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080" yWindow="1260" windowWidth="19320" windowHeight="11445" activeTab="2"/>
  </bookViews>
  <sheets>
    <sheet name="mapping" sheetId="2" r:id="rId1"/>
    <sheet name="Data" sheetId="1" r:id="rId2"/>
    <sheet name="Dashboard" sheetId="4" r:id="rId3"/>
  </sheets>
  <definedNames>
    <definedName name="Country">mapping!$BQ$4:$BQ$106</definedName>
    <definedName name="Currency">tblXrate[Currency]</definedName>
    <definedName name="Hours_a_Day">mapping!$BS$4:$BS$9</definedName>
    <definedName name="Job_Type">mapping!$BO$4:$BO$14</definedName>
    <definedName name="_xlnm.Print_Area" localSheetId="2">Dashboard!$B$2:$AG$39</definedName>
    <definedName name="Yrs_Expericance">mapping!$BU$4:$BU$9</definedName>
  </definedNames>
  <calcPr calcId="145621"/>
</workbook>
</file>

<file path=xl/calcChain.xml><?xml version="1.0" encoding="utf-8"?>
<calcChain xmlns="http://schemas.openxmlformats.org/spreadsheetml/2006/main">
  <c r="J7" i="4" l="1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BE35" i="2"/>
  <c r="BE36" i="2"/>
  <c r="BE37" i="2"/>
  <c r="BE38" i="2"/>
  <c r="BE39" i="2"/>
  <c r="BE40" i="2"/>
  <c r="BE41" i="2"/>
  <c r="BE42" i="2"/>
  <c r="BE43" i="2"/>
  <c r="BE44" i="2"/>
  <c r="BE45" i="2"/>
  <c r="BE46" i="2"/>
  <c r="BE47" i="2"/>
  <c r="BE48" i="2"/>
  <c r="BE49" i="2"/>
  <c r="BE50" i="2"/>
  <c r="BE51" i="2"/>
  <c r="BE52" i="2"/>
  <c r="BE53" i="2"/>
  <c r="BE54" i="2"/>
  <c r="BE55" i="2"/>
  <c r="BE56" i="2"/>
  <c r="BE57" i="2"/>
  <c r="BE58" i="2"/>
  <c r="BE59" i="2"/>
  <c r="BE60" i="2"/>
  <c r="BE61" i="2"/>
  <c r="BE62" i="2"/>
  <c r="BE63" i="2"/>
  <c r="BE64" i="2"/>
  <c r="BE65" i="2"/>
  <c r="BE66" i="2"/>
  <c r="BE67" i="2"/>
  <c r="BE68" i="2"/>
  <c r="BE69" i="2"/>
  <c r="BE70" i="2"/>
  <c r="BE71" i="2"/>
  <c r="BE72" i="2"/>
  <c r="BE73" i="2"/>
  <c r="BE74" i="2"/>
  <c r="BE75" i="2"/>
  <c r="BE76" i="2"/>
  <c r="BE77" i="2"/>
  <c r="BE78" i="2"/>
  <c r="BE79" i="2"/>
  <c r="BE80" i="2"/>
  <c r="BE81" i="2"/>
  <c r="BE82" i="2"/>
  <c r="BE83" i="2"/>
  <c r="BE84" i="2"/>
  <c r="BE85" i="2"/>
  <c r="BE86" i="2"/>
  <c r="BE87" i="2"/>
  <c r="BE88" i="2"/>
  <c r="BE89" i="2"/>
  <c r="BE90" i="2"/>
  <c r="BE91" i="2"/>
  <c r="BE92" i="2"/>
  <c r="BE93" i="2"/>
  <c r="BE94" i="2"/>
  <c r="BE95" i="2"/>
  <c r="BE96" i="2"/>
  <c r="BE97" i="2"/>
  <c r="BE98" i="2"/>
  <c r="BE99" i="2"/>
  <c r="BE100" i="2"/>
  <c r="BE101" i="2"/>
  <c r="BE102" i="2"/>
  <c r="BE103" i="2"/>
  <c r="BE104" i="2"/>
  <c r="BE105" i="2"/>
  <c r="BG47" i="2" l="1"/>
  <c r="BG49" i="2" l="1"/>
  <c r="BG48" i="2"/>
  <c r="E12" i="4" l="1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C2" i="2" l="1"/>
  <c r="C5" i="2" s="1"/>
  <c r="BC5" i="2" l="1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BC61" i="2"/>
  <c r="BC62" i="2"/>
  <c r="BC63" i="2"/>
  <c r="BC64" i="2"/>
  <c r="BC65" i="2"/>
  <c r="BC66" i="2"/>
  <c r="BC67" i="2"/>
  <c r="BC68" i="2"/>
  <c r="BC69" i="2"/>
  <c r="BC70" i="2"/>
  <c r="BC71" i="2"/>
  <c r="BC72" i="2"/>
  <c r="BC73" i="2"/>
  <c r="BC74" i="2"/>
  <c r="BC75" i="2"/>
  <c r="BC76" i="2"/>
  <c r="BC77" i="2"/>
  <c r="BC78" i="2"/>
  <c r="BC79" i="2"/>
  <c r="BC80" i="2"/>
  <c r="BC81" i="2"/>
  <c r="BC82" i="2"/>
  <c r="BC83" i="2"/>
  <c r="BC84" i="2"/>
  <c r="BC85" i="2"/>
  <c r="BC86" i="2"/>
  <c r="BC87" i="2"/>
  <c r="BC88" i="2"/>
  <c r="BC89" i="2"/>
  <c r="BC90" i="2"/>
  <c r="BC91" i="2"/>
  <c r="BC92" i="2"/>
  <c r="BC93" i="2"/>
  <c r="BC94" i="2"/>
  <c r="BC95" i="2"/>
  <c r="BC96" i="2"/>
  <c r="BC97" i="2"/>
  <c r="BC98" i="2"/>
  <c r="BC99" i="2"/>
  <c r="BC100" i="2"/>
  <c r="BC101" i="2"/>
  <c r="BC102" i="2"/>
  <c r="BC103" i="2"/>
  <c r="BC104" i="2"/>
  <c r="BC105" i="2"/>
  <c r="BC4" i="2"/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BK12" i="2" l="1"/>
  <c r="AB36" i="4" s="1"/>
  <c r="BJ12" i="2"/>
  <c r="Z36" i="4" s="1"/>
  <c r="BK14" i="2"/>
  <c r="AB38" i="4" s="1"/>
  <c r="BK13" i="2"/>
  <c r="AB37" i="4" s="1"/>
  <c r="BK8" i="2"/>
  <c r="AB32" i="4" s="1"/>
  <c r="BK9" i="2"/>
  <c r="AB33" i="4" s="1"/>
  <c r="BK10" i="2"/>
  <c r="AB34" i="4" s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" i="2"/>
  <c r="G344" i="1" l="1"/>
  <c r="G6" i="1"/>
  <c r="K1888" i="1"/>
  <c r="G1888" i="1"/>
  <c r="K1887" i="1"/>
  <c r="G1887" i="1"/>
  <c r="K1886" i="1"/>
  <c r="G1886" i="1"/>
  <c r="K1885" i="1"/>
  <c r="G1885" i="1"/>
  <c r="K1884" i="1"/>
  <c r="G1884" i="1"/>
  <c r="K1883" i="1"/>
  <c r="G1883" i="1"/>
  <c r="K1882" i="1"/>
  <c r="G1882" i="1"/>
  <c r="K1881" i="1"/>
  <c r="G1881" i="1"/>
  <c r="K1880" i="1"/>
  <c r="G1880" i="1"/>
  <c r="K1879" i="1"/>
  <c r="G1879" i="1"/>
  <c r="K1878" i="1"/>
  <c r="G1878" i="1"/>
  <c r="K1877" i="1"/>
  <c r="G1877" i="1"/>
  <c r="K1876" i="1"/>
  <c r="G1876" i="1"/>
  <c r="K1875" i="1"/>
  <c r="G1875" i="1"/>
  <c r="K1874" i="1"/>
  <c r="G1874" i="1"/>
  <c r="K1873" i="1"/>
  <c r="G1873" i="1"/>
  <c r="K1872" i="1"/>
  <c r="G1872" i="1"/>
  <c r="K1871" i="1"/>
  <c r="G1871" i="1"/>
  <c r="K1870" i="1"/>
  <c r="G1870" i="1"/>
  <c r="K1869" i="1"/>
  <c r="G1869" i="1"/>
  <c r="K1868" i="1"/>
  <c r="G1868" i="1"/>
  <c r="K1867" i="1"/>
  <c r="G1867" i="1"/>
  <c r="K1866" i="1"/>
  <c r="G1866" i="1"/>
  <c r="K1865" i="1"/>
  <c r="G1865" i="1"/>
  <c r="K1864" i="1"/>
  <c r="G1864" i="1"/>
  <c r="K1863" i="1"/>
  <c r="G1863" i="1"/>
  <c r="K1862" i="1"/>
  <c r="G1862" i="1"/>
  <c r="K1861" i="1"/>
  <c r="G1861" i="1"/>
  <c r="K1860" i="1"/>
  <c r="G1860" i="1"/>
  <c r="K1859" i="1"/>
  <c r="G1859" i="1"/>
  <c r="K1858" i="1"/>
  <c r="G1858" i="1"/>
  <c r="K1857" i="1"/>
  <c r="G1857" i="1"/>
  <c r="K1856" i="1"/>
  <c r="G1856" i="1"/>
  <c r="K1855" i="1"/>
  <c r="G1855" i="1"/>
  <c r="K1854" i="1"/>
  <c r="G1854" i="1"/>
  <c r="K1853" i="1"/>
  <c r="G1853" i="1"/>
  <c r="K1852" i="1"/>
  <c r="G1852" i="1"/>
  <c r="K1851" i="1"/>
  <c r="G1851" i="1"/>
  <c r="K1850" i="1"/>
  <c r="G1850" i="1"/>
  <c r="K1849" i="1"/>
  <c r="G1849" i="1"/>
  <c r="K1848" i="1"/>
  <c r="G1848" i="1"/>
  <c r="K1847" i="1"/>
  <c r="G1847" i="1"/>
  <c r="K1846" i="1"/>
  <c r="G1846" i="1"/>
  <c r="K1845" i="1"/>
  <c r="G1845" i="1"/>
  <c r="K1844" i="1"/>
  <c r="G1844" i="1"/>
  <c r="K1843" i="1"/>
  <c r="G1843" i="1"/>
  <c r="K1842" i="1"/>
  <c r="G1842" i="1"/>
  <c r="K1841" i="1"/>
  <c r="G1841" i="1"/>
  <c r="K1840" i="1"/>
  <c r="G1840" i="1"/>
  <c r="K1839" i="1"/>
  <c r="G1839" i="1"/>
  <c r="K1838" i="1"/>
  <c r="G1838" i="1"/>
  <c r="K1837" i="1"/>
  <c r="G1837" i="1"/>
  <c r="K1836" i="1"/>
  <c r="G1836" i="1"/>
  <c r="K1835" i="1"/>
  <c r="G1835" i="1"/>
  <c r="K1834" i="1"/>
  <c r="G1834" i="1"/>
  <c r="K1833" i="1"/>
  <c r="G1833" i="1"/>
  <c r="K1832" i="1"/>
  <c r="G1832" i="1"/>
  <c r="K1831" i="1"/>
  <c r="G1831" i="1"/>
  <c r="K1830" i="1"/>
  <c r="G1830" i="1"/>
  <c r="K1829" i="1"/>
  <c r="G1829" i="1"/>
  <c r="K1828" i="1"/>
  <c r="G1828" i="1"/>
  <c r="K1827" i="1"/>
  <c r="G1827" i="1"/>
  <c r="K1826" i="1"/>
  <c r="G1826" i="1"/>
  <c r="K1825" i="1"/>
  <c r="G1825" i="1"/>
  <c r="K1824" i="1"/>
  <c r="G1824" i="1"/>
  <c r="K1823" i="1"/>
  <c r="G1823" i="1"/>
  <c r="K1822" i="1"/>
  <c r="G1822" i="1"/>
  <c r="K1821" i="1"/>
  <c r="G1821" i="1"/>
  <c r="K1820" i="1"/>
  <c r="G1820" i="1"/>
  <c r="K1819" i="1"/>
  <c r="G1819" i="1"/>
  <c r="K1818" i="1"/>
  <c r="G1818" i="1"/>
  <c r="K1817" i="1"/>
  <c r="G1817" i="1"/>
  <c r="K1816" i="1"/>
  <c r="G1816" i="1"/>
  <c r="K1815" i="1"/>
  <c r="G1815" i="1"/>
  <c r="K1814" i="1"/>
  <c r="G1814" i="1"/>
  <c r="K1813" i="1"/>
  <c r="G1813" i="1"/>
  <c r="K1812" i="1"/>
  <c r="G1812" i="1"/>
  <c r="K1811" i="1"/>
  <c r="G1811" i="1"/>
  <c r="K1810" i="1"/>
  <c r="G1810" i="1"/>
  <c r="K1809" i="1"/>
  <c r="G1809" i="1"/>
  <c r="K1808" i="1"/>
  <c r="G1808" i="1"/>
  <c r="K1807" i="1"/>
  <c r="G1807" i="1"/>
  <c r="K1806" i="1"/>
  <c r="G1806" i="1"/>
  <c r="K1805" i="1"/>
  <c r="G1805" i="1"/>
  <c r="K1804" i="1"/>
  <c r="G1804" i="1"/>
  <c r="K1803" i="1"/>
  <c r="G1803" i="1"/>
  <c r="K1802" i="1"/>
  <c r="G1802" i="1"/>
  <c r="K1801" i="1"/>
  <c r="G1801" i="1"/>
  <c r="K1800" i="1"/>
  <c r="G1800" i="1"/>
  <c r="K1799" i="1"/>
  <c r="G1799" i="1"/>
  <c r="K1798" i="1"/>
  <c r="G1798" i="1"/>
  <c r="K1797" i="1"/>
  <c r="G1797" i="1"/>
  <c r="K1796" i="1"/>
  <c r="G1796" i="1"/>
  <c r="K1795" i="1"/>
  <c r="G1795" i="1"/>
  <c r="K1794" i="1"/>
  <c r="G1794" i="1"/>
  <c r="K1793" i="1"/>
  <c r="G1793" i="1"/>
  <c r="K1792" i="1"/>
  <c r="G1792" i="1"/>
  <c r="K1791" i="1"/>
  <c r="G1791" i="1"/>
  <c r="K1790" i="1"/>
  <c r="G1790" i="1"/>
  <c r="K1789" i="1"/>
  <c r="G1789" i="1"/>
  <c r="K1788" i="1"/>
  <c r="G1788" i="1"/>
  <c r="K1787" i="1"/>
  <c r="G1787" i="1"/>
  <c r="K1786" i="1"/>
  <c r="G1786" i="1"/>
  <c r="K1785" i="1"/>
  <c r="G1785" i="1"/>
  <c r="K1784" i="1"/>
  <c r="G1784" i="1"/>
  <c r="K1783" i="1"/>
  <c r="G1783" i="1"/>
  <c r="K1782" i="1"/>
  <c r="G1782" i="1"/>
  <c r="K1781" i="1"/>
  <c r="G1781" i="1"/>
  <c r="K1780" i="1"/>
  <c r="G1780" i="1"/>
  <c r="K1779" i="1"/>
  <c r="G1779" i="1"/>
  <c r="K1778" i="1"/>
  <c r="G1778" i="1"/>
  <c r="K1777" i="1"/>
  <c r="G1777" i="1"/>
  <c r="K1776" i="1"/>
  <c r="G1776" i="1"/>
  <c r="K1775" i="1"/>
  <c r="G1775" i="1"/>
  <c r="K1774" i="1"/>
  <c r="G1774" i="1"/>
  <c r="K1773" i="1"/>
  <c r="G1773" i="1"/>
  <c r="K1772" i="1"/>
  <c r="G1772" i="1"/>
  <c r="K1771" i="1"/>
  <c r="G1771" i="1"/>
  <c r="K1770" i="1"/>
  <c r="G1770" i="1"/>
  <c r="K1769" i="1"/>
  <c r="G1769" i="1"/>
  <c r="K1768" i="1"/>
  <c r="G1768" i="1"/>
  <c r="K1767" i="1"/>
  <c r="G1767" i="1"/>
  <c r="K1766" i="1"/>
  <c r="G1766" i="1"/>
  <c r="K1765" i="1"/>
  <c r="G1765" i="1"/>
  <c r="K1764" i="1"/>
  <c r="G1764" i="1"/>
  <c r="K1763" i="1"/>
  <c r="G1763" i="1"/>
  <c r="K1762" i="1"/>
  <c r="G1762" i="1"/>
  <c r="K1761" i="1"/>
  <c r="G1761" i="1"/>
  <c r="K1760" i="1"/>
  <c r="G1760" i="1"/>
  <c r="K1759" i="1"/>
  <c r="G1759" i="1"/>
  <c r="K1758" i="1"/>
  <c r="G1758" i="1"/>
  <c r="K1757" i="1"/>
  <c r="G1757" i="1"/>
  <c r="K1756" i="1"/>
  <c r="G1756" i="1"/>
  <c r="K1755" i="1"/>
  <c r="G1755" i="1"/>
  <c r="K1754" i="1"/>
  <c r="G1754" i="1"/>
  <c r="K1753" i="1"/>
  <c r="G1753" i="1"/>
  <c r="K1752" i="1"/>
  <c r="G1752" i="1"/>
  <c r="K1751" i="1"/>
  <c r="G1751" i="1"/>
  <c r="K1750" i="1"/>
  <c r="G1750" i="1"/>
  <c r="K1749" i="1"/>
  <c r="G1749" i="1"/>
  <c r="K1748" i="1"/>
  <c r="G1748" i="1"/>
  <c r="K1747" i="1"/>
  <c r="G1747" i="1"/>
  <c r="K1746" i="1"/>
  <c r="G1746" i="1"/>
  <c r="K1745" i="1"/>
  <c r="G1745" i="1"/>
  <c r="K1744" i="1"/>
  <c r="G1744" i="1"/>
  <c r="K1743" i="1"/>
  <c r="G1743" i="1"/>
  <c r="K1742" i="1"/>
  <c r="G1742" i="1"/>
  <c r="K1741" i="1"/>
  <c r="G1741" i="1"/>
  <c r="K1740" i="1"/>
  <c r="G1740" i="1"/>
  <c r="K1739" i="1"/>
  <c r="G1739" i="1"/>
  <c r="K1738" i="1"/>
  <c r="G1738" i="1"/>
  <c r="K1737" i="1"/>
  <c r="G1737" i="1"/>
  <c r="K1736" i="1"/>
  <c r="G1736" i="1"/>
  <c r="K1735" i="1"/>
  <c r="G1735" i="1"/>
  <c r="K1734" i="1"/>
  <c r="G1734" i="1"/>
  <c r="K1733" i="1"/>
  <c r="G1733" i="1"/>
  <c r="K1732" i="1"/>
  <c r="G1732" i="1"/>
  <c r="K1731" i="1"/>
  <c r="G1731" i="1"/>
  <c r="K1730" i="1"/>
  <c r="G1730" i="1"/>
  <c r="K1729" i="1"/>
  <c r="G1729" i="1"/>
  <c r="K1728" i="1"/>
  <c r="G1728" i="1"/>
  <c r="K1727" i="1"/>
  <c r="G1727" i="1"/>
  <c r="K1726" i="1"/>
  <c r="G1726" i="1"/>
  <c r="K1725" i="1"/>
  <c r="G1725" i="1"/>
  <c r="K1724" i="1"/>
  <c r="G1724" i="1"/>
  <c r="K1723" i="1"/>
  <c r="G1723" i="1"/>
  <c r="K1722" i="1"/>
  <c r="G1722" i="1"/>
  <c r="K1721" i="1"/>
  <c r="G1721" i="1"/>
  <c r="K1720" i="1"/>
  <c r="G1720" i="1"/>
  <c r="K1719" i="1"/>
  <c r="G1719" i="1"/>
  <c r="K1718" i="1"/>
  <c r="G1718" i="1"/>
  <c r="K1717" i="1"/>
  <c r="G1717" i="1"/>
  <c r="K1716" i="1"/>
  <c r="G1716" i="1"/>
  <c r="K1715" i="1"/>
  <c r="G1715" i="1"/>
  <c r="K1714" i="1"/>
  <c r="G1714" i="1"/>
  <c r="K1713" i="1"/>
  <c r="G1713" i="1"/>
  <c r="K1712" i="1"/>
  <c r="G1712" i="1"/>
  <c r="K1711" i="1"/>
  <c r="G1711" i="1"/>
  <c r="K1710" i="1"/>
  <c r="G1710" i="1"/>
  <c r="K1709" i="1"/>
  <c r="G1709" i="1"/>
  <c r="K1708" i="1"/>
  <c r="G1708" i="1"/>
  <c r="K1707" i="1"/>
  <c r="G1707" i="1"/>
  <c r="K1706" i="1"/>
  <c r="G1706" i="1"/>
  <c r="K1705" i="1"/>
  <c r="G1705" i="1"/>
  <c r="K1704" i="1"/>
  <c r="G1704" i="1"/>
  <c r="K1703" i="1"/>
  <c r="G1703" i="1"/>
  <c r="K1702" i="1"/>
  <c r="G1702" i="1"/>
  <c r="K1701" i="1"/>
  <c r="G1701" i="1"/>
  <c r="K1700" i="1"/>
  <c r="G1700" i="1"/>
  <c r="K1699" i="1"/>
  <c r="G1699" i="1"/>
  <c r="K1698" i="1"/>
  <c r="G1698" i="1"/>
  <c r="K1697" i="1"/>
  <c r="G1697" i="1"/>
  <c r="K1696" i="1"/>
  <c r="G1696" i="1"/>
  <c r="K1695" i="1"/>
  <c r="G1695" i="1"/>
  <c r="K1694" i="1"/>
  <c r="G1694" i="1"/>
  <c r="K1693" i="1"/>
  <c r="G1693" i="1"/>
  <c r="K1692" i="1"/>
  <c r="G1692" i="1"/>
  <c r="K1691" i="1"/>
  <c r="G1691" i="1"/>
  <c r="K1690" i="1"/>
  <c r="G1690" i="1"/>
  <c r="K1689" i="1"/>
  <c r="G1689" i="1"/>
  <c r="K1688" i="1"/>
  <c r="G1688" i="1"/>
  <c r="K1687" i="1"/>
  <c r="G1687" i="1"/>
  <c r="K1686" i="1"/>
  <c r="G1686" i="1"/>
  <c r="K1685" i="1"/>
  <c r="G1685" i="1"/>
  <c r="K1684" i="1"/>
  <c r="G1684" i="1"/>
  <c r="K1683" i="1"/>
  <c r="G1683" i="1"/>
  <c r="K1682" i="1"/>
  <c r="G1682" i="1"/>
  <c r="K1681" i="1"/>
  <c r="G1681" i="1"/>
  <c r="K1680" i="1"/>
  <c r="G1680" i="1"/>
  <c r="K1679" i="1"/>
  <c r="G1679" i="1"/>
  <c r="K1678" i="1"/>
  <c r="G1678" i="1"/>
  <c r="K1677" i="1"/>
  <c r="G1677" i="1"/>
  <c r="K1676" i="1"/>
  <c r="G1676" i="1"/>
  <c r="K1675" i="1"/>
  <c r="G1675" i="1"/>
  <c r="K1674" i="1"/>
  <c r="G1674" i="1"/>
  <c r="K1673" i="1"/>
  <c r="G1673" i="1"/>
  <c r="K1672" i="1"/>
  <c r="G1672" i="1"/>
  <c r="K1671" i="1"/>
  <c r="G1671" i="1"/>
  <c r="K1670" i="1"/>
  <c r="G1670" i="1"/>
  <c r="K1669" i="1"/>
  <c r="G1669" i="1"/>
  <c r="K1668" i="1"/>
  <c r="G1668" i="1"/>
  <c r="K1667" i="1"/>
  <c r="G1667" i="1"/>
  <c r="K1666" i="1"/>
  <c r="G1666" i="1"/>
  <c r="K1665" i="1"/>
  <c r="G1665" i="1"/>
  <c r="K1664" i="1"/>
  <c r="G1664" i="1"/>
  <c r="K1663" i="1"/>
  <c r="G1663" i="1"/>
  <c r="K1662" i="1"/>
  <c r="G1662" i="1"/>
  <c r="K1661" i="1"/>
  <c r="G1661" i="1"/>
  <c r="K1660" i="1"/>
  <c r="G1660" i="1"/>
  <c r="K1659" i="1"/>
  <c r="G1659" i="1"/>
  <c r="K1658" i="1"/>
  <c r="G1658" i="1"/>
  <c r="K1657" i="1"/>
  <c r="G1657" i="1"/>
  <c r="K1656" i="1"/>
  <c r="G1656" i="1"/>
  <c r="K1655" i="1"/>
  <c r="G1655" i="1"/>
  <c r="K1654" i="1"/>
  <c r="G1654" i="1"/>
  <c r="K1653" i="1"/>
  <c r="G1653" i="1"/>
  <c r="K1652" i="1"/>
  <c r="G1652" i="1"/>
  <c r="K1651" i="1"/>
  <c r="G1651" i="1"/>
  <c r="K1650" i="1"/>
  <c r="G1650" i="1"/>
  <c r="K1649" i="1"/>
  <c r="G1649" i="1"/>
  <c r="K1648" i="1"/>
  <c r="G1648" i="1"/>
  <c r="K1647" i="1"/>
  <c r="G1647" i="1"/>
  <c r="K1646" i="1"/>
  <c r="G1646" i="1"/>
  <c r="K1645" i="1"/>
  <c r="G1645" i="1"/>
  <c r="K1644" i="1"/>
  <c r="G1644" i="1"/>
  <c r="K1643" i="1"/>
  <c r="G1643" i="1"/>
  <c r="K1642" i="1"/>
  <c r="G1642" i="1"/>
  <c r="K1641" i="1"/>
  <c r="G1641" i="1"/>
  <c r="K1640" i="1"/>
  <c r="G1640" i="1"/>
  <c r="K1639" i="1"/>
  <c r="G1639" i="1"/>
  <c r="K1638" i="1"/>
  <c r="G1638" i="1"/>
  <c r="K1637" i="1"/>
  <c r="G1637" i="1"/>
  <c r="K1636" i="1"/>
  <c r="G1636" i="1"/>
  <c r="K1635" i="1"/>
  <c r="G1635" i="1"/>
  <c r="K1634" i="1"/>
  <c r="G1634" i="1"/>
  <c r="K1633" i="1"/>
  <c r="G1633" i="1"/>
  <c r="K1632" i="1"/>
  <c r="G1632" i="1"/>
  <c r="K1631" i="1"/>
  <c r="G1631" i="1"/>
  <c r="K1630" i="1"/>
  <c r="G1630" i="1"/>
  <c r="K1629" i="1"/>
  <c r="G1629" i="1"/>
  <c r="K1628" i="1"/>
  <c r="G1628" i="1"/>
  <c r="K1627" i="1"/>
  <c r="G1627" i="1"/>
  <c r="K1626" i="1"/>
  <c r="G1626" i="1"/>
  <c r="K1625" i="1"/>
  <c r="G1625" i="1"/>
  <c r="K1624" i="1"/>
  <c r="G1624" i="1"/>
  <c r="K1623" i="1"/>
  <c r="G1623" i="1"/>
  <c r="K1622" i="1"/>
  <c r="G1622" i="1"/>
  <c r="K1621" i="1"/>
  <c r="G1621" i="1"/>
  <c r="K1620" i="1"/>
  <c r="G1620" i="1"/>
  <c r="K1619" i="1"/>
  <c r="G1619" i="1"/>
  <c r="K1618" i="1"/>
  <c r="G1618" i="1"/>
  <c r="K1617" i="1"/>
  <c r="G1617" i="1"/>
  <c r="K1616" i="1"/>
  <c r="G1616" i="1"/>
  <c r="K1615" i="1"/>
  <c r="G1615" i="1"/>
  <c r="K1614" i="1"/>
  <c r="G1614" i="1"/>
  <c r="K1613" i="1"/>
  <c r="G1613" i="1"/>
  <c r="K1612" i="1"/>
  <c r="G1612" i="1"/>
  <c r="K1611" i="1"/>
  <c r="G1611" i="1"/>
  <c r="K1610" i="1"/>
  <c r="G1610" i="1"/>
  <c r="K1609" i="1"/>
  <c r="G1609" i="1"/>
  <c r="K1608" i="1"/>
  <c r="G1608" i="1"/>
  <c r="K1607" i="1"/>
  <c r="G1607" i="1"/>
  <c r="K1606" i="1"/>
  <c r="G1606" i="1"/>
  <c r="K1605" i="1"/>
  <c r="G1605" i="1"/>
  <c r="K1604" i="1"/>
  <c r="G1604" i="1"/>
  <c r="K1603" i="1"/>
  <c r="G1603" i="1"/>
  <c r="K1602" i="1"/>
  <c r="G1602" i="1"/>
  <c r="K1601" i="1"/>
  <c r="G1601" i="1"/>
  <c r="K1600" i="1"/>
  <c r="G1600" i="1"/>
  <c r="K1599" i="1"/>
  <c r="G1599" i="1"/>
  <c r="K1598" i="1"/>
  <c r="G1598" i="1"/>
  <c r="K1597" i="1"/>
  <c r="G1597" i="1"/>
  <c r="K1596" i="1"/>
  <c r="G1596" i="1"/>
  <c r="K1595" i="1"/>
  <c r="G1595" i="1"/>
  <c r="K1594" i="1"/>
  <c r="G1594" i="1"/>
  <c r="K1593" i="1"/>
  <c r="G1593" i="1"/>
  <c r="K1592" i="1"/>
  <c r="G1592" i="1"/>
  <c r="K1591" i="1"/>
  <c r="G1591" i="1"/>
  <c r="K1590" i="1"/>
  <c r="G1590" i="1"/>
  <c r="K1589" i="1"/>
  <c r="G1589" i="1"/>
  <c r="K1588" i="1"/>
  <c r="G1588" i="1"/>
  <c r="K1587" i="1"/>
  <c r="G1587" i="1"/>
  <c r="K1586" i="1"/>
  <c r="G1586" i="1"/>
  <c r="K1585" i="1"/>
  <c r="G1585" i="1"/>
  <c r="K1584" i="1"/>
  <c r="G1584" i="1"/>
  <c r="K1583" i="1"/>
  <c r="G1583" i="1"/>
  <c r="K1582" i="1"/>
  <c r="G1582" i="1"/>
  <c r="K1581" i="1"/>
  <c r="G1581" i="1"/>
  <c r="K1580" i="1"/>
  <c r="G1580" i="1"/>
  <c r="K1579" i="1"/>
  <c r="G1579" i="1"/>
  <c r="K1578" i="1"/>
  <c r="G1578" i="1"/>
  <c r="K1577" i="1"/>
  <c r="G1577" i="1"/>
  <c r="K1576" i="1"/>
  <c r="G1576" i="1"/>
  <c r="K1575" i="1"/>
  <c r="G1575" i="1"/>
  <c r="K1574" i="1"/>
  <c r="G1574" i="1"/>
  <c r="K1573" i="1"/>
  <c r="G1573" i="1"/>
  <c r="K1572" i="1"/>
  <c r="G1572" i="1"/>
  <c r="K1571" i="1"/>
  <c r="G1571" i="1"/>
  <c r="K1570" i="1"/>
  <c r="G1570" i="1"/>
  <c r="K1569" i="1"/>
  <c r="G1569" i="1"/>
  <c r="K1568" i="1"/>
  <c r="G1568" i="1"/>
  <c r="K1567" i="1"/>
  <c r="G1567" i="1"/>
  <c r="K1566" i="1"/>
  <c r="G1566" i="1"/>
  <c r="K1565" i="1"/>
  <c r="G1565" i="1"/>
  <c r="K1564" i="1"/>
  <c r="G1564" i="1"/>
  <c r="K1563" i="1"/>
  <c r="G1563" i="1"/>
  <c r="K1562" i="1"/>
  <c r="G1562" i="1"/>
  <c r="K1561" i="1"/>
  <c r="G1561" i="1"/>
  <c r="K1560" i="1"/>
  <c r="G1560" i="1"/>
  <c r="K1559" i="1"/>
  <c r="G1559" i="1"/>
  <c r="K1558" i="1"/>
  <c r="G1558" i="1"/>
  <c r="K1557" i="1"/>
  <c r="G1557" i="1"/>
  <c r="K1556" i="1"/>
  <c r="G1556" i="1"/>
  <c r="K1555" i="1"/>
  <c r="G1555" i="1"/>
  <c r="K1554" i="1"/>
  <c r="G1554" i="1"/>
  <c r="K1553" i="1"/>
  <c r="G1553" i="1"/>
  <c r="K1552" i="1"/>
  <c r="G1552" i="1"/>
  <c r="K1551" i="1"/>
  <c r="G1551" i="1"/>
  <c r="K1550" i="1"/>
  <c r="G1550" i="1"/>
  <c r="K1549" i="1"/>
  <c r="G1549" i="1"/>
  <c r="K1548" i="1"/>
  <c r="G1548" i="1"/>
  <c r="K1547" i="1"/>
  <c r="G1547" i="1"/>
  <c r="K1546" i="1"/>
  <c r="G1546" i="1"/>
  <c r="K1545" i="1"/>
  <c r="G1545" i="1"/>
  <c r="K1544" i="1"/>
  <c r="G1544" i="1"/>
  <c r="K1543" i="1"/>
  <c r="G1543" i="1"/>
  <c r="K1542" i="1"/>
  <c r="G1542" i="1"/>
  <c r="K1541" i="1"/>
  <c r="G1541" i="1"/>
  <c r="K1540" i="1"/>
  <c r="G1540" i="1"/>
  <c r="K1539" i="1"/>
  <c r="G1539" i="1"/>
  <c r="K1538" i="1"/>
  <c r="G1538" i="1"/>
  <c r="K1537" i="1"/>
  <c r="G1537" i="1"/>
  <c r="K1536" i="1"/>
  <c r="G1536" i="1"/>
  <c r="K1535" i="1"/>
  <c r="G1535" i="1"/>
  <c r="K1534" i="1"/>
  <c r="G1534" i="1"/>
  <c r="K1533" i="1"/>
  <c r="G1533" i="1"/>
  <c r="K1532" i="1"/>
  <c r="G1532" i="1"/>
  <c r="K1531" i="1"/>
  <c r="G1531" i="1"/>
  <c r="K1530" i="1"/>
  <c r="G1530" i="1"/>
  <c r="K1529" i="1"/>
  <c r="G1529" i="1"/>
  <c r="K1528" i="1"/>
  <c r="G1528" i="1"/>
  <c r="K1527" i="1"/>
  <c r="G1527" i="1"/>
  <c r="K1526" i="1"/>
  <c r="G1526" i="1"/>
  <c r="K1525" i="1"/>
  <c r="G1525" i="1"/>
  <c r="K1524" i="1"/>
  <c r="G1524" i="1"/>
  <c r="K1523" i="1"/>
  <c r="G1523" i="1"/>
  <c r="K1522" i="1"/>
  <c r="G1522" i="1"/>
  <c r="K1521" i="1"/>
  <c r="G1521" i="1"/>
  <c r="K1520" i="1"/>
  <c r="G1520" i="1"/>
  <c r="K1519" i="1"/>
  <c r="G1519" i="1"/>
  <c r="K1518" i="1"/>
  <c r="G1518" i="1"/>
  <c r="K1517" i="1"/>
  <c r="G1517" i="1"/>
  <c r="K1516" i="1"/>
  <c r="G1516" i="1"/>
  <c r="K1515" i="1"/>
  <c r="G1515" i="1"/>
  <c r="K1514" i="1"/>
  <c r="G1514" i="1"/>
  <c r="K1513" i="1"/>
  <c r="G1513" i="1"/>
  <c r="K1512" i="1"/>
  <c r="G1512" i="1"/>
  <c r="K1511" i="1"/>
  <c r="G1511" i="1"/>
  <c r="K1510" i="1"/>
  <c r="G1510" i="1"/>
  <c r="K1509" i="1"/>
  <c r="G1509" i="1"/>
  <c r="K1508" i="1"/>
  <c r="G1508" i="1"/>
  <c r="K1507" i="1"/>
  <c r="G1507" i="1"/>
  <c r="K1506" i="1"/>
  <c r="G1506" i="1"/>
  <c r="K1505" i="1"/>
  <c r="G1505" i="1"/>
  <c r="K1504" i="1"/>
  <c r="G1504" i="1"/>
  <c r="K1503" i="1"/>
  <c r="G1503" i="1"/>
  <c r="K1502" i="1"/>
  <c r="G1502" i="1"/>
  <c r="K1501" i="1"/>
  <c r="G1501" i="1"/>
  <c r="K1500" i="1"/>
  <c r="G1500" i="1"/>
  <c r="K1499" i="1"/>
  <c r="G1499" i="1"/>
  <c r="K1498" i="1"/>
  <c r="G1498" i="1"/>
  <c r="K1497" i="1"/>
  <c r="G1497" i="1"/>
  <c r="K1496" i="1"/>
  <c r="G1496" i="1"/>
  <c r="K1495" i="1"/>
  <c r="G1495" i="1"/>
  <c r="K1494" i="1"/>
  <c r="G1494" i="1"/>
  <c r="K1493" i="1"/>
  <c r="G1493" i="1"/>
  <c r="K1492" i="1"/>
  <c r="G1492" i="1"/>
  <c r="K1491" i="1"/>
  <c r="G1491" i="1"/>
  <c r="K1490" i="1"/>
  <c r="G1490" i="1"/>
  <c r="K1489" i="1"/>
  <c r="G1489" i="1"/>
  <c r="K1488" i="1"/>
  <c r="G1488" i="1"/>
  <c r="K1487" i="1"/>
  <c r="G1487" i="1"/>
  <c r="K1486" i="1"/>
  <c r="G1486" i="1"/>
  <c r="K1485" i="1"/>
  <c r="G1485" i="1"/>
  <c r="K1484" i="1"/>
  <c r="G1484" i="1"/>
  <c r="K1483" i="1"/>
  <c r="G1483" i="1"/>
  <c r="K1482" i="1"/>
  <c r="G1482" i="1"/>
  <c r="K1481" i="1"/>
  <c r="G1481" i="1"/>
  <c r="K1480" i="1"/>
  <c r="G1480" i="1"/>
  <c r="K1479" i="1"/>
  <c r="G1479" i="1"/>
  <c r="K1478" i="1"/>
  <c r="G1478" i="1"/>
  <c r="K1477" i="1"/>
  <c r="G1477" i="1"/>
  <c r="K1476" i="1"/>
  <c r="G1476" i="1"/>
  <c r="K1475" i="1"/>
  <c r="G1475" i="1"/>
  <c r="K1474" i="1"/>
  <c r="G1474" i="1"/>
  <c r="K1473" i="1"/>
  <c r="G1473" i="1"/>
  <c r="K1472" i="1"/>
  <c r="G1472" i="1"/>
  <c r="K1471" i="1"/>
  <c r="G1471" i="1"/>
  <c r="K1470" i="1"/>
  <c r="G1470" i="1"/>
  <c r="K1469" i="1"/>
  <c r="G1469" i="1"/>
  <c r="K1468" i="1"/>
  <c r="G1468" i="1"/>
  <c r="K1467" i="1"/>
  <c r="G1467" i="1"/>
  <c r="K1466" i="1"/>
  <c r="G1466" i="1"/>
  <c r="K1465" i="1"/>
  <c r="G1465" i="1"/>
  <c r="K1464" i="1"/>
  <c r="G1464" i="1"/>
  <c r="K1463" i="1"/>
  <c r="G1463" i="1"/>
  <c r="K1462" i="1"/>
  <c r="G1462" i="1"/>
  <c r="K1461" i="1"/>
  <c r="G1461" i="1"/>
  <c r="K1460" i="1"/>
  <c r="G1460" i="1"/>
  <c r="K1459" i="1"/>
  <c r="G1459" i="1"/>
  <c r="K1458" i="1"/>
  <c r="G1458" i="1"/>
  <c r="K1457" i="1"/>
  <c r="G1457" i="1"/>
  <c r="K1456" i="1"/>
  <c r="G1456" i="1"/>
  <c r="K1455" i="1"/>
  <c r="G1455" i="1"/>
  <c r="K1454" i="1"/>
  <c r="G1454" i="1"/>
  <c r="K1453" i="1"/>
  <c r="G1453" i="1"/>
  <c r="K1452" i="1"/>
  <c r="G1452" i="1"/>
  <c r="K1451" i="1"/>
  <c r="G1451" i="1"/>
  <c r="K1450" i="1"/>
  <c r="G1450" i="1"/>
  <c r="K1449" i="1"/>
  <c r="G1449" i="1"/>
  <c r="K1448" i="1"/>
  <c r="G1448" i="1"/>
  <c r="K1447" i="1"/>
  <c r="G1447" i="1"/>
  <c r="K1446" i="1"/>
  <c r="G1446" i="1"/>
  <c r="K1445" i="1"/>
  <c r="G1445" i="1"/>
  <c r="K1444" i="1"/>
  <c r="G1444" i="1"/>
  <c r="K1443" i="1"/>
  <c r="G1443" i="1"/>
  <c r="K1442" i="1"/>
  <c r="G1442" i="1"/>
  <c r="K1441" i="1"/>
  <c r="G1441" i="1"/>
  <c r="K1440" i="1"/>
  <c r="G1440" i="1"/>
  <c r="K1439" i="1"/>
  <c r="G1439" i="1"/>
  <c r="K1438" i="1"/>
  <c r="G1438" i="1"/>
  <c r="K1437" i="1"/>
  <c r="G1437" i="1"/>
  <c r="K1436" i="1"/>
  <c r="G1436" i="1"/>
  <c r="K1435" i="1"/>
  <c r="G1435" i="1"/>
  <c r="K1434" i="1"/>
  <c r="G1434" i="1"/>
  <c r="K1433" i="1"/>
  <c r="G1433" i="1"/>
  <c r="K1432" i="1"/>
  <c r="G1432" i="1"/>
  <c r="K1431" i="1"/>
  <c r="G1431" i="1"/>
  <c r="K1430" i="1"/>
  <c r="G1430" i="1"/>
  <c r="K1429" i="1"/>
  <c r="G1429" i="1"/>
  <c r="K1428" i="1"/>
  <c r="G1428" i="1"/>
  <c r="K1427" i="1"/>
  <c r="G1427" i="1"/>
  <c r="K1426" i="1"/>
  <c r="G1426" i="1"/>
  <c r="K1425" i="1"/>
  <c r="G1425" i="1"/>
  <c r="K1424" i="1"/>
  <c r="G1424" i="1"/>
  <c r="K1423" i="1"/>
  <c r="G1423" i="1"/>
  <c r="K1422" i="1"/>
  <c r="G1422" i="1"/>
  <c r="K1421" i="1"/>
  <c r="G1421" i="1"/>
  <c r="K1420" i="1"/>
  <c r="G1420" i="1"/>
  <c r="K1419" i="1"/>
  <c r="G1419" i="1"/>
  <c r="K1418" i="1"/>
  <c r="G1418" i="1"/>
  <c r="K1417" i="1"/>
  <c r="G1417" i="1"/>
  <c r="K1416" i="1"/>
  <c r="G1416" i="1"/>
  <c r="K1415" i="1"/>
  <c r="G1415" i="1"/>
  <c r="K1414" i="1"/>
  <c r="G1414" i="1"/>
  <c r="K1413" i="1"/>
  <c r="G1413" i="1"/>
  <c r="K1412" i="1"/>
  <c r="G1412" i="1"/>
  <c r="K1411" i="1"/>
  <c r="G1411" i="1"/>
  <c r="K1410" i="1"/>
  <c r="G1410" i="1"/>
  <c r="K1409" i="1"/>
  <c r="G1409" i="1"/>
  <c r="K1408" i="1"/>
  <c r="G1408" i="1"/>
  <c r="K1407" i="1"/>
  <c r="G1407" i="1"/>
  <c r="K1406" i="1"/>
  <c r="G1406" i="1"/>
  <c r="K1405" i="1"/>
  <c r="G1405" i="1"/>
  <c r="K1404" i="1"/>
  <c r="G1404" i="1"/>
  <c r="K1403" i="1"/>
  <c r="G1403" i="1"/>
  <c r="K1402" i="1"/>
  <c r="G1402" i="1"/>
  <c r="K1401" i="1"/>
  <c r="G1401" i="1"/>
  <c r="K1400" i="1"/>
  <c r="G1400" i="1"/>
  <c r="K1399" i="1"/>
  <c r="G1399" i="1"/>
  <c r="K1398" i="1"/>
  <c r="G1398" i="1"/>
  <c r="K1397" i="1"/>
  <c r="G1397" i="1"/>
  <c r="K1396" i="1"/>
  <c r="G1396" i="1"/>
  <c r="K1395" i="1"/>
  <c r="G1395" i="1"/>
  <c r="K1394" i="1"/>
  <c r="G1394" i="1"/>
  <c r="K1393" i="1"/>
  <c r="G1393" i="1"/>
  <c r="K1392" i="1"/>
  <c r="G1392" i="1"/>
  <c r="K1391" i="1"/>
  <c r="G1391" i="1"/>
  <c r="K1390" i="1"/>
  <c r="G1390" i="1"/>
  <c r="K1389" i="1"/>
  <c r="G1389" i="1"/>
  <c r="K1388" i="1"/>
  <c r="G1388" i="1"/>
  <c r="K1387" i="1"/>
  <c r="G1387" i="1"/>
  <c r="K1386" i="1"/>
  <c r="G1386" i="1"/>
  <c r="K1385" i="1"/>
  <c r="G1385" i="1"/>
  <c r="K1384" i="1"/>
  <c r="G1384" i="1"/>
  <c r="K1383" i="1"/>
  <c r="G1383" i="1"/>
  <c r="K1382" i="1"/>
  <c r="G1382" i="1"/>
  <c r="K1381" i="1"/>
  <c r="G1381" i="1"/>
  <c r="K1380" i="1"/>
  <c r="G1380" i="1"/>
  <c r="K1379" i="1"/>
  <c r="G1379" i="1"/>
  <c r="K1378" i="1"/>
  <c r="G1378" i="1"/>
  <c r="K1377" i="1"/>
  <c r="G1377" i="1"/>
  <c r="K1376" i="1"/>
  <c r="G1376" i="1"/>
  <c r="K1375" i="1"/>
  <c r="G1375" i="1"/>
  <c r="K1374" i="1"/>
  <c r="G1374" i="1"/>
  <c r="K1373" i="1"/>
  <c r="G1373" i="1"/>
  <c r="K1372" i="1"/>
  <c r="G1372" i="1"/>
  <c r="K1371" i="1"/>
  <c r="G1371" i="1"/>
  <c r="K1370" i="1"/>
  <c r="G1370" i="1"/>
  <c r="K1369" i="1"/>
  <c r="G1369" i="1"/>
  <c r="K1368" i="1"/>
  <c r="G1368" i="1"/>
  <c r="K1367" i="1"/>
  <c r="G1367" i="1"/>
  <c r="K1366" i="1"/>
  <c r="G1366" i="1"/>
  <c r="K1365" i="1"/>
  <c r="G1365" i="1"/>
  <c r="K1364" i="1"/>
  <c r="G1364" i="1"/>
  <c r="K1363" i="1"/>
  <c r="G1363" i="1"/>
  <c r="K1362" i="1"/>
  <c r="G1362" i="1"/>
  <c r="K1361" i="1"/>
  <c r="G1361" i="1"/>
  <c r="K1360" i="1"/>
  <c r="G1360" i="1"/>
  <c r="K1359" i="1"/>
  <c r="G1359" i="1"/>
  <c r="K1358" i="1"/>
  <c r="G1358" i="1"/>
  <c r="K1357" i="1"/>
  <c r="G1357" i="1"/>
  <c r="K1356" i="1"/>
  <c r="G1356" i="1"/>
  <c r="K1355" i="1"/>
  <c r="G1355" i="1"/>
  <c r="K1354" i="1"/>
  <c r="G1354" i="1"/>
  <c r="K1353" i="1"/>
  <c r="G1353" i="1"/>
  <c r="K1352" i="1"/>
  <c r="G1352" i="1"/>
  <c r="K1351" i="1"/>
  <c r="G1351" i="1"/>
  <c r="K1350" i="1"/>
  <c r="G1350" i="1"/>
  <c r="K1349" i="1"/>
  <c r="G1349" i="1"/>
  <c r="K1348" i="1"/>
  <c r="G1348" i="1"/>
  <c r="K1347" i="1"/>
  <c r="G1347" i="1"/>
  <c r="K1346" i="1"/>
  <c r="G1346" i="1"/>
  <c r="K1345" i="1"/>
  <c r="G1345" i="1"/>
  <c r="K1344" i="1"/>
  <c r="G1344" i="1"/>
  <c r="K1343" i="1"/>
  <c r="G1343" i="1"/>
  <c r="K1342" i="1"/>
  <c r="G1342" i="1"/>
  <c r="K1341" i="1"/>
  <c r="G1341" i="1"/>
  <c r="K1340" i="1"/>
  <c r="G1340" i="1"/>
  <c r="K1339" i="1"/>
  <c r="G1339" i="1"/>
  <c r="K1338" i="1"/>
  <c r="G1338" i="1"/>
  <c r="K1337" i="1"/>
  <c r="G1337" i="1"/>
  <c r="K1336" i="1"/>
  <c r="G1336" i="1"/>
  <c r="K1335" i="1"/>
  <c r="G1335" i="1"/>
  <c r="K1334" i="1"/>
  <c r="G1334" i="1"/>
  <c r="K1333" i="1"/>
  <c r="G1333" i="1"/>
  <c r="K1332" i="1"/>
  <c r="G1332" i="1"/>
  <c r="K1331" i="1"/>
  <c r="G1331" i="1"/>
  <c r="K1330" i="1"/>
  <c r="G1330" i="1"/>
  <c r="K1329" i="1"/>
  <c r="G1329" i="1"/>
  <c r="K1328" i="1"/>
  <c r="G1328" i="1"/>
  <c r="K1327" i="1"/>
  <c r="G1327" i="1"/>
  <c r="K1326" i="1"/>
  <c r="G1326" i="1"/>
  <c r="K1325" i="1"/>
  <c r="G1325" i="1"/>
  <c r="K1324" i="1"/>
  <c r="G1324" i="1"/>
  <c r="K1323" i="1"/>
  <c r="G1323" i="1"/>
  <c r="K1322" i="1"/>
  <c r="G1322" i="1"/>
  <c r="K1321" i="1"/>
  <c r="G1321" i="1"/>
  <c r="K1320" i="1"/>
  <c r="G1320" i="1"/>
  <c r="K1319" i="1"/>
  <c r="G1319" i="1"/>
  <c r="K1318" i="1"/>
  <c r="G1318" i="1"/>
  <c r="K1317" i="1"/>
  <c r="G1317" i="1"/>
  <c r="K1316" i="1"/>
  <c r="G1316" i="1"/>
  <c r="K1315" i="1"/>
  <c r="G1315" i="1"/>
  <c r="K1314" i="1"/>
  <c r="G1314" i="1"/>
  <c r="K1313" i="1"/>
  <c r="G1313" i="1"/>
  <c r="K1312" i="1"/>
  <c r="G1312" i="1"/>
  <c r="K1311" i="1"/>
  <c r="G1311" i="1"/>
  <c r="K1310" i="1"/>
  <c r="G1310" i="1"/>
  <c r="K1309" i="1"/>
  <c r="G1309" i="1"/>
  <c r="K1308" i="1"/>
  <c r="G1308" i="1"/>
  <c r="K1307" i="1"/>
  <c r="G1307" i="1"/>
  <c r="K1306" i="1"/>
  <c r="G1306" i="1"/>
  <c r="K1305" i="1"/>
  <c r="G1305" i="1"/>
  <c r="K1304" i="1"/>
  <c r="G1304" i="1"/>
  <c r="K1303" i="1"/>
  <c r="G1303" i="1"/>
  <c r="K1302" i="1"/>
  <c r="G1302" i="1"/>
  <c r="K1301" i="1"/>
  <c r="G1301" i="1"/>
  <c r="K1300" i="1"/>
  <c r="G1300" i="1"/>
  <c r="K1299" i="1"/>
  <c r="G1299" i="1"/>
  <c r="K1298" i="1"/>
  <c r="G1298" i="1"/>
  <c r="K1297" i="1"/>
  <c r="G1297" i="1"/>
  <c r="K1296" i="1"/>
  <c r="G1296" i="1"/>
  <c r="K1295" i="1"/>
  <c r="G1295" i="1"/>
  <c r="K1294" i="1"/>
  <c r="G1294" i="1"/>
  <c r="K1293" i="1"/>
  <c r="G1293" i="1"/>
  <c r="K1292" i="1"/>
  <c r="G1292" i="1"/>
  <c r="K1291" i="1"/>
  <c r="G1291" i="1"/>
  <c r="K1290" i="1"/>
  <c r="G1290" i="1"/>
  <c r="K1289" i="1"/>
  <c r="G1289" i="1"/>
  <c r="K1288" i="1"/>
  <c r="G1288" i="1"/>
  <c r="K1287" i="1"/>
  <c r="G1287" i="1"/>
  <c r="K1286" i="1"/>
  <c r="G1286" i="1"/>
  <c r="K1285" i="1"/>
  <c r="G1285" i="1"/>
  <c r="K1284" i="1"/>
  <c r="G1284" i="1"/>
  <c r="K1283" i="1"/>
  <c r="G1283" i="1"/>
  <c r="K1282" i="1"/>
  <c r="G1282" i="1"/>
  <c r="K1281" i="1"/>
  <c r="G1281" i="1"/>
  <c r="K1280" i="1"/>
  <c r="G1280" i="1"/>
  <c r="K1279" i="1"/>
  <c r="G1279" i="1"/>
  <c r="K1278" i="1"/>
  <c r="G1278" i="1"/>
  <c r="K1277" i="1"/>
  <c r="G1277" i="1"/>
  <c r="K1276" i="1"/>
  <c r="G1276" i="1"/>
  <c r="K1275" i="1"/>
  <c r="G1275" i="1"/>
  <c r="K1274" i="1"/>
  <c r="G1274" i="1"/>
  <c r="K1273" i="1"/>
  <c r="G1273" i="1"/>
  <c r="K1272" i="1"/>
  <c r="G1272" i="1"/>
  <c r="K1271" i="1"/>
  <c r="G1271" i="1"/>
  <c r="K1270" i="1"/>
  <c r="G1270" i="1"/>
  <c r="K1269" i="1"/>
  <c r="G1269" i="1"/>
  <c r="K1268" i="1"/>
  <c r="G1268" i="1"/>
  <c r="K1267" i="1"/>
  <c r="G1267" i="1"/>
  <c r="K1266" i="1"/>
  <c r="G1266" i="1"/>
  <c r="K1265" i="1"/>
  <c r="G1265" i="1"/>
  <c r="K1264" i="1"/>
  <c r="G1264" i="1"/>
  <c r="K1263" i="1"/>
  <c r="G1263" i="1"/>
  <c r="K1262" i="1"/>
  <c r="G1262" i="1"/>
  <c r="K1261" i="1"/>
  <c r="G1261" i="1"/>
  <c r="K1260" i="1"/>
  <c r="G1260" i="1"/>
  <c r="K1259" i="1"/>
  <c r="G1259" i="1"/>
  <c r="K1258" i="1"/>
  <c r="G1258" i="1"/>
  <c r="K1257" i="1"/>
  <c r="G1257" i="1"/>
  <c r="K1256" i="1"/>
  <c r="G1256" i="1"/>
  <c r="K1255" i="1"/>
  <c r="G1255" i="1"/>
  <c r="K1254" i="1"/>
  <c r="G1254" i="1"/>
  <c r="K1253" i="1"/>
  <c r="G1253" i="1"/>
  <c r="K1252" i="1"/>
  <c r="G1252" i="1"/>
  <c r="K1251" i="1"/>
  <c r="G1251" i="1"/>
  <c r="K1250" i="1"/>
  <c r="G1250" i="1"/>
  <c r="K1249" i="1"/>
  <c r="G1249" i="1"/>
  <c r="K1248" i="1"/>
  <c r="G1248" i="1"/>
  <c r="K1247" i="1"/>
  <c r="G1247" i="1"/>
  <c r="K1246" i="1"/>
  <c r="G1246" i="1"/>
  <c r="K1245" i="1"/>
  <c r="G1245" i="1"/>
  <c r="K1244" i="1"/>
  <c r="G1244" i="1"/>
  <c r="K1243" i="1"/>
  <c r="G1243" i="1"/>
  <c r="K1242" i="1"/>
  <c r="G1242" i="1"/>
  <c r="K1241" i="1"/>
  <c r="G1241" i="1"/>
  <c r="K1240" i="1"/>
  <c r="G1240" i="1"/>
  <c r="K1239" i="1"/>
  <c r="G1239" i="1"/>
  <c r="K1238" i="1"/>
  <c r="G1238" i="1"/>
  <c r="K1237" i="1"/>
  <c r="G1237" i="1"/>
  <c r="K1236" i="1"/>
  <c r="G1236" i="1"/>
  <c r="K1235" i="1"/>
  <c r="G1235" i="1"/>
  <c r="K1234" i="1"/>
  <c r="G1234" i="1"/>
  <c r="K1233" i="1"/>
  <c r="G1233" i="1"/>
  <c r="K1232" i="1"/>
  <c r="G1232" i="1"/>
  <c r="K1231" i="1"/>
  <c r="G1231" i="1"/>
  <c r="K1230" i="1"/>
  <c r="G1230" i="1"/>
  <c r="K1229" i="1"/>
  <c r="G1229" i="1"/>
  <c r="K1228" i="1"/>
  <c r="G1228" i="1"/>
  <c r="K1227" i="1"/>
  <c r="G1227" i="1"/>
  <c r="K1226" i="1"/>
  <c r="G1226" i="1"/>
  <c r="K1225" i="1"/>
  <c r="G1225" i="1"/>
  <c r="K1224" i="1"/>
  <c r="G1224" i="1"/>
  <c r="K1223" i="1"/>
  <c r="G1223" i="1"/>
  <c r="K1222" i="1"/>
  <c r="G1222" i="1"/>
  <c r="K1221" i="1"/>
  <c r="G1221" i="1"/>
  <c r="K1220" i="1"/>
  <c r="G1220" i="1"/>
  <c r="K1219" i="1"/>
  <c r="G1219" i="1"/>
  <c r="K1218" i="1"/>
  <c r="G1218" i="1"/>
  <c r="K1217" i="1"/>
  <c r="G1217" i="1"/>
  <c r="K1216" i="1"/>
  <c r="G1216" i="1"/>
  <c r="K1215" i="1"/>
  <c r="G1215" i="1"/>
  <c r="K1214" i="1"/>
  <c r="G1214" i="1"/>
  <c r="K1213" i="1"/>
  <c r="G1213" i="1"/>
  <c r="K1212" i="1"/>
  <c r="G1212" i="1"/>
  <c r="K1211" i="1"/>
  <c r="G1211" i="1"/>
  <c r="K1210" i="1"/>
  <c r="G1210" i="1"/>
  <c r="K1209" i="1"/>
  <c r="G1209" i="1"/>
  <c r="K1208" i="1"/>
  <c r="G1208" i="1"/>
  <c r="K1207" i="1"/>
  <c r="G1207" i="1"/>
  <c r="K1206" i="1"/>
  <c r="G1206" i="1"/>
  <c r="K1205" i="1"/>
  <c r="G1205" i="1"/>
  <c r="K1204" i="1"/>
  <c r="G1204" i="1"/>
  <c r="K1203" i="1"/>
  <c r="G1203" i="1"/>
  <c r="K1202" i="1"/>
  <c r="G1202" i="1"/>
  <c r="K1201" i="1"/>
  <c r="G1201" i="1"/>
  <c r="K1200" i="1"/>
  <c r="G1200" i="1"/>
  <c r="K1199" i="1"/>
  <c r="G1199" i="1"/>
  <c r="K1198" i="1"/>
  <c r="G1198" i="1"/>
  <c r="K1197" i="1"/>
  <c r="G1197" i="1"/>
  <c r="K1196" i="1"/>
  <c r="G1196" i="1"/>
  <c r="K1195" i="1"/>
  <c r="G1195" i="1"/>
  <c r="K1194" i="1"/>
  <c r="G1194" i="1"/>
  <c r="K1193" i="1"/>
  <c r="G1193" i="1"/>
  <c r="K1192" i="1"/>
  <c r="G1192" i="1"/>
  <c r="K1191" i="1"/>
  <c r="G1191" i="1"/>
  <c r="K1190" i="1"/>
  <c r="G1190" i="1"/>
  <c r="K1189" i="1"/>
  <c r="G1189" i="1"/>
  <c r="K1188" i="1"/>
  <c r="G1188" i="1"/>
  <c r="K1187" i="1"/>
  <c r="G1187" i="1"/>
  <c r="K1186" i="1"/>
  <c r="G1186" i="1"/>
  <c r="K1185" i="1"/>
  <c r="G1185" i="1"/>
  <c r="K1184" i="1"/>
  <c r="G1184" i="1"/>
  <c r="K1183" i="1"/>
  <c r="G1183" i="1"/>
  <c r="K1182" i="1"/>
  <c r="G1182" i="1"/>
  <c r="K1181" i="1"/>
  <c r="G1181" i="1"/>
  <c r="K1180" i="1"/>
  <c r="G1180" i="1"/>
  <c r="K1179" i="1"/>
  <c r="G1179" i="1"/>
  <c r="K1178" i="1"/>
  <c r="G1178" i="1"/>
  <c r="K1177" i="1"/>
  <c r="G1177" i="1"/>
  <c r="K1176" i="1"/>
  <c r="G1176" i="1"/>
  <c r="K1175" i="1"/>
  <c r="G1175" i="1"/>
  <c r="K1174" i="1"/>
  <c r="G1174" i="1"/>
  <c r="K1173" i="1"/>
  <c r="G1173" i="1"/>
  <c r="K1172" i="1"/>
  <c r="G1172" i="1"/>
  <c r="K1171" i="1"/>
  <c r="G1171" i="1"/>
  <c r="K1170" i="1"/>
  <c r="G1170" i="1"/>
  <c r="K1169" i="1"/>
  <c r="G1169" i="1"/>
  <c r="K1168" i="1"/>
  <c r="G1168" i="1"/>
  <c r="K1167" i="1"/>
  <c r="G1167" i="1"/>
  <c r="K1166" i="1"/>
  <c r="G1166" i="1"/>
  <c r="K1165" i="1"/>
  <c r="G1165" i="1"/>
  <c r="K1164" i="1"/>
  <c r="G1164" i="1"/>
  <c r="K1163" i="1"/>
  <c r="G1163" i="1"/>
  <c r="K1162" i="1"/>
  <c r="G1162" i="1"/>
  <c r="K1161" i="1"/>
  <c r="G1161" i="1"/>
  <c r="K1160" i="1"/>
  <c r="G1160" i="1"/>
  <c r="K1159" i="1"/>
  <c r="G1159" i="1"/>
  <c r="K1158" i="1"/>
  <c r="G1158" i="1"/>
  <c r="K1157" i="1"/>
  <c r="G1157" i="1"/>
  <c r="K1156" i="1"/>
  <c r="G1156" i="1"/>
  <c r="K1155" i="1"/>
  <c r="G1155" i="1"/>
  <c r="K1154" i="1"/>
  <c r="G1154" i="1"/>
  <c r="K1153" i="1"/>
  <c r="G1153" i="1"/>
  <c r="K1152" i="1"/>
  <c r="G1152" i="1"/>
  <c r="K1151" i="1"/>
  <c r="G1151" i="1"/>
  <c r="K1150" i="1"/>
  <c r="G1150" i="1"/>
  <c r="K1149" i="1"/>
  <c r="G1149" i="1"/>
  <c r="K1148" i="1"/>
  <c r="G1148" i="1"/>
  <c r="K1147" i="1"/>
  <c r="G1147" i="1"/>
  <c r="K1146" i="1"/>
  <c r="G1146" i="1"/>
  <c r="K1145" i="1"/>
  <c r="G1145" i="1"/>
  <c r="K1144" i="1"/>
  <c r="G1144" i="1"/>
  <c r="K1143" i="1"/>
  <c r="G1143" i="1"/>
  <c r="K1142" i="1"/>
  <c r="G1142" i="1"/>
  <c r="K1141" i="1"/>
  <c r="G1141" i="1"/>
  <c r="K1140" i="1"/>
  <c r="G1140" i="1"/>
  <c r="K1139" i="1"/>
  <c r="G1139" i="1"/>
  <c r="K1138" i="1"/>
  <c r="G1138" i="1"/>
  <c r="K1137" i="1"/>
  <c r="G1137" i="1"/>
  <c r="K1136" i="1"/>
  <c r="G1136" i="1"/>
  <c r="K1135" i="1"/>
  <c r="G1135" i="1"/>
  <c r="K1134" i="1"/>
  <c r="G1134" i="1"/>
  <c r="K1133" i="1"/>
  <c r="G1133" i="1"/>
  <c r="K1132" i="1"/>
  <c r="G1132" i="1"/>
  <c r="K1131" i="1"/>
  <c r="G1131" i="1"/>
  <c r="K1130" i="1"/>
  <c r="G1130" i="1"/>
  <c r="K1129" i="1"/>
  <c r="G1129" i="1"/>
  <c r="K1128" i="1"/>
  <c r="G1128" i="1"/>
  <c r="K1127" i="1"/>
  <c r="G1127" i="1"/>
  <c r="K1126" i="1"/>
  <c r="G1126" i="1"/>
  <c r="K1125" i="1"/>
  <c r="G1125" i="1"/>
  <c r="K1124" i="1"/>
  <c r="G1124" i="1"/>
  <c r="K1123" i="1"/>
  <c r="G1123" i="1"/>
  <c r="K1122" i="1"/>
  <c r="G1122" i="1"/>
  <c r="K1121" i="1"/>
  <c r="G1121" i="1"/>
  <c r="K1120" i="1"/>
  <c r="G1120" i="1"/>
  <c r="K1119" i="1"/>
  <c r="G1119" i="1"/>
  <c r="K1118" i="1"/>
  <c r="G1118" i="1"/>
  <c r="K1117" i="1"/>
  <c r="G1117" i="1"/>
  <c r="K1116" i="1"/>
  <c r="G1116" i="1"/>
  <c r="K1115" i="1"/>
  <c r="G1115" i="1"/>
  <c r="K1114" i="1"/>
  <c r="G1114" i="1"/>
  <c r="K1113" i="1"/>
  <c r="G1113" i="1"/>
  <c r="K1112" i="1"/>
  <c r="G1112" i="1"/>
  <c r="K1111" i="1"/>
  <c r="G1111" i="1"/>
  <c r="K1110" i="1"/>
  <c r="G1110" i="1"/>
  <c r="K1109" i="1"/>
  <c r="G1109" i="1"/>
  <c r="K1108" i="1"/>
  <c r="G1108" i="1"/>
  <c r="K1107" i="1"/>
  <c r="G1107" i="1"/>
  <c r="K1106" i="1"/>
  <c r="G1106" i="1"/>
  <c r="K1105" i="1"/>
  <c r="G1105" i="1"/>
  <c r="K1104" i="1"/>
  <c r="G1104" i="1"/>
  <c r="K1103" i="1"/>
  <c r="G1103" i="1"/>
  <c r="K1102" i="1"/>
  <c r="G1102" i="1"/>
  <c r="K1101" i="1"/>
  <c r="G1101" i="1"/>
  <c r="K1100" i="1"/>
  <c r="G1100" i="1"/>
  <c r="K1099" i="1"/>
  <c r="G1099" i="1"/>
  <c r="K1098" i="1"/>
  <c r="G1098" i="1"/>
  <c r="K1097" i="1"/>
  <c r="G1097" i="1"/>
  <c r="K1096" i="1"/>
  <c r="G1096" i="1"/>
  <c r="K1095" i="1"/>
  <c r="G1095" i="1"/>
  <c r="K1094" i="1"/>
  <c r="G1094" i="1"/>
  <c r="K1093" i="1"/>
  <c r="G1093" i="1"/>
  <c r="K1092" i="1"/>
  <c r="G1092" i="1"/>
  <c r="K1091" i="1"/>
  <c r="G1091" i="1"/>
  <c r="K1090" i="1"/>
  <c r="G1090" i="1"/>
  <c r="K1089" i="1"/>
  <c r="G1089" i="1"/>
  <c r="K1088" i="1"/>
  <c r="G1088" i="1"/>
  <c r="K1087" i="1"/>
  <c r="G1087" i="1"/>
  <c r="K1086" i="1"/>
  <c r="G1086" i="1"/>
  <c r="K1085" i="1"/>
  <c r="G1085" i="1"/>
  <c r="K1084" i="1"/>
  <c r="G1084" i="1"/>
  <c r="K1083" i="1"/>
  <c r="G1083" i="1"/>
  <c r="K1082" i="1"/>
  <c r="G1082" i="1"/>
  <c r="K1081" i="1"/>
  <c r="G1081" i="1"/>
  <c r="K1080" i="1"/>
  <c r="G1080" i="1"/>
  <c r="K1079" i="1"/>
  <c r="G1079" i="1"/>
  <c r="K1078" i="1"/>
  <c r="G1078" i="1"/>
  <c r="K1077" i="1"/>
  <c r="G1077" i="1"/>
  <c r="K1076" i="1"/>
  <c r="G1076" i="1"/>
  <c r="K1075" i="1"/>
  <c r="G1075" i="1"/>
  <c r="K1074" i="1"/>
  <c r="G1074" i="1"/>
  <c r="K1073" i="1"/>
  <c r="G1073" i="1"/>
  <c r="K1072" i="1"/>
  <c r="G1072" i="1"/>
  <c r="K1071" i="1"/>
  <c r="G1071" i="1"/>
  <c r="K1070" i="1"/>
  <c r="G1070" i="1"/>
  <c r="K1069" i="1"/>
  <c r="G1069" i="1"/>
  <c r="K1068" i="1"/>
  <c r="G1068" i="1"/>
  <c r="K1067" i="1"/>
  <c r="G1067" i="1"/>
  <c r="K1066" i="1"/>
  <c r="G1066" i="1"/>
  <c r="K1065" i="1"/>
  <c r="G1065" i="1"/>
  <c r="K1064" i="1"/>
  <c r="G1064" i="1"/>
  <c r="K1063" i="1"/>
  <c r="G1063" i="1"/>
  <c r="K1062" i="1"/>
  <c r="G1062" i="1"/>
  <c r="K1061" i="1"/>
  <c r="G1061" i="1"/>
  <c r="K1060" i="1"/>
  <c r="G1060" i="1"/>
  <c r="K1059" i="1"/>
  <c r="G1059" i="1"/>
  <c r="K1058" i="1"/>
  <c r="G1058" i="1"/>
  <c r="K1057" i="1"/>
  <c r="G1057" i="1"/>
  <c r="K1056" i="1"/>
  <c r="G1056" i="1"/>
  <c r="K1055" i="1"/>
  <c r="G1055" i="1"/>
  <c r="K1054" i="1"/>
  <c r="G1054" i="1"/>
  <c r="K1053" i="1"/>
  <c r="G1053" i="1"/>
  <c r="K1052" i="1"/>
  <c r="G1052" i="1"/>
  <c r="K1051" i="1"/>
  <c r="G1051" i="1"/>
  <c r="K1050" i="1"/>
  <c r="G1050" i="1"/>
  <c r="K1049" i="1"/>
  <c r="G1049" i="1"/>
  <c r="K1048" i="1"/>
  <c r="G1048" i="1"/>
  <c r="K1047" i="1"/>
  <c r="G1047" i="1"/>
  <c r="K1046" i="1"/>
  <c r="G1046" i="1"/>
  <c r="K1045" i="1"/>
  <c r="G1045" i="1"/>
  <c r="K1044" i="1"/>
  <c r="G1044" i="1"/>
  <c r="K1043" i="1"/>
  <c r="G1043" i="1"/>
  <c r="K1042" i="1"/>
  <c r="G1042" i="1"/>
  <c r="K1041" i="1"/>
  <c r="G1041" i="1"/>
  <c r="K1040" i="1"/>
  <c r="G1040" i="1"/>
  <c r="K1039" i="1"/>
  <c r="G1039" i="1"/>
  <c r="K1038" i="1"/>
  <c r="G1038" i="1"/>
  <c r="K1037" i="1"/>
  <c r="G1037" i="1"/>
  <c r="K1036" i="1"/>
  <c r="G1036" i="1"/>
  <c r="K1035" i="1"/>
  <c r="G1035" i="1"/>
  <c r="K1034" i="1"/>
  <c r="G1034" i="1"/>
  <c r="K1033" i="1"/>
  <c r="G1033" i="1"/>
  <c r="K1032" i="1"/>
  <c r="G1032" i="1"/>
  <c r="K1031" i="1"/>
  <c r="G1031" i="1"/>
  <c r="K1030" i="1"/>
  <c r="G1030" i="1"/>
  <c r="K1029" i="1"/>
  <c r="G1029" i="1"/>
  <c r="K1028" i="1"/>
  <c r="G1028" i="1"/>
  <c r="K1027" i="1"/>
  <c r="G1027" i="1"/>
  <c r="K1026" i="1"/>
  <c r="G1026" i="1"/>
  <c r="K1025" i="1"/>
  <c r="G1025" i="1"/>
  <c r="K1024" i="1"/>
  <c r="G1024" i="1"/>
  <c r="K1023" i="1"/>
  <c r="G1023" i="1"/>
  <c r="K1022" i="1"/>
  <c r="G1022" i="1"/>
  <c r="K1021" i="1"/>
  <c r="G1021" i="1"/>
  <c r="K1020" i="1"/>
  <c r="G1020" i="1"/>
  <c r="K1019" i="1"/>
  <c r="G1019" i="1"/>
  <c r="K1018" i="1"/>
  <c r="G1018" i="1"/>
  <c r="K1017" i="1"/>
  <c r="G1017" i="1"/>
  <c r="K1016" i="1"/>
  <c r="G1016" i="1"/>
  <c r="K1015" i="1"/>
  <c r="G1015" i="1"/>
  <c r="K1014" i="1"/>
  <c r="G1014" i="1"/>
  <c r="K1013" i="1"/>
  <c r="G1013" i="1"/>
  <c r="K1012" i="1"/>
  <c r="G1012" i="1"/>
  <c r="K1011" i="1"/>
  <c r="G1011" i="1"/>
  <c r="K1010" i="1"/>
  <c r="G1010" i="1"/>
  <c r="K1009" i="1"/>
  <c r="G1009" i="1"/>
  <c r="K1008" i="1"/>
  <c r="G1008" i="1"/>
  <c r="K1007" i="1"/>
  <c r="G1007" i="1"/>
  <c r="K1006" i="1"/>
  <c r="G1006" i="1"/>
  <c r="K1005" i="1"/>
  <c r="G1005" i="1"/>
  <c r="K1004" i="1"/>
  <c r="G1004" i="1"/>
  <c r="K1003" i="1"/>
  <c r="G1003" i="1"/>
  <c r="K1002" i="1"/>
  <c r="G1002" i="1"/>
  <c r="K1001" i="1"/>
  <c r="G1001" i="1"/>
  <c r="K1000" i="1"/>
  <c r="G1000" i="1"/>
  <c r="K999" i="1"/>
  <c r="G999" i="1"/>
  <c r="K998" i="1"/>
  <c r="G998" i="1"/>
  <c r="K997" i="1"/>
  <c r="G997" i="1"/>
  <c r="K996" i="1"/>
  <c r="G996" i="1"/>
  <c r="K995" i="1"/>
  <c r="G995" i="1"/>
  <c r="K994" i="1"/>
  <c r="G994" i="1"/>
  <c r="K993" i="1"/>
  <c r="G993" i="1"/>
  <c r="K992" i="1"/>
  <c r="G992" i="1"/>
  <c r="K991" i="1"/>
  <c r="G991" i="1"/>
  <c r="K990" i="1"/>
  <c r="G990" i="1"/>
  <c r="K989" i="1"/>
  <c r="G989" i="1"/>
  <c r="K988" i="1"/>
  <c r="G988" i="1"/>
  <c r="K987" i="1"/>
  <c r="G987" i="1"/>
  <c r="K986" i="1"/>
  <c r="G986" i="1"/>
  <c r="K985" i="1"/>
  <c r="G985" i="1"/>
  <c r="K984" i="1"/>
  <c r="G984" i="1"/>
  <c r="K983" i="1"/>
  <c r="G983" i="1"/>
  <c r="K982" i="1"/>
  <c r="G982" i="1"/>
  <c r="K981" i="1"/>
  <c r="G981" i="1"/>
  <c r="K980" i="1"/>
  <c r="G980" i="1"/>
  <c r="K979" i="1"/>
  <c r="G979" i="1"/>
  <c r="K978" i="1"/>
  <c r="G978" i="1"/>
  <c r="K977" i="1"/>
  <c r="G977" i="1"/>
  <c r="K976" i="1"/>
  <c r="G976" i="1"/>
  <c r="K975" i="1"/>
  <c r="G975" i="1"/>
  <c r="K974" i="1"/>
  <c r="G974" i="1"/>
  <c r="K973" i="1"/>
  <c r="G973" i="1"/>
  <c r="K972" i="1"/>
  <c r="G972" i="1"/>
  <c r="K971" i="1"/>
  <c r="G971" i="1"/>
  <c r="K970" i="1"/>
  <c r="G970" i="1"/>
  <c r="K969" i="1"/>
  <c r="G969" i="1"/>
  <c r="K968" i="1"/>
  <c r="G968" i="1"/>
  <c r="K967" i="1"/>
  <c r="G967" i="1"/>
  <c r="K966" i="1"/>
  <c r="G966" i="1"/>
  <c r="K965" i="1"/>
  <c r="G965" i="1"/>
  <c r="K964" i="1"/>
  <c r="G964" i="1"/>
  <c r="K963" i="1"/>
  <c r="G963" i="1"/>
  <c r="K962" i="1"/>
  <c r="G962" i="1"/>
  <c r="K961" i="1"/>
  <c r="G961" i="1"/>
  <c r="K960" i="1"/>
  <c r="G960" i="1"/>
  <c r="K959" i="1"/>
  <c r="G959" i="1"/>
  <c r="K958" i="1"/>
  <c r="G958" i="1"/>
  <c r="K957" i="1"/>
  <c r="G957" i="1"/>
  <c r="K956" i="1"/>
  <c r="G956" i="1"/>
  <c r="K955" i="1"/>
  <c r="G955" i="1"/>
  <c r="K954" i="1"/>
  <c r="G954" i="1"/>
  <c r="K953" i="1"/>
  <c r="G953" i="1"/>
  <c r="K952" i="1"/>
  <c r="G952" i="1"/>
  <c r="K951" i="1"/>
  <c r="G951" i="1"/>
  <c r="K950" i="1"/>
  <c r="G950" i="1"/>
  <c r="K949" i="1"/>
  <c r="G949" i="1"/>
  <c r="K948" i="1"/>
  <c r="G948" i="1"/>
  <c r="K947" i="1"/>
  <c r="G947" i="1"/>
  <c r="K946" i="1"/>
  <c r="G946" i="1"/>
  <c r="K945" i="1"/>
  <c r="G945" i="1"/>
  <c r="K944" i="1"/>
  <c r="G944" i="1"/>
  <c r="K943" i="1"/>
  <c r="G943" i="1"/>
  <c r="K942" i="1"/>
  <c r="G942" i="1"/>
  <c r="K941" i="1"/>
  <c r="G941" i="1"/>
  <c r="K940" i="1"/>
  <c r="G940" i="1"/>
  <c r="K939" i="1"/>
  <c r="G939" i="1"/>
  <c r="K938" i="1"/>
  <c r="G938" i="1"/>
  <c r="K937" i="1"/>
  <c r="G937" i="1"/>
  <c r="K936" i="1"/>
  <c r="G936" i="1"/>
  <c r="K935" i="1"/>
  <c r="G935" i="1"/>
  <c r="K934" i="1"/>
  <c r="G934" i="1"/>
  <c r="K933" i="1"/>
  <c r="G933" i="1"/>
  <c r="K932" i="1"/>
  <c r="G932" i="1"/>
  <c r="K931" i="1"/>
  <c r="G931" i="1"/>
  <c r="K930" i="1"/>
  <c r="G930" i="1"/>
  <c r="K929" i="1"/>
  <c r="G929" i="1"/>
  <c r="K928" i="1"/>
  <c r="G928" i="1"/>
  <c r="K927" i="1"/>
  <c r="G927" i="1"/>
  <c r="K926" i="1"/>
  <c r="G926" i="1"/>
  <c r="K925" i="1"/>
  <c r="G925" i="1"/>
  <c r="K924" i="1"/>
  <c r="G924" i="1"/>
  <c r="K923" i="1"/>
  <c r="G923" i="1"/>
  <c r="K922" i="1"/>
  <c r="G922" i="1"/>
  <c r="K921" i="1"/>
  <c r="G921" i="1"/>
  <c r="K920" i="1"/>
  <c r="G920" i="1"/>
  <c r="K919" i="1"/>
  <c r="G919" i="1"/>
  <c r="K918" i="1"/>
  <c r="G918" i="1"/>
  <c r="K917" i="1"/>
  <c r="G917" i="1"/>
  <c r="K916" i="1"/>
  <c r="G916" i="1"/>
  <c r="K915" i="1"/>
  <c r="G915" i="1"/>
  <c r="K914" i="1"/>
  <c r="G914" i="1"/>
  <c r="K913" i="1"/>
  <c r="G913" i="1"/>
  <c r="K912" i="1"/>
  <c r="G912" i="1"/>
  <c r="K911" i="1"/>
  <c r="G911" i="1"/>
  <c r="K910" i="1"/>
  <c r="G910" i="1"/>
  <c r="K909" i="1"/>
  <c r="G909" i="1"/>
  <c r="K908" i="1"/>
  <c r="G908" i="1"/>
  <c r="K907" i="1"/>
  <c r="G907" i="1"/>
  <c r="K906" i="1"/>
  <c r="G906" i="1"/>
  <c r="K905" i="1"/>
  <c r="G905" i="1"/>
  <c r="K904" i="1"/>
  <c r="G904" i="1"/>
  <c r="K903" i="1"/>
  <c r="G903" i="1"/>
  <c r="K902" i="1"/>
  <c r="G902" i="1"/>
  <c r="K901" i="1"/>
  <c r="G901" i="1"/>
  <c r="K900" i="1"/>
  <c r="G900" i="1"/>
  <c r="K899" i="1"/>
  <c r="G899" i="1"/>
  <c r="K898" i="1"/>
  <c r="G898" i="1"/>
  <c r="K897" i="1"/>
  <c r="G897" i="1"/>
  <c r="K896" i="1"/>
  <c r="G896" i="1"/>
  <c r="K895" i="1"/>
  <c r="G895" i="1"/>
  <c r="K894" i="1"/>
  <c r="G894" i="1"/>
  <c r="K893" i="1"/>
  <c r="G893" i="1"/>
  <c r="K892" i="1"/>
  <c r="G892" i="1"/>
  <c r="K891" i="1"/>
  <c r="G891" i="1"/>
  <c r="K890" i="1"/>
  <c r="G890" i="1"/>
  <c r="K889" i="1"/>
  <c r="G889" i="1"/>
  <c r="K888" i="1"/>
  <c r="G888" i="1"/>
  <c r="K887" i="1"/>
  <c r="G887" i="1"/>
  <c r="K886" i="1"/>
  <c r="G886" i="1"/>
  <c r="K885" i="1"/>
  <c r="G885" i="1"/>
  <c r="K884" i="1"/>
  <c r="G884" i="1"/>
  <c r="K883" i="1"/>
  <c r="G883" i="1"/>
  <c r="K882" i="1"/>
  <c r="G882" i="1"/>
  <c r="K881" i="1"/>
  <c r="G881" i="1"/>
  <c r="K880" i="1"/>
  <c r="G880" i="1"/>
  <c r="K879" i="1"/>
  <c r="G879" i="1"/>
  <c r="K878" i="1"/>
  <c r="G878" i="1"/>
  <c r="K877" i="1"/>
  <c r="G877" i="1"/>
  <c r="K876" i="1"/>
  <c r="G876" i="1"/>
  <c r="K875" i="1"/>
  <c r="G875" i="1"/>
  <c r="K874" i="1"/>
  <c r="G874" i="1"/>
  <c r="K873" i="1"/>
  <c r="G873" i="1"/>
  <c r="K872" i="1"/>
  <c r="G872" i="1"/>
  <c r="K871" i="1"/>
  <c r="G871" i="1"/>
  <c r="K870" i="1"/>
  <c r="G870" i="1"/>
  <c r="K869" i="1"/>
  <c r="G869" i="1"/>
  <c r="K868" i="1"/>
  <c r="G868" i="1"/>
  <c r="K867" i="1"/>
  <c r="G867" i="1"/>
  <c r="K866" i="1"/>
  <c r="G866" i="1"/>
  <c r="K865" i="1"/>
  <c r="G865" i="1"/>
  <c r="K864" i="1"/>
  <c r="G864" i="1"/>
  <c r="K863" i="1"/>
  <c r="G863" i="1"/>
  <c r="K862" i="1"/>
  <c r="G862" i="1"/>
  <c r="K861" i="1"/>
  <c r="G861" i="1"/>
  <c r="K860" i="1"/>
  <c r="G860" i="1"/>
  <c r="K859" i="1"/>
  <c r="G859" i="1"/>
  <c r="K858" i="1"/>
  <c r="G858" i="1"/>
  <c r="K857" i="1"/>
  <c r="G857" i="1"/>
  <c r="K856" i="1"/>
  <c r="G856" i="1"/>
  <c r="K855" i="1"/>
  <c r="G855" i="1"/>
  <c r="K854" i="1"/>
  <c r="G854" i="1"/>
  <c r="K853" i="1"/>
  <c r="G853" i="1"/>
  <c r="K852" i="1"/>
  <c r="G852" i="1"/>
  <c r="K851" i="1"/>
  <c r="G851" i="1"/>
  <c r="K850" i="1"/>
  <c r="G850" i="1"/>
  <c r="K849" i="1"/>
  <c r="G849" i="1"/>
  <c r="K848" i="1"/>
  <c r="G848" i="1"/>
  <c r="K847" i="1"/>
  <c r="G847" i="1"/>
  <c r="K846" i="1"/>
  <c r="G846" i="1"/>
  <c r="K845" i="1"/>
  <c r="G845" i="1"/>
  <c r="K844" i="1"/>
  <c r="G844" i="1"/>
  <c r="K843" i="1"/>
  <c r="G843" i="1"/>
  <c r="K842" i="1"/>
  <c r="G842" i="1"/>
  <c r="K841" i="1"/>
  <c r="G841" i="1"/>
  <c r="K840" i="1"/>
  <c r="G840" i="1"/>
  <c r="K839" i="1"/>
  <c r="G839" i="1"/>
  <c r="K838" i="1"/>
  <c r="G838" i="1"/>
  <c r="K837" i="1"/>
  <c r="G837" i="1"/>
  <c r="K836" i="1"/>
  <c r="G836" i="1"/>
  <c r="K835" i="1"/>
  <c r="G835" i="1"/>
  <c r="K834" i="1"/>
  <c r="G834" i="1"/>
  <c r="K833" i="1"/>
  <c r="G833" i="1"/>
  <c r="K832" i="1"/>
  <c r="G832" i="1"/>
  <c r="K831" i="1"/>
  <c r="G831" i="1"/>
  <c r="K830" i="1"/>
  <c r="G830" i="1"/>
  <c r="K829" i="1"/>
  <c r="G829" i="1"/>
  <c r="K828" i="1"/>
  <c r="G828" i="1"/>
  <c r="K827" i="1"/>
  <c r="G827" i="1"/>
  <c r="K826" i="1"/>
  <c r="G826" i="1"/>
  <c r="K825" i="1"/>
  <c r="G825" i="1"/>
  <c r="K824" i="1"/>
  <c r="G824" i="1"/>
  <c r="K823" i="1"/>
  <c r="G823" i="1"/>
  <c r="K822" i="1"/>
  <c r="G822" i="1"/>
  <c r="K821" i="1"/>
  <c r="G821" i="1"/>
  <c r="K820" i="1"/>
  <c r="G820" i="1"/>
  <c r="K819" i="1"/>
  <c r="G819" i="1"/>
  <c r="K818" i="1"/>
  <c r="G818" i="1"/>
  <c r="K817" i="1"/>
  <c r="G817" i="1"/>
  <c r="K816" i="1"/>
  <c r="G816" i="1"/>
  <c r="K815" i="1"/>
  <c r="G815" i="1"/>
  <c r="K814" i="1"/>
  <c r="G814" i="1"/>
  <c r="K813" i="1"/>
  <c r="G813" i="1"/>
  <c r="K812" i="1"/>
  <c r="G812" i="1"/>
  <c r="K811" i="1"/>
  <c r="G811" i="1"/>
  <c r="K810" i="1"/>
  <c r="G810" i="1"/>
  <c r="K809" i="1"/>
  <c r="G809" i="1"/>
  <c r="K808" i="1"/>
  <c r="G808" i="1"/>
  <c r="K807" i="1"/>
  <c r="G807" i="1"/>
  <c r="K806" i="1"/>
  <c r="G806" i="1"/>
  <c r="K805" i="1"/>
  <c r="G805" i="1"/>
  <c r="K804" i="1"/>
  <c r="G804" i="1"/>
  <c r="K803" i="1"/>
  <c r="G803" i="1"/>
  <c r="K802" i="1"/>
  <c r="G802" i="1"/>
  <c r="K801" i="1"/>
  <c r="G801" i="1"/>
  <c r="K800" i="1"/>
  <c r="G800" i="1"/>
  <c r="K799" i="1"/>
  <c r="G799" i="1"/>
  <c r="K798" i="1"/>
  <c r="G798" i="1"/>
  <c r="K797" i="1"/>
  <c r="G797" i="1"/>
  <c r="K796" i="1"/>
  <c r="G796" i="1"/>
  <c r="K795" i="1"/>
  <c r="G795" i="1"/>
  <c r="K794" i="1"/>
  <c r="G794" i="1"/>
  <c r="K793" i="1"/>
  <c r="G793" i="1"/>
  <c r="K792" i="1"/>
  <c r="G792" i="1"/>
  <c r="K791" i="1"/>
  <c r="G791" i="1"/>
  <c r="K790" i="1"/>
  <c r="G790" i="1"/>
  <c r="K789" i="1"/>
  <c r="G789" i="1"/>
  <c r="K788" i="1"/>
  <c r="G788" i="1"/>
  <c r="K787" i="1"/>
  <c r="G787" i="1"/>
  <c r="K786" i="1"/>
  <c r="G786" i="1"/>
  <c r="K785" i="1"/>
  <c r="G785" i="1"/>
  <c r="K784" i="1"/>
  <c r="G784" i="1"/>
  <c r="K783" i="1"/>
  <c r="G783" i="1"/>
  <c r="K782" i="1"/>
  <c r="G782" i="1"/>
  <c r="K781" i="1"/>
  <c r="G781" i="1"/>
  <c r="K780" i="1"/>
  <c r="G780" i="1"/>
  <c r="K779" i="1"/>
  <c r="G779" i="1"/>
  <c r="K778" i="1"/>
  <c r="G778" i="1"/>
  <c r="K777" i="1"/>
  <c r="G777" i="1"/>
  <c r="K776" i="1"/>
  <c r="G776" i="1"/>
  <c r="K775" i="1"/>
  <c r="G775" i="1"/>
  <c r="K774" i="1"/>
  <c r="G774" i="1"/>
  <c r="K773" i="1"/>
  <c r="G773" i="1"/>
  <c r="K772" i="1"/>
  <c r="G772" i="1"/>
  <c r="K771" i="1"/>
  <c r="G771" i="1"/>
  <c r="K770" i="1"/>
  <c r="G770" i="1"/>
  <c r="K769" i="1"/>
  <c r="G769" i="1"/>
  <c r="K768" i="1"/>
  <c r="G768" i="1"/>
  <c r="K767" i="1"/>
  <c r="G767" i="1"/>
  <c r="K766" i="1"/>
  <c r="G766" i="1"/>
  <c r="K765" i="1"/>
  <c r="G765" i="1"/>
  <c r="K764" i="1"/>
  <c r="G764" i="1"/>
  <c r="K763" i="1"/>
  <c r="G763" i="1"/>
  <c r="K762" i="1"/>
  <c r="G762" i="1"/>
  <c r="K761" i="1"/>
  <c r="G761" i="1"/>
  <c r="K760" i="1"/>
  <c r="G760" i="1"/>
  <c r="K759" i="1"/>
  <c r="G759" i="1"/>
  <c r="K758" i="1"/>
  <c r="G758" i="1"/>
  <c r="K757" i="1"/>
  <c r="G757" i="1"/>
  <c r="K756" i="1"/>
  <c r="G756" i="1"/>
  <c r="K755" i="1"/>
  <c r="G755" i="1"/>
  <c r="K754" i="1"/>
  <c r="G754" i="1"/>
  <c r="K753" i="1"/>
  <c r="G753" i="1"/>
  <c r="K752" i="1"/>
  <c r="G752" i="1"/>
  <c r="K751" i="1"/>
  <c r="G751" i="1"/>
  <c r="K750" i="1"/>
  <c r="G750" i="1"/>
  <c r="K749" i="1"/>
  <c r="G749" i="1"/>
  <c r="K748" i="1"/>
  <c r="G748" i="1"/>
  <c r="K747" i="1"/>
  <c r="G747" i="1"/>
  <c r="K746" i="1"/>
  <c r="G746" i="1"/>
  <c r="K745" i="1"/>
  <c r="G745" i="1"/>
  <c r="K744" i="1"/>
  <c r="G744" i="1"/>
  <c r="K743" i="1"/>
  <c r="G743" i="1"/>
  <c r="K742" i="1"/>
  <c r="G742" i="1"/>
  <c r="K741" i="1"/>
  <c r="G741" i="1"/>
  <c r="K740" i="1"/>
  <c r="G740" i="1"/>
  <c r="K739" i="1"/>
  <c r="G739" i="1"/>
  <c r="K738" i="1"/>
  <c r="G738" i="1"/>
  <c r="K737" i="1"/>
  <c r="G737" i="1"/>
  <c r="K736" i="1"/>
  <c r="G736" i="1"/>
  <c r="K735" i="1"/>
  <c r="G735" i="1"/>
  <c r="K734" i="1"/>
  <c r="G734" i="1"/>
  <c r="K733" i="1"/>
  <c r="G733" i="1"/>
  <c r="K732" i="1"/>
  <c r="G732" i="1"/>
  <c r="K731" i="1"/>
  <c r="G731" i="1"/>
  <c r="K730" i="1"/>
  <c r="G730" i="1"/>
  <c r="K729" i="1"/>
  <c r="G729" i="1"/>
  <c r="K728" i="1"/>
  <c r="G728" i="1"/>
  <c r="K727" i="1"/>
  <c r="G727" i="1"/>
  <c r="K726" i="1"/>
  <c r="G726" i="1"/>
  <c r="K725" i="1"/>
  <c r="G725" i="1"/>
  <c r="K724" i="1"/>
  <c r="G724" i="1"/>
  <c r="K723" i="1"/>
  <c r="G723" i="1"/>
  <c r="K722" i="1"/>
  <c r="G722" i="1"/>
  <c r="K721" i="1"/>
  <c r="G721" i="1"/>
  <c r="K720" i="1"/>
  <c r="G720" i="1"/>
  <c r="K719" i="1"/>
  <c r="G719" i="1"/>
  <c r="K718" i="1"/>
  <c r="G718" i="1"/>
  <c r="K717" i="1"/>
  <c r="G717" i="1"/>
  <c r="K716" i="1"/>
  <c r="G716" i="1"/>
  <c r="K715" i="1"/>
  <c r="G715" i="1"/>
  <c r="K714" i="1"/>
  <c r="G714" i="1"/>
  <c r="K713" i="1"/>
  <c r="G713" i="1"/>
  <c r="K712" i="1"/>
  <c r="G712" i="1"/>
  <c r="K711" i="1"/>
  <c r="G711" i="1"/>
  <c r="K710" i="1"/>
  <c r="G710" i="1"/>
  <c r="K709" i="1"/>
  <c r="G709" i="1"/>
  <c r="K708" i="1"/>
  <c r="G708" i="1"/>
  <c r="K707" i="1"/>
  <c r="G707" i="1"/>
  <c r="K706" i="1"/>
  <c r="G706" i="1"/>
  <c r="K705" i="1"/>
  <c r="G705" i="1"/>
  <c r="K704" i="1"/>
  <c r="G704" i="1"/>
  <c r="K703" i="1"/>
  <c r="G703" i="1"/>
  <c r="K702" i="1"/>
  <c r="G702" i="1"/>
  <c r="K701" i="1"/>
  <c r="G701" i="1"/>
  <c r="K700" i="1"/>
  <c r="G700" i="1"/>
  <c r="K699" i="1"/>
  <c r="G699" i="1"/>
  <c r="K698" i="1"/>
  <c r="G698" i="1"/>
  <c r="K697" i="1"/>
  <c r="G697" i="1"/>
  <c r="K696" i="1"/>
  <c r="G696" i="1"/>
  <c r="K695" i="1"/>
  <c r="G695" i="1"/>
  <c r="K694" i="1"/>
  <c r="G694" i="1"/>
  <c r="K693" i="1"/>
  <c r="G693" i="1"/>
  <c r="K692" i="1"/>
  <c r="G692" i="1"/>
  <c r="K691" i="1"/>
  <c r="G691" i="1"/>
  <c r="K690" i="1"/>
  <c r="G690" i="1"/>
  <c r="K689" i="1"/>
  <c r="G689" i="1"/>
  <c r="K688" i="1"/>
  <c r="G688" i="1"/>
  <c r="K687" i="1"/>
  <c r="G687" i="1"/>
  <c r="K686" i="1"/>
  <c r="G686" i="1"/>
  <c r="K685" i="1"/>
  <c r="G685" i="1"/>
  <c r="K684" i="1"/>
  <c r="G684" i="1"/>
  <c r="K683" i="1"/>
  <c r="G683" i="1"/>
  <c r="K682" i="1"/>
  <c r="G682" i="1"/>
  <c r="K681" i="1"/>
  <c r="G681" i="1"/>
  <c r="K680" i="1"/>
  <c r="G680" i="1"/>
  <c r="K679" i="1"/>
  <c r="G679" i="1"/>
  <c r="K678" i="1"/>
  <c r="G678" i="1"/>
  <c r="K677" i="1"/>
  <c r="G677" i="1"/>
  <c r="K676" i="1"/>
  <c r="G676" i="1"/>
  <c r="K675" i="1"/>
  <c r="G675" i="1"/>
  <c r="K674" i="1"/>
  <c r="G674" i="1"/>
  <c r="K673" i="1"/>
  <c r="G673" i="1"/>
  <c r="K672" i="1"/>
  <c r="G672" i="1"/>
  <c r="K671" i="1"/>
  <c r="G671" i="1"/>
  <c r="K670" i="1"/>
  <c r="G670" i="1"/>
  <c r="K669" i="1"/>
  <c r="G669" i="1"/>
  <c r="K668" i="1"/>
  <c r="G668" i="1"/>
  <c r="K667" i="1"/>
  <c r="G667" i="1"/>
  <c r="K666" i="1"/>
  <c r="G666" i="1"/>
  <c r="K665" i="1"/>
  <c r="G665" i="1"/>
  <c r="K664" i="1"/>
  <c r="G664" i="1"/>
  <c r="K663" i="1"/>
  <c r="G663" i="1"/>
  <c r="K662" i="1"/>
  <c r="G662" i="1"/>
  <c r="K661" i="1"/>
  <c r="G661" i="1"/>
  <c r="K660" i="1"/>
  <c r="G660" i="1"/>
  <c r="K659" i="1"/>
  <c r="G659" i="1"/>
  <c r="K658" i="1"/>
  <c r="G658" i="1"/>
  <c r="K657" i="1"/>
  <c r="G657" i="1"/>
  <c r="K656" i="1"/>
  <c r="G656" i="1"/>
  <c r="K655" i="1"/>
  <c r="G655" i="1"/>
  <c r="K654" i="1"/>
  <c r="G654" i="1"/>
  <c r="K653" i="1"/>
  <c r="G653" i="1"/>
  <c r="K652" i="1"/>
  <c r="G652" i="1"/>
  <c r="K651" i="1"/>
  <c r="G651" i="1"/>
  <c r="K650" i="1"/>
  <c r="G650" i="1"/>
  <c r="K649" i="1"/>
  <c r="G649" i="1"/>
  <c r="K648" i="1"/>
  <c r="G648" i="1"/>
  <c r="K647" i="1"/>
  <c r="G647" i="1"/>
  <c r="K646" i="1"/>
  <c r="G646" i="1"/>
  <c r="K645" i="1"/>
  <c r="G645" i="1"/>
  <c r="K644" i="1"/>
  <c r="G644" i="1"/>
  <c r="K643" i="1"/>
  <c r="G643" i="1"/>
  <c r="K642" i="1"/>
  <c r="G642" i="1"/>
  <c r="K641" i="1"/>
  <c r="G641" i="1"/>
  <c r="K640" i="1"/>
  <c r="G640" i="1"/>
  <c r="K639" i="1"/>
  <c r="G639" i="1"/>
  <c r="K638" i="1"/>
  <c r="G638" i="1"/>
  <c r="K637" i="1"/>
  <c r="G637" i="1"/>
  <c r="K636" i="1"/>
  <c r="G636" i="1"/>
  <c r="K635" i="1"/>
  <c r="G635" i="1"/>
  <c r="K634" i="1"/>
  <c r="G634" i="1"/>
  <c r="K633" i="1"/>
  <c r="G633" i="1"/>
  <c r="K632" i="1"/>
  <c r="G632" i="1"/>
  <c r="K631" i="1"/>
  <c r="G631" i="1"/>
  <c r="K630" i="1"/>
  <c r="G630" i="1"/>
  <c r="K629" i="1"/>
  <c r="G629" i="1"/>
  <c r="K628" i="1"/>
  <c r="G628" i="1"/>
  <c r="K627" i="1"/>
  <c r="G627" i="1"/>
  <c r="K626" i="1"/>
  <c r="G626" i="1"/>
  <c r="K625" i="1"/>
  <c r="G625" i="1"/>
  <c r="K624" i="1"/>
  <c r="G624" i="1"/>
  <c r="K623" i="1"/>
  <c r="G623" i="1"/>
  <c r="K622" i="1"/>
  <c r="G622" i="1"/>
  <c r="K621" i="1"/>
  <c r="G621" i="1"/>
  <c r="K620" i="1"/>
  <c r="G620" i="1"/>
  <c r="K619" i="1"/>
  <c r="G619" i="1"/>
  <c r="K618" i="1"/>
  <c r="G618" i="1"/>
  <c r="K617" i="1"/>
  <c r="G617" i="1"/>
  <c r="K616" i="1"/>
  <c r="G616" i="1"/>
  <c r="K615" i="1"/>
  <c r="G615" i="1"/>
  <c r="K614" i="1"/>
  <c r="G614" i="1"/>
  <c r="K613" i="1"/>
  <c r="G613" i="1"/>
  <c r="K612" i="1"/>
  <c r="G612" i="1"/>
  <c r="K611" i="1"/>
  <c r="G611" i="1"/>
  <c r="K610" i="1"/>
  <c r="G610" i="1"/>
  <c r="K609" i="1"/>
  <c r="G609" i="1"/>
  <c r="K608" i="1"/>
  <c r="G608" i="1"/>
  <c r="K607" i="1"/>
  <c r="G607" i="1"/>
  <c r="K606" i="1"/>
  <c r="G606" i="1"/>
  <c r="K605" i="1"/>
  <c r="G605" i="1"/>
  <c r="K604" i="1"/>
  <c r="G604" i="1"/>
  <c r="K603" i="1"/>
  <c r="G603" i="1"/>
  <c r="K602" i="1"/>
  <c r="G602" i="1"/>
  <c r="K601" i="1"/>
  <c r="G601" i="1"/>
  <c r="K600" i="1"/>
  <c r="G600" i="1"/>
  <c r="K599" i="1"/>
  <c r="G599" i="1"/>
  <c r="K598" i="1"/>
  <c r="G598" i="1"/>
  <c r="K597" i="1"/>
  <c r="G597" i="1"/>
  <c r="K596" i="1"/>
  <c r="G596" i="1"/>
  <c r="K595" i="1"/>
  <c r="G595" i="1"/>
  <c r="K594" i="1"/>
  <c r="G594" i="1"/>
  <c r="K593" i="1"/>
  <c r="G593" i="1"/>
  <c r="K592" i="1"/>
  <c r="G592" i="1"/>
  <c r="K591" i="1"/>
  <c r="G591" i="1"/>
  <c r="K590" i="1"/>
  <c r="G590" i="1"/>
  <c r="K589" i="1"/>
  <c r="G589" i="1"/>
  <c r="K588" i="1"/>
  <c r="G588" i="1"/>
  <c r="K587" i="1"/>
  <c r="G587" i="1"/>
  <c r="K586" i="1"/>
  <c r="G586" i="1"/>
  <c r="K585" i="1"/>
  <c r="G585" i="1"/>
  <c r="K584" i="1"/>
  <c r="G584" i="1"/>
  <c r="K583" i="1"/>
  <c r="G583" i="1"/>
  <c r="K582" i="1"/>
  <c r="G582" i="1"/>
  <c r="K581" i="1"/>
  <c r="G581" i="1"/>
  <c r="K580" i="1"/>
  <c r="G580" i="1"/>
  <c r="K579" i="1"/>
  <c r="G579" i="1"/>
  <c r="K578" i="1"/>
  <c r="G578" i="1"/>
  <c r="K577" i="1"/>
  <c r="G577" i="1"/>
  <c r="K576" i="1"/>
  <c r="G576" i="1"/>
  <c r="K575" i="1"/>
  <c r="G575" i="1"/>
  <c r="K574" i="1"/>
  <c r="G574" i="1"/>
  <c r="K573" i="1"/>
  <c r="G573" i="1"/>
  <c r="K572" i="1"/>
  <c r="G572" i="1"/>
  <c r="K571" i="1"/>
  <c r="G571" i="1"/>
  <c r="K570" i="1"/>
  <c r="G570" i="1"/>
  <c r="K569" i="1"/>
  <c r="G569" i="1"/>
  <c r="K568" i="1"/>
  <c r="G568" i="1"/>
  <c r="K567" i="1"/>
  <c r="G567" i="1"/>
  <c r="K566" i="1"/>
  <c r="G566" i="1"/>
  <c r="K565" i="1"/>
  <c r="G565" i="1"/>
  <c r="K564" i="1"/>
  <c r="G564" i="1"/>
  <c r="K563" i="1"/>
  <c r="G563" i="1"/>
  <c r="K562" i="1"/>
  <c r="G562" i="1"/>
  <c r="K561" i="1"/>
  <c r="G561" i="1"/>
  <c r="K560" i="1"/>
  <c r="G560" i="1"/>
  <c r="K559" i="1"/>
  <c r="G559" i="1"/>
  <c r="K558" i="1"/>
  <c r="G558" i="1"/>
  <c r="K557" i="1"/>
  <c r="G557" i="1"/>
  <c r="K556" i="1"/>
  <c r="G556" i="1"/>
  <c r="K555" i="1"/>
  <c r="G555" i="1"/>
  <c r="K554" i="1"/>
  <c r="G554" i="1"/>
  <c r="K553" i="1"/>
  <c r="G553" i="1"/>
  <c r="K552" i="1"/>
  <c r="G552" i="1"/>
  <c r="K551" i="1"/>
  <c r="G551" i="1"/>
  <c r="K550" i="1"/>
  <c r="G550" i="1"/>
  <c r="K549" i="1"/>
  <c r="G549" i="1"/>
  <c r="K548" i="1"/>
  <c r="G548" i="1"/>
  <c r="K547" i="1"/>
  <c r="G547" i="1"/>
  <c r="K546" i="1"/>
  <c r="G546" i="1"/>
  <c r="K545" i="1"/>
  <c r="G545" i="1"/>
  <c r="K544" i="1"/>
  <c r="G544" i="1"/>
  <c r="K543" i="1"/>
  <c r="G543" i="1"/>
  <c r="K542" i="1"/>
  <c r="G542" i="1"/>
  <c r="K541" i="1"/>
  <c r="G541" i="1"/>
  <c r="K540" i="1"/>
  <c r="G540" i="1"/>
  <c r="K539" i="1"/>
  <c r="G539" i="1"/>
  <c r="K538" i="1"/>
  <c r="G538" i="1"/>
  <c r="K537" i="1"/>
  <c r="G537" i="1"/>
  <c r="K536" i="1"/>
  <c r="G536" i="1"/>
  <c r="K535" i="1"/>
  <c r="G535" i="1"/>
  <c r="K534" i="1"/>
  <c r="G534" i="1"/>
  <c r="K533" i="1"/>
  <c r="G533" i="1"/>
  <c r="K532" i="1"/>
  <c r="G532" i="1"/>
  <c r="K531" i="1"/>
  <c r="G531" i="1"/>
  <c r="K530" i="1"/>
  <c r="G530" i="1"/>
  <c r="K529" i="1"/>
  <c r="G529" i="1"/>
  <c r="K528" i="1"/>
  <c r="G528" i="1"/>
  <c r="K527" i="1"/>
  <c r="G527" i="1"/>
  <c r="K526" i="1"/>
  <c r="G526" i="1"/>
  <c r="K525" i="1"/>
  <c r="G525" i="1"/>
  <c r="K524" i="1"/>
  <c r="G524" i="1"/>
  <c r="K523" i="1"/>
  <c r="G523" i="1"/>
  <c r="K522" i="1"/>
  <c r="G522" i="1"/>
  <c r="K521" i="1"/>
  <c r="G521" i="1"/>
  <c r="K520" i="1"/>
  <c r="G520" i="1"/>
  <c r="K519" i="1"/>
  <c r="G519" i="1"/>
  <c r="K518" i="1"/>
  <c r="G518" i="1"/>
  <c r="K517" i="1"/>
  <c r="G517" i="1"/>
  <c r="K516" i="1"/>
  <c r="G516" i="1"/>
  <c r="K515" i="1"/>
  <c r="G515" i="1"/>
  <c r="K514" i="1"/>
  <c r="G514" i="1"/>
  <c r="K513" i="1"/>
  <c r="G513" i="1"/>
  <c r="K512" i="1"/>
  <c r="G512" i="1"/>
  <c r="K511" i="1"/>
  <c r="G511" i="1"/>
  <c r="K510" i="1"/>
  <c r="G510" i="1"/>
  <c r="K509" i="1"/>
  <c r="G509" i="1"/>
  <c r="K508" i="1"/>
  <c r="G508" i="1"/>
  <c r="K507" i="1"/>
  <c r="G507" i="1"/>
  <c r="K506" i="1"/>
  <c r="G506" i="1"/>
  <c r="K505" i="1"/>
  <c r="G505" i="1"/>
  <c r="K504" i="1"/>
  <c r="G504" i="1"/>
  <c r="K503" i="1"/>
  <c r="G503" i="1"/>
  <c r="K502" i="1"/>
  <c r="G502" i="1"/>
  <c r="K501" i="1"/>
  <c r="G501" i="1"/>
  <c r="K500" i="1"/>
  <c r="G500" i="1"/>
  <c r="K499" i="1"/>
  <c r="G499" i="1"/>
  <c r="K498" i="1"/>
  <c r="G498" i="1"/>
  <c r="K497" i="1"/>
  <c r="G497" i="1"/>
  <c r="K496" i="1"/>
  <c r="G496" i="1"/>
  <c r="K495" i="1"/>
  <c r="G495" i="1"/>
  <c r="K494" i="1"/>
  <c r="G494" i="1"/>
  <c r="K493" i="1"/>
  <c r="G493" i="1"/>
  <c r="K492" i="1"/>
  <c r="G492" i="1"/>
  <c r="K491" i="1"/>
  <c r="G491" i="1"/>
  <c r="K490" i="1"/>
  <c r="G490" i="1"/>
  <c r="K489" i="1"/>
  <c r="G489" i="1"/>
  <c r="K488" i="1"/>
  <c r="G488" i="1"/>
  <c r="K487" i="1"/>
  <c r="G487" i="1"/>
  <c r="K486" i="1"/>
  <c r="G486" i="1"/>
  <c r="K485" i="1"/>
  <c r="G485" i="1"/>
  <c r="K484" i="1"/>
  <c r="G484" i="1"/>
  <c r="K483" i="1"/>
  <c r="G483" i="1"/>
  <c r="K482" i="1"/>
  <c r="G482" i="1"/>
  <c r="K481" i="1"/>
  <c r="G481" i="1"/>
  <c r="K480" i="1"/>
  <c r="G480" i="1"/>
  <c r="K479" i="1"/>
  <c r="G479" i="1"/>
  <c r="K478" i="1"/>
  <c r="G478" i="1"/>
  <c r="K477" i="1"/>
  <c r="G477" i="1"/>
  <c r="K476" i="1"/>
  <c r="G476" i="1"/>
  <c r="K475" i="1"/>
  <c r="G475" i="1"/>
  <c r="K474" i="1"/>
  <c r="G474" i="1"/>
  <c r="K473" i="1"/>
  <c r="G473" i="1"/>
  <c r="K472" i="1"/>
  <c r="G472" i="1"/>
  <c r="K471" i="1"/>
  <c r="G471" i="1"/>
  <c r="K470" i="1"/>
  <c r="G470" i="1"/>
  <c r="K469" i="1"/>
  <c r="G469" i="1"/>
  <c r="K468" i="1"/>
  <c r="G468" i="1"/>
  <c r="K467" i="1"/>
  <c r="G467" i="1"/>
  <c r="K466" i="1"/>
  <c r="G466" i="1"/>
  <c r="K465" i="1"/>
  <c r="G465" i="1"/>
  <c r="K464" i="1"/>
  <c r="G464" i="1"/>
  <c r="K463" i="1"/>
  <c r="G463" i="1"/>
  <c r="K462" i="1"/>
  <c r="G462" i="1"/>
  <c r="K461" i="1"/>
  <c r="G461" i="1"/>
  <c r="K460" i="1"/>
  <c r="G460" i="1"/>
  <c r="K459" i="1"/>
  <c r="G459" i="1"/>
  <c r="K458" i="1"/>
  <c r="G458" i="1"/>
  <c r="K457" i="1"/>
  <c r="G457" i="1"/>
  <c r="K456" i="1"/>
  <c r="G456" i="1"/>
  <c r="K455" i="1"/>
  <c r="G455" i="1"/>
  <c r="K454" i="1"/>
  <c r="G454" i="1"/>
  <c r="K453" i="1"/>
  <c r="G453" i="1"/>
  <c r="K452" i="1"/>
  <c r="G452" i="1"/>
  <c r="K451" i="1"/>
  <c r="G451" i="1"/>
  <c r="K450" i="1"/>
  <c r="G450" i="1"/>
  <c r="K449" i="1"/>
  <c r="G449" i="1"/>
  <c r="K448" i="1"/>
  <c r="G448" i="1"/>
  <c r="K447" i="1"/>
  <c r="G447" i="1"/>
  <c r="K446" i="1"/>
  <c r="G446" i="1"/>
  <c r="K445" i="1"/>
  <c r="G445" i="1"/>
  <c r="K444" i="1"/>
  <c r="G444" i="1"/>
  <c r="K443" i="1"/>
  <c r="G443" i="1"/>
  <c r="K442" i="1"/>
  <c r="G442" i="1"/>
  <c r="K441" i="1"/>
  <c r="G441" i="1"/>
  <c r="K440" i="1"/>
  <c r="G440" i="1"/>
  <c r="K439" i="1"/>
  <c r="G439" i="1"/>
  <c r="K438" i="1"/>
  <c r="G438" i="1"/>
  <c r="K437" i="1"/>
  <c r="G437" i="1"/>
  <c r="K436" i="1"/>
  <c r="G436" i="1"/>
  <c r="K435" i="1"/>
  <c r="G435" i="1"/>
  <c r="K434" i="1"/>
  <c r="G434" i="1"/>
  <c r="K433" i="1"/>
  <c r="G433" i="1"/>
  <c r="K432" i="1"/>
  <c r="G432" i="1"/>
  <c r="K431" i="1"/>
  <c r="G431" i="1"/>
  <c r="K430" i="1"/>
  <c r="G430" i="1"/>
  <c r="K429" i="1"/>
  <c r="G429" i="1"/>
  <c r="K428" i="1"/>
  <c r="G428" i="1"/>
  <c r="K427" i="1"/>
  <c r="G427" i="1"/>
  <c r="K426" i="1"/>
  <c r="G426" i="1"/>
  <c r="K425" i="1"/>
  <c r="G425" i="1"/>
  <c r="K424" i="1"/>
  <c r="G424" i="1"/>
  <c r="K423" i="1"/>
  <c r="G423" i="1"/>
  <c r="K422" i="1"/>
  <c r="G422" i="1"/>
  <c r="K421" i="1"/>
  <c r="G421" i="1"/>
  <c r="K420" i="1"/>
  <c r="G420" i="1"/>
  <c r="K419" i="1"/>
  <c r="G419" i="1"/>
  <c r="K418" i="1"/>
  <c r="G418" i="1"/>
  <c r="K417" i="1"/>
  <c r="G417" i="1"/>
  <c r="K416" i="1"/>
  <c r="G416" i="1"/>
  <c r="K415" i="1"/>
  <c r="G415" i="1"/>
  <c r="K414" i="1"/>
  <c r="G414" i="1"/>
  <c r="K413" i="1"/>
  <c r="G413" i="1"/>
  <c r="K412" i="1"/>
  <c r="G412" i="1"/>
  <c r="K411" i="1"/>
  <c r="G411" i="1"/>
  <c r="K410" i="1"/>
  <c r="G410" i="1"/>
  <c r="K409" i="1"/>
  <c r="G409" i="1"/>
  <c r="K408" i="1"/>
  <c r="G408" i="1"/>
  <c r="K407" i="1"/>
  <c r="G407" i="1"/>
  <c r="K406" i="1"/>
  <c r="G406" i="1"/>
  <c r="K405" i="1"/>
  <c r="G405" i="1"/>
  <c r="K404" i="1"/>
  <c r="G404" i="1"/>
  <c r="K403" i="1"/>
  <c r="G403" i="1"/>
  <c r="K402" i="1"/>
  <c r="G402" i="1"/>
  <c r="K401" i="1"/>
  <c r="G401" i="1"/>
  <c r="K400" i="1"/>
  <c r="G400" i="1"/>
  <c r="K399" i="1"/>
  <c r="G399" i="1"/>
  <c r="K398" i="1"/>
  <c r="G398" i="1"/>
  <c r="K397" i="1"/>
  <c r="G397" i="1"/>
  <c r="K396" i="1"/>
  <c r="G396" i="1"/>
  <c r="K395" i="1"/>
  <c r="G395" i="1"/>
  <c r="K394" i="1"/>
  <c r="G394" i="1"/>
  <c r="K393" i="1"/>
  <c r="G393" i="1"/>
  <c r="K392" i="1"/>
  <c r="G392" i="1"/>
  <c r="K391" i="1"/>
  <c r="G391" i="1"/>
  <c r="K390" i="1"/>
  <c r="G390" i="1"/>
  <c r="K389" i="1"/>
  <c r="G389" i="1"/>
  <c r="K388" i="1"/>
  <c r="G388" i="1"/>
  <c r="K387" i="1"/>
  <c r="G387" i="1"/>
  <c r="K386" i="1"/>
  <c r="G386" i="1"/>
  <c r="K385" i="1"/>
  <c r="G385" i="1"/>
  <c r="K384" i="1"/>
  <c r="G384" i="1"/>
  <c r="K383" i="1"/>
  <c r="G383" i="1"/>
  <c r="K382" i="1"/>
  <c r="G382" i="1"/>
  <c r="K381" i="1"/>
  <c r="G381" i="1"/>
  <c r="K380" i="1"/>
  <c r="G380" i="1"/>
  <c r="K379" i="1"/>
  <c r="G379" i="1"/>
  <c r="K378" i="1"/>
  <c r="G378" i="1"/>
  <c r="K377" i="1"/>
  <c r="G377" i="1"/>
  <c r="K376" i="1"/>
  <c r="G376" i="1"/>
  <c r="K375" i="1"/>
  <c r="G375" i="1"/>
  <c r="K374" i="1"/>
  <c r="G374" i="1"/>
  <c r="K373" i="1"/>
  <c r="G373" i="1"/>
  <c r="K372" i="1"/>
  <c r="G372" i="1"/>
  <c r="K371" i="1"/>
  <c r="G371" i="1"/>
  <c r="K370" i="1"/>
  <c r="G370" i="1"/>
  <c r="K369" i="1"/>
  <c r="G369" i="1"/>
  <c r="K368" i="1"/>
  <c r="G368" i="1"/>
  <c r="K367" i="1"/>
  <c r="G367" i="1"/>
  <c r="K366" i="1"/>
  <c r="G366" i="1"/>
  <c r="K365" i="1"/>
  <c r="G365" i="1"/>
  <c r="K364" i="1"/>
  <c r="G364" i="1"/>
  <c r="K363" i="1"/>
  <c r="G363" i="1"/>
  <c r="K362" i="1"/>
  <c r="G362" i="1"/>
  <c r="K361" i="1"/>
  <c r="G361" i="1"/>
  <c r="K360" i="1"/>
  <c r="G360" i="1"/>
  <c r="K359" i="1"/>
  <c r="G359" i="1"/>
  <c r="K358" i="1"/>
  <c r="G358" i="1"/>
  <c r="K357" i="1"/>
  <c r="G357" i="1"/>
  <c r="K356" i="1"/>
  <c r="G356" i="1"/>
  <c r="K355" i="1"/>
  <c r="G355" i="1"/>
  <c r="K354" i="1"/>
  <c r="G354" i="1"/>
  <c r="K353" i="1"/>
  <c r="G353" i="1"/>
  <c r="K352" i="1"/>
  <c r="G352" i="1"/>
  <c r="K351" i="1"/>
  <c r="G351" i="1"/>
  <c r="K350" i="1"/>
  <c r="G350" i="1"/>
  <c r="K349" i="1"/>
  <c r="G349" i="1"/>
  <c r="K348" i="1"/>
  <c r="G348" i="1"/>
  <c r="K347" i="1"/>
  <c r="G347" i="1"/>
  <c r="K346" i="1"/>
  <c r="G346" i="1"/>
  <c r="K345" i="1"/>
  <c r="G345" i="1"/>
  <c r="K344" i="1"/>
  <c r="K343" i="1"/>
  <c r="G343" i="1"/>
  <c r="K342" i="1"/>
  <c r="G342" i="1"/>
  <c r="K341" i="1"/>
  <c r="G341" i="1"/>
  <c r="K340" i="1"/>
  <c r="G340" i="1"/>
  <c r="K339" i="1"/>
  <c r="G339" i="1"/>
  <c r="K338" i="1"/>
  <c r="G338" i="1"/>
  <c r="K337" i="1"/>
  <c r="G337" i="1"/>
  <c r="K336" i="1"/>
  <c r="G336" i="1"/>
  <c r="K335" i="1"/>
  <c r="G335" i="1"/>
  <c r="K334" i="1"/>
  <c r="G334" i="1"/>
  <c r="K333" i="1"/>
  <c r="G333" i="1"/>
  <c r="K332" i="1"/>
  <c r="G332" i="1"/>
  <c r="K331" i="1"/>
  <c r="G331" i="1"/>
  <c r="K330" i="1"/>
  <c r="G330" i="1"/>
  <c r="K329" i="1"/>
  <c r="G329" i="1"/>
  <c r="K328" i="1"/>
  <c r="G328" i="1"/>
  <c r="K327" i="1"/>
  <c r="G327" i="1"/>
  <c r="K326" i="1"/>
  <c r="G326" i="1"/>
  <c r="K325" i="1"/>
  <c r="G325" i="1"/>
  <c r="K324" i="1"/>
  <c r="G324" i="1"/>
  <c r="K323" i="1"/>
  <c r="G323" i="1"/>
  <c r="K322" i="1"/>
  <c r="G322" i="1"/>
  <c r="K321" i="1"/>
  <c r="G321" i="1"/>
  <c r="K320" i="1"/>
  <c r="G320" i="1"/>
  <c r="K319" i="1"/>
  <c r="G319" i="1"/>
  <c r="K318" i="1"/>
  <c r="G318" i="1"/>
  <c r="K317" i="1"/>
  <c r="G317" i="1"/>
  <c r="K316" i="1"/>
  <c r="G316" i="1"/>
  <c r="K315" i="1"/>
  <c r="G315" i="1"/>
  <c r="K314" i="1"/>
  <c r="G314" i="1"/>
  <c r="K313" i="1"/>
  <c r="G313" i="1"/>
  <c r="K312" i="1"/>
  <c r="G312" i="1"/>
  <c r="K311" i="1"/>
  <c r="G311" i="1"/>
  <c r="K310" i="1"/>
  <c r="G310" i="1"/>
  <c r="K309" i="1"/>
  <c r="G309" i="1"/>
  <c r="K308" i="1"/>
  <c r="G308" i="1"/>
  <c r="K307" i="1"/>
  <c r="G307" i="1"/>
  <c r="K306" i="1"/>
  <c r="G306" i="1"/>
  <c r="K305" i="1"/>
  <c r="G305" i="1"/>
  <c r="K304" i="1"/>
  <c r="G304" i="1"/>
  <c r="K303" i="1"/>
  <c r="G303" i="1"/>
  <c r="K302" i="1"/>
  <c r="G302" i="1"/>
  <c r="K301" i="1"/>
  <c r="G301" i="1"/>
  <c r="K300" i="1"/>
  <c r="G300" i="1"/>
  <c r="K299" i="1"/>
  <c r="G299" i="1"/>
  <c r="K298" i="1"/>
  <c r="G298" i="1"/>
  <c r="K297" i="1"/>
  <c r="G297" i="1"/>
  <c r="K296" i="1"/>
  <c r="G296" i="1"/>
  <c r="K295" i="1"/>
  <c r="G295" i="1"/>
  <c r="K294" i="1"/>
  <c r="G294" i="1"/>
  <c r="K293" i="1"/>
  <c r="G293" i="1"/>
  <c r="K292" i="1"/>
  <c r="G292" i="1"/>
  <c r="K291" i="1"/>
  <c r="G291" i="1"/>
  <c r="K290" i="1"/>
  <c r="G290" i="1"/>
  <c r="K289" i="1"/>
  <c r="G289" i="1"/>
  <c r="K288" i="1"/>
  <c r="G288" i="1"/>
  <c r="K287" i="1"/>
  <c r="G287" i="1"/>
  <c r="K286" i="1"/>
  <c r="G286" i="1"/>
  <c r="K285" i="1"/>
  <c r="G285" i="1"/>
  <c r="K284" i="1"/>
  <c r="G284" i="1"/>
  <c r="K283" i="1"/>
  <c r="G283" i="1"/>
  <c r="K282" i="1"/>
  <c r="G282" i="1"/>
  <c r="K281" i="1"/>
  <c r="G281" i="1"/>
  <c r="K280" i="1"/>
  <c r="G280" i="1"/>
  <c r="K279" i="1"/>
  <c r="G279" i="1"/>
  <c r="K278" i="1"/>
  <c r="G278" i="1"/>
  <c r="K277" i="1"/>
  <c r="G277" i="1"/>
  <c r="K276" i="1"/>
  <c r="G276" i="1"/>
  <c r="K275" i="1"/>
  <c r="G275" i="1"/>
  <c r="K274" i="1"/>
  <c r="G274" i="1"/>
  <c r="K273" i="1"/>
  <c r="G273" i="1"/>
  <c r="K272" i="1"/>
  <c r="G272" i="1"/>
  <c r="K271" i="1"/>
  <c r="G271" i="1"/>
  <c r="K270" i="1"/>
  <c r="G270" i="1"/>
  <c r="K269" i="1"/>
  <c r="G269" i="1"/>
  <c r="K268" i="1"/>
  <c r="G268" i="1"/>
  <c r="K267" i="1"/>
  <c r="G267" i="1"/>
  <c r="K266" i="1"/>
  <c r="G266" i="1"/>
  <c r="K265" i="1"/>
  <c r="G265" i="1"/>
  <c r="K264" i="1"/>
  <c r="G264" i="1"/>
  <c r="K263" i="1"/>
  <c r="G263" i="1"/>
  <c r="K262" i="1"/>
  <c r="G262" i="1"/>
  <c r="K261" i="1"/>
  <c r="G261" i="1"/>
  <c r="K260" i="1"/>
  <c r="G260" i="1"/>
  <c r="K259" i="1"/>
  <c r="G259" i="1"/>
  <c r="K258" i="1"/>
  <c r="G258" i="1"/>
  <c r="K257" i="1"/>
  <c r="G257" i="1"/>
  <c r="K256" i="1"/>
  <c r="G256" i="1"/>
  <c r="K255" i="1"/>
  <c r="G255" i="1"/>
  <c r="K254" i="1"/>
  <c r="G254" i="1"/>
  <c r="K253" i="1"/>
  <c r="G253" i="1"/>
  <c r="K252" i="1"/>
  <c r="G252" i="1"/>
  <c r="K251" i="1"/>
  <c r="G251" i="1"/>
  <c r="K250" i="1"/>
  <c r="G250" i="1"/>
  <c r="K249" i="1"/>
  <c r="G249" i="1"/>
  <c r="K248" i="1"/>
  <c r="G248" i="1"/>
  <c r="K247" i="1"/>
  <c r="G247" i="1"/>
  <c r="K246" i="1"/>
  <c r="G246" i="1"/>
  <c r="K245" i="1"/>
  <c r="G245" i="1"/>
  <c r="K244" i="1"/>
  <c r="G244" i="1"/>
  <c r="K243" i="1"/>
  <c r="G243" i="1"/>
  <c r="K242" i="1"/>
  <c r="G242" i="1"/>
  <c r="K241" i="1"/>
  <c r="G241" i="1"/>
  <c r="K240" i="1"/>
  <c r="G240" i="1"/>
  <c r="K239" i="1"/>
  <c r="G239" i="1"/>
  <c r="K238" i="1"/>
  <c r="G238" i="1"/>
  <c r="K237" i="1"/>
  <c r="G237" i="1"/>
  <c r="K236" i="1"/>
  <c r="G236" i="1"/>
  <c r="K235" i="1"/>
  <c r="G235" i="1"/>
  <c r="K234" i="1"/>
  <c r="G234" i="1"/>
  <c r="K233" i="1"/>
  <c r="G233" i="1"/>
  <c r="K232" i="1"/>
  <c r="G232" i="1"/>
  <c r="K231" i="1"/>
  <c r="G231" i="1"/>
  <c r="K230" i="1"/>
  <c r="G230" i="1"/>
  <c r="K229" i="1"/>
  <c r="G229" i="1"/>
  <c r="K228" i="1"/>
  <c r="G228" i="1"/>
  <c r="K227" i="1"/>
  <c r="G227" i="1"/>
  <c r="K226" i="1"/>
  <c r="G226" i="1"/>
  <c r="K225" i="1"/>
  <c r="G225" i="1"/>
  <c r="K224" i="1"/>
  <c r="G224" i="1"/>
  <c r="K223" i="1"/>
  <c r="G223" i="1"/>
  <c r="K222" i="1"/>
  <c r="G222" i="1"/>
  <c r="K221" i="1"/>
  <c r="G221" i="1"/>
  <c r="K220" i="1"/>
  <c r="G220" i="1"/>
  <c r="K219" i="1"/>
  <c r="G219" i="1"/>
  <c r="K218" i="1"/>
  <c r="G218" i="1"/>
  <c r="K217" i="1"/>
  <c r="G217" i="1"/>
  <c r="K216" i="1"/>
  <c r="G216" i="1"/>
  <c r="K215" i="1"/>
  <c r="G215" i="1"/>
  <c r="K214" i="1"/>
  <c r="G214" i="1"/>
  <c r="K213" i="1"/>
  <c r="G213" i="1"/>
  <c r="K212" i="1"/>
  <c r="G212" i="1"/>
  <c r="K211" i="1"/>
  <c r="G211" i="1"/>
  <c r="K210" i="1"/>
  <c r="G210" i="1"/>
  <c r="K209" i="1"/>
  <c r="G209" i="1"/>
  <c r="K208" i="1"/>
  <c r="G208" i="1"/>
  <c r="K207" i="1"/>
  <c r="G207" i="1"/>
  <c r="K206" i="1"/>
  <c r="G206" i="1"/>
  <c r="K205" i="1"/>
  <c r="G205" i="1"/>
  <c r="K204" i="1"/>
  <c r="G204" i="1"/>
  <c r="K203" i="1"/>
  <c r="G203" i="1"/>
  <c r="K202" i="1"/>
  <c r="G202" i="1"/>
  <c r="K201" i="1"/>
  <c r="G201" i="1"/>
  <c r="K200" i="1"/>
  <c r="G200" i="1"/>
  <c r="K199" i="1"/>
  <c r="G199" i="1"/>
  <c r="K198" i="1"/>
  <c r="G198" i="1"/>
  <c r="K197" i="1"/>
  <c r="G197" i="1"/>
  <c r="K196" i="1"/>
  <c r="G196" i="1"/>
  <c r="K195" i="1"/>
  <c r="G195" i="1"/>
  <c r="K194" i="1"/>
  <c r="G194" i="1"/>
  <c r="K193" i="1"/>
  <c r="G193" i="1"/>
  <c r="K192" i="1"/>
  <c r="G192" i="1"/>
  <c r="K191" i="1"/>
  <c r="G191" i="1"/>
  <c r="K190" i="1"/>
  <c r="G190" i="1"/>
  <c r="K189" i="1"/>
  <c r="G189" i="1"/>
  <c r="K188" i="1"/>
  <c r="G188" i="1"/>
  <c r="K187" i="1"/>
  <c r="G187" i="1"/>
  <c r="K186" i="1"/>
  <c r="G186" i="1"/>
  <c r="K185" i="1"/>
  <c r="G185" i="1"/>
  <c r="K184" i="1"/>
  <c r="G184" i="1"/>
  <c r="K183" i="1"/>
  <c r="G183" i="1"/>
  <c r="K182" i="1"/>
  <c r="G182" i="1"/>
  <c r="K181" i="1"/>
  <c r="G181" i="1"/>
  <c r="K180" i="1"/>
  <c r="G180" i="1"/>
  <c r="K179" i="1"/>
  <c r="G179" i="1"/>
  <c r="K178" i="1"/>
  <c r="G178" i="1"/>
  <c r="K177" i="1"/>
  <c r="G177" i="1"/>
  <c r="K176" i="1"/>
  <c r="G176" i="1"/>
  <c r="K175" i="1"/>
  <c r="G175" i="1"/>
  <c r="K174" i="1"/>
  <c r="G174" i="1"/>
  <c r="K173" i="1"/>
  <c r="G173" i="1"/>
  <c r="K172" i="1"/>
  <c r="G172" i="1"/>
  <c r="K171" i="1"/>
  <c r="G171" i="1"/>
  <c r="K170" i="1"/>
  <c r="G170" i="1"/>
  <c r="K169" i="1"/>
  <c r="G169" i="1"/>
  <c r="K168" i="1"/>
  <c r="G168" i="1"/>
  <c r="K167" i="1"/>
  <c r="G167" i="1"/>
  <c r="K166" i="1"/>
  <c r="G166" i="1"/>
  <c r="K165" i="1"/>
  <c r="G165" i="1"/>
  <c r="K164" i="1"/>
  <c r="G164" i="1"/>
  <c r="K163" i="1"/>
  <c r="G163" i="1"/>
  <c r="K162" i="1"/>
  <c r="G162" i="1"/>
  <c r="K161" i="1"/>
  <c r="G161" i="1"/>
  <c r="K160" i="1"/>
  <c r="G160" i="1"/>
  <c r="K159" i="1"/>
  <c r="G159" i="1"/>
  <c r="K158" i="1"/>
  <c r="G158" i="1"/>
  <c r="K157" i="1"/>
  <c r="G157" i="1"/>
  <c r="K156" i="1"/>
  <c r="G156" i="1"/>
  <c r="K155" i="1"/>
  <c r="G155" i="1"/>
  <c r="K154" i="1"/>
  <c r="G154" i="1"/>
  <c r="K153" i="1"/>
  <c r="G153" i="1"/>
  <c r="K152" i="1"/>
  <c r="G152" i="1"/>
  <c r="K151" i="1"/>
  <c r="G151" i="1"/>
  <c r="K150" i="1"/>
  <c r="G150" i="1"/>
  <c r="K149" i="1"/>
  <c r="G149" i="1"/>
  <c r="K148" i="1"/>
  <c r="G148" i="1"/>
  <c r="K147" i="1"/>
  <c r="G147" i="1"/>
  <c r="K146" i="1"/>
  <c r="G146" i="1"/>
  <c r="K145" i="1"/>
  <c r="G145" i="1"/>
  <c r="K144" i="1"/>
  <c r="G144" i="1"/>
  <c r="K143" i="1"/>
  <c r="G143" i="1"/>
  <c r="K142" i="1"/>
  <c r="G142" i="1"/>
  <c r="K141" i="1"/>
  <c r="G141" i="1"/>
  <c r="K140" i="1"/>
  <c r="G140" i="1"/>
  <c r="K139" i="1"/>
  <c r="G139" i="1"/>
  <c r="K138" i="1"/>
  <c r="G138" i="1"/>
  <c r="K137" i="1"/>
  <c r="G137" i="1"/>
  <c r="K136" i="1"/>
  <c r="G136" i="1"/>
  <c r="K135" i="1"/>
  <c r="G135" i="1"/>
  <c r="K134" i="1"/>
  <c r="G134" i="1"/>
  <c r="K133" i="1"/>
  <c r="G133" i="1"/>
  <c r="K132" i="1"/>
  <c r="G132" i="1"/>
  <c r="K131" i="1"/>
  <c r="G131" i="1"/>
  <c r="K130" i="1"/>
  <c r="G130" i="1"/>
  <c r="K129" i="1"/>
  <c r="G129" i="1"/>
  <c r="K128" i="1"/>
  <c r="G128" i="1"/>
  <c r="K127" i="1"/>
  <c r="G127" i="1"/>
  <c r="K126" i="1"/>
  <c r="G126" i="1"/>
  <c r="K125" i="1"/>
  <c r="G125" i="1"/>
  <c r="K124" i="1"/>
  <c r="G124" i="1"/>
  <c r="K123" i="1"/>
  <c r="G123" i="1"/>
  <c r="K122" i="1"/>
  <c r="G122" i="1"/>
  <c r="K121" i="1"/>
  <c r="G121" i="1"/>
  <c r="K120" i="1"/>
  <c r="G120" i="1"/>
  <c r="K119" i="1"/>
  <c r="G119" i="1"/>
  <c r="K118" i="1"/>
  <c r="G118" i="1"/>
  <c r="K117" i="1"/>
  <c r="G117" i="1"/>
  <c r="K116" i="1"/>
  <c r="G116" i="1"/>
  <c r="K115" i="1"/>
  <c r="G115" i="1"/>
  <c r="K114" i="1"/>
  <c r="G114" i="1"/>
  <c r="K113" i="1"/>
  <c r="G113" i="1"/>
  <c r="K112" i="1"/>
  <c r="G112" i="1"/>
  <c r="K111" i="1"/>
  <c r="G111" i="1"/>
  <c r="K110" i="1"/>
  <c r="G110" i="1"/>
  <c r="K109" i="1"/>
  <c r="G109" i="1"/>
  <c r="K108" i="1"/>
  <c r="G108" i="1"/>
  <c r="K107" i="1"/>
  <c r="G107" i="1"/>
  <c r="K106" i="1"/>
  <c r="G106" i="1"/>
  <c r="K105" i="1"/>
  <c r="G105" i="1"/>
  <c r="K104" i="1"/>
  <c r="G104" i="1"/>
  <c r="K103" i="1"/>
  <c r="G103" i="1"/>
  <c r="K102" i="1"/>
  <c r="G102" i="1"/>
  <c r="K101" i="1"/>
  <c r="G101" i="1"/>
  <c r="K100" i="1"/>
  <c r="G100" i="1"/>
  <c r="K99" i="1"/>
  <c r="G99" i="1"/>
  <c r="K98" i="1"/>
  <c r="G98" i="1"/>
  <c r="K97" i="1"/>
  <c r="G97" i="1"/>
  <c r="K96" i="1"/>
  <c r="G96" i="1"/>
  <c r="K95" i="1"/>
  <c r="G95" i="1"/>
  <c r="K94" i="1"/>
  <c r="G94" i="1"/>
  <c r="K93" i="1"/>
  <c r="G93" i="1"/>
  <c r="K92" i="1"/>
  <c r="G92" i="1"/>
  <c r="K91" i="1"/>
  <c r="G91" i="1"/>
  <c r="K90" i="1"/>
  <c r="G90" i="1"/>
  <c r="K89" i="1"/>
  <c r="G89" i="1"/>
  <c r="K88" i="1"/>
  <c r="G88" i="1"/>
  <c r="K87" i="1"/>
  <c r="G87" i="1"/>
  <c r="K86" i="1"/>
  <c r="G86" i="1"/>
  <c r="K85" i="1"/>
  <c r="G85" i="1"/>
  <c r="K84" i="1"/>
  <c r="G84" i="1"/>
  <c r="K83" i="1"/>
  <c r="G83" i="1"/>
  <c r="K82" i="1"/>
  <c r="G82" i="1"/>
  <c r="K81" i="1"/>
  <c r="G81" i="1"/>
  <c r="K80" i="1"/>
  <c r="G80" i="1"/>
  <c r="K79" i="1"/>
  <c r="G79" i="1"/>
  <c r="K78" i="1"/>
  <c r="G78" i="1"/>
  <c r="K77" i="1"/>
  <c r="G77" i="1"/>
  <c r="K76" i="1"/>
  <c r="G76" i="1"/>
  <c r="K75" i="1"/>
  <c r="G75" i="1"/>
  <c r="K74" i="1"/>
  <c r="G74" i="1"/>
  <c r="K73" i="1"/>
  <c r="G73" i="1"/>
  <c r="K72" i="1"/>
  <c r="G72" i="1"/>
  <c r="K71" i="1"/>
  <c r="G71" i="1"/>
  <c r="K70" i="1"/>
  <c r="G70" i="1"/>
  <c r="K69" i="1"/>
  <c r="G69" i="1"/>
  <c r="K68" i="1"/>
  <c r="G68" i="1"/>
  <c r="K67" i="1"/>
  <c r="G67" i="1"/>
  <c r="K66" i="1"/>
  <c r="G66" i="1"/>
  <c r="K65" i="1"/>
  <c r="G65" i="1"/>
  <c r="K64" i="1"/>
  <c r="G64" i="1"/>
  <c r="K63" i="1"/>
  <c r="G63" i="1"/>
  <c r="K62" i="1"/>
  <c r="G62" i="1"/>
  <c r="K61" i="1"/>
  <c r="G61" i="1"/>
  <c r="K60" i="1"/>
  <c r="G60" i="1"/>
  <c r="K59" i="1"/>
  <c r="G59" i="1"/>
  <c r="K58" i="1"/>
  <c r="G58" i="1"/>
  <c r="K57" i="1"/>
  <c r="G57" i="1"/>
  <c r="K56" i="1"/>
  <c r="G56" i="1"/>
  <c r="K55" i="1"/>
  <c r="G55" i="1"/>
  <c r="K54" i="1"/>
  <c r="G54" i="1"/>
  <c r="K53" i="1"/>
  <c r="G53" i="1"/>
  <c r="K52" i="1"/>
  <c r="G52" i="1"/>
  <c r="K51" i="1"/>
  <c r="G51" i="1"/>
  <c r="K50" i="1"/>
  <c r="G50" i="1"/>
  <c r="K49" i="1"/>
  <c r="G49" i="1"/>
  <c r="K48" i="1"/>
  <c r="G48" i="1"/>
  <c r="K47" i="1"/>
  <c r="G47" i="1"/>
  <c r="K46" i="1"/>
  <c r="G46" i="1"/>
  <c r="K45" i="1"/>
  <c r="G45" i="1"/>
  <c r="K44" i="1"/>
  <c r="G44" i="1"/>
  <c r="K43" i="1"/>
  <c r="G43" i="1"/>
  <c r="K42" i="1"/>
  <c r="G42" i="1"/>
  <c r="K41" i="1"/>
  <c r="G41" i="1"/>
  <c r="K40" i="1"/>
  <c r="G40" i="1"/>
  <c r="K39" i="1"/>
  <c r="G39" i="1"/>
  <c r="K38" i="1"/>
  <c r="G38" i="1"/>
  <c r="K37" i="1"/>
  <c r="G37" i="1"/>
  <c r="K36" i="1"/>
  <c r="G36" i="1"/>
  <c r="K35" i="1"/>
  <c r="G35" i="1"/>
  <c r="K34" i="1"/>
  <c r="G34" i="1"/>
  <c r="K33" i="1"/>
  <c r="G33" i="1"/>
  <c r="K32" i="1"/>
  <c r="G32" i="1"/>
  <c r="K31" i="1"/>
  <c r="G31" i="1"/>
  <c r="K30" i="1"/>
  <c r="G30" i="1"/>
  <c r="K29" i="1"/>
  <c r="G29" i="1"/>
  <c r="K28" i="1"/>
  <c r="G28" i="1"/>
  <c r="K27" i="1"/>
  <c r="G27" i="1"/>
  <c r="K26" i="1"/>
  <c r="G26" i="1"/>
  <c r="K25" i="1"/>
  <c r="G25" i="1"/>
  <c r="K24" i="1"/>
  <c r="G24" i="1"/>
  <c r="K23" i="1"/>
  <c r="G23" i="1"/>
  <c r="K22" i="1"/>
  <c r="G22" i="1"/>
  <c r="K21" i="1"/>
  <c r="G21" i="1"/>
  <c r="K20" i="1"/>
  <c r="G20" i="1"/>
  <c r="K19" i="1"/>
  <c r="G19" i="1"/>
  <c r="K18" i="1"/>
  <c r="G18" i="1"/>
  <c r="K17" i="1"/>
  <c r="G17" i="1"/>
  <c r="K16" i="1"/>
  <c r="G16" i="1"/>
  <c r="K15" i="1"/>
  <c r="G15" i="1"/>
  <c r="K14" i="1"/>
  <c r="G14" i="1"/>
  <c r="K13" i="1"/>
  <c r="G13" i="1"/>
  <c r="K12" i="1"/>
  <c r="G12" i="1"/>
  <c r="K11" i="1"/>
  <c r="G11" i="1"/>
  <c r="K10" i="1"/>
  <c r="G10" i="1"/>
  <c r="K9" i="1"/>
  <c r="G9" i="1"/>
  <c r="K8" i="1"/>
  <c r="G8" i="1"/>
  <c r="K7" i="1"/>
  <c r="G7" i="1"/>
  <c r="K6" i="1"/>
  <c r="BI47" i="2" l="1"/>
  <c r="BL47" i="2"/>
  <c r="BH46" i="2"/>
  <c r="BH47" i="2"/>
  <c r="BK47" i="2"/>
  <c r="BJ47" i="2"/>
  <c r="BH5" i="2"/>
  <c r="V29" i="4" s="1"/>
  <c r="BK46" i="2"/>
  <c r="BI46" i="2"/>
  <c r="BL46" i="2"/>
  <c r="BJ46" i="2"/>
  <c r="BH12" i="2"/>
  <c r="V36" i="4" s="1"/>
  <c r="BH14" i="2"/>
  <c r="V38" i="4" s="1"/>
  <c r="BI6" i="2"/>
  <c r="X30" i="4" s="1"/>
  <c r="BI7" i="2"/>
  <c r="X31" i="4" s="1"/>
  <c r="BH10" i="2"/>
  <c r="V34" i="4" s="1"/>
  <c r="BJ13" i="2"/>
  <c r="Z37" i="4" s="1"/>
  <c r="BL10" i="2"/>
  <c r="AD34" i="4" s="1"/>
  <c r="BL11" i="2"/>
  <c r="AD35" i="4" s="1"/>
  <c r="BL9" i="2"/>
  <c r="AD33" i="4" s="1"/>
  <c r="BL14" i="2"/>
  <c r="AD38" i="4" s="1"/>
  <c r="BL12" i="2"/>
  <c r="AD36" i="4" s="1"/>
  <c r="BH11" i="2"/>
  <c r="V35" i="4" s="1"/>
  <c r="BH9" i="2"/>
  <c r="V33" i="4" s="1"/>
  <c r="BI13" i="2"/>
  <c r="X37" i="4" s="1"/>
  <c r="BJ8" i="2"/>
  <c r="Z32" i="4" s="1"/>
  <c r="BK11" i="2"/>
  <c r="AB35" i="4" s="1"/>
  <c r="BJ10" i="2"/>
  <c r="Z34" i="4" s="1"/>
  <c r="BI8" i="2"/>
  <c r="X32" i="4" s="1"/>
  <c r="BI9" i="2"/>
  <c r="X33" i="4" s="1"/>
  <c r="BI11" i="2"/>
  <c r="X35" i="4" s="1"/>
  <c r="BJ9" i="2"/>
  <c r="Z33" i="4" s="1"/>
  <c r="BI14" i="2"/>
  <c r="X38" i="4" s="1"/>
  <c r="BH7" i="2"/>
  <c r="V31" i="4" s="1"/>
  <c r="BI5" i="2"/>
  <c r="X29" i="4" s="1"/>
  <c r="BJ14" i="2"/>
  <c r="Z38" i="4" s="1"/>
  <c r="BK7" i="2"/>
  <c r="AB31" i="4" s="1"/>
  <c r="BK5" i="2"/>
  <c r="AB29" i="4" s="1"/>
  <c r="BI12" i="2"/>
  <c r="X36" i="4" s="1"/>
  <c r="BL19" i="2" a="1"/>
  <c r="BL19" i="2" s="1"/>
  <c r="BL21" i="2" a="1"/>
  <c r="BL21" i="2" s="1"/>
  <c r="BL23" i="2" a="1"/>
  <c r="BL23" i="2" s="1"/>
  <c r="BL25" i="2" a="1"/>
  <c r="BL25" i="2" s="1"/>
  <c r="BL27" i="2" a="1"/>
  <c r="BL27" i="2" s="1"/>
  <c r="BJ23" i="2" a="1"/>
  <c r="BJ23" i="2" s="1"/>
  <c r="BJ26" i="2" a="1"/>
  <c r="BJ26" i="2" s="1"/>
  <c r="BI19" i="2" a="1"/>
  <c r="BI19" i="2" s="1"/>
  <c r="BI24" i="2" a="1"/>
  <c r="BI24" i="2" s="1"/>
  <c r="BI27" i="2" a="1"/>
  <c r="BI27" i="2" s="1"/>
  <c r="BH20" i="2" a="1"/>
  <c r="BH20" i="2" s="1"/>
  <c r="BH23" i="2" a="1"/>
  <c r="BH23" i="2" s="1"/>
  <c r="BK19" i="2" a="1"/>
  <c r="BK19" i="2" s="1"/>
  <c r="BK22" i="2" a="1"/>
  <c r="BK22" i="2" s="1"/>
  <c r="BK27" i="2" a="1"/>
  <c r="BK27" i="2" s="1"/>
  <c r="BI36" i="2" a="1"/>
  <c r="BI36" i="2" s="1"/>
  <c r="BI39" i="2" a="1"/>
  <c r="BI39" i="2" s="1"/>
  <c r="BL32" i="2" a="1"/>
  <c r="BL32" i="2" s="1"/>
  <c r="BL35" i="2" a="1"/>
  <c r="BL35" i="2" s="1"/>
  <c r="BL40" i="2" a="1"/>
  <c r="BL40" i="2" s="1"/>
  <c r="BK36" i="2" a="1"/>
  <c r="BK36" i="2" s="1"/>
  <c r="BK39" i="2" a="1"/>
  <c r="BK39" i="2" s="1"/>
  <c r="BJ32" i="2" a="1"/>
  <c r="BJ32" i="2" s="1"/>
  <c r="BJ36" i="2" a="1"/>
  <c r="BJ36" i="2" s="1"/>
  <c r="BJ40" i="2" a="1"/>
  <c r="BJ40" i="2" s="1"/>
  <c r="BH36" i="2" a="1"/>
  <c r="BH36" i="2" s="1"/>
  <c r="BH39" i="2" a="1"/>
  <c r="BH39" i="2" s="1"/>
  <c r="BL6" i="2"/>
  <c r="AD30" i="4" s="1"/>
  <c r="BL18" i="2" a="1"/>
  <c r="BL18" i="2" s="1"/>
  <c r="BJ21" i="2" a="1"/>
  <c r="BJ21" i="2" s="1"/>
  <c r="BJ24" i="2" a="1"/>
  <c r="BJ24" i="2" s="1"/>
  <c r="BI22" i="2" a="1"/>
  <c r="BI22" i="2" s="1"/>
  <c r="BI25" i="2" a="1"/>
  <c r="BI25" i="2" s="1"/>
  <c r="BI18" i="2" a="1"/>
  <c r="BI18" i="2" s="1"/>
  <c r="BH21" i="2" a="1"/>
  <c r="BH21" i="2" s="1"/>
  <c r="BH26" i="2" a="1"/>
  <c r="BH26" i="2" s="1"/>
  <c r="BK20" i="2" a="1"/>
  <c r="BK20" i="2" s="1"/>
  <c r="BK25" i="2" a="1"/>
  <c r="BK25" i="2" s="1"/>
  <c r="BK18" i="2" a="1"/>
  <c r="BK18" i="2" s="1"/>
  <c r="BI34" i="2" a="1"/>
  <c r="BI34" i="2" s="1"/>
  <c r="BI37" i="2" a="1"/>
  <c r="BI37" i="2" s="1"/>
  <c r="BL33" i="2" a="1"/>
  <c r="BL33" i="2" s="1"/>
  <c r="BL38" i="2" a="1"/>
  <c r="BL38" i="2" s="1"/>
  <c r="BL31" i="2" a="1"/>
  <c r="BL31" i="2" s="1"/>
  <c r="BK34" i="2" a="1"/>
  <c r="BK34" i="2" s="1"/>
  <c r="BK37" i="2" a="1"/>
  <c r="BK37" i="2" s="1"/>
  <c r="BJ33" i="2" a="1"/>
  <c r="BJ33" i="2" s="1"/>
  <c r="BJ37" i="2" a="1"/>
  <c r="BJ37" i="2" s="1"/>
  <c r="BJ31" i="2" a="1"/>
  <c r="BJ31" i="2" s="1"/>
  <c r="BH34" i="2" a="1"/>
  <c r="BH34" i="2" s="1"/>
  <c r="BH37" i="2" a="1"/>
  <c r="BH37" i="2" s="1"/>
  <c r="BI31" i="2" a="1"/>
  <c r="BI31" i="2" s="1"/>
  <c r="BL37" i="2" a="1"/>
  <c r="BL37" i="2" s="1"/>
  <c r="BK31" i="2" a="1"/>
  <c r="BK31" i="2" s="1"/>
  <c r="BH33" i="2" a="1"/>
  <c r="BH33" i="2" s="1"/>
  <c r="BL20" i="2" a="1"/>
  <c r="BL20" i="2" s="1"/>
  <c r="BL22" i="2" a="1"/>
  <c r="BL22" i="2" s="1"/>
  <c r="BL24" i="2" a="1"/>
  <c r="BL24" i="2" s="1"/>
  <c r="BL26" i="2" a="1"/>
  <c r="BL26" i="2" s="1"/>
  <c r="BJ19" i="2" a="1"/>
  <c r="BJ19" i="2" s="1"/>
  <c r="BJ22" i="2" a="1"/>
  <c r="BJ22" i="2" s="1"/>
  <c r="BJ27" i="2" a="1"/>
  <c r="BJ27" i="2" s="1"/>
  <c r="BI20" i="2" a="1"/>
  <c r="BI20" i="2" s="1"/>
  <c r="BI23" i="2" a="1"/>
  <c r="BI23" i="2" s="1"/>
  <c r="BH19" i="2" a="1"/>
  <c r="BH19" i="2" s="1"/>
  <c r="BH24" i="2" a="1"/>
  <c r="BH24" i="2" s="1"/>
  <c r="BH27" i="2" a="1"/>
  <c r="BH27" i="2" s="1"/>
  <c r="BK23" i="2" a="1"/>
  <c r="BK23" i="2" s="1"/>
  <c r="BK26" i="2" a="1"/>
  <c r="BK26" i="2" s="1"/>
  <c r="BI32" i="2" a="1"/>
  <c r="BI32" i="2" s="1"/>
  <c r="BI35" i="2" a="1"/>
  <c r="BI35" i="2" s="1"/>
  <c r="BI40" i="2" a="1"/>
  <c r="BI40" i="2" s="1"/>
  <c r="BL36" i="2" a="1"/>
  <c r="BL36" i="2" s="1"/>
  <c r="BL39" i="2" a="1"/>
  <c r="BL39" i="2" s="1"/>
  <c r="BK32" i="2" a="1"/>
  <c r="BK32" i="2" s="1"/>
  <c r="BK35" i="2" a="1"/>
  <c r="BK35" i="2" s="1"/>
  <c r="BK40" i="2" a="1"/>
  <c r="BK40" i="2" s="1"/>
  <c r="BJ34" i="2" a="1"/>
  <c r="BJ34" i="2" s="1"/>
  <c r="BJ38" i="2" a="1"/>
  <c r="BJ38" i="2" s="1"/>
  <c r="BH32" i="2" a="1"/>
  <c r="BH32" i="2" s="1"/>
  <c r="BH35" i="2" a="1"/>
  <c r="BH35" i="2" s="1"/>
  <c r="BH40" i="2" a="1"/>
  <c r="BH40" i="2" s="1"/>
  <c r="BJ20" i="2" a="1"/>
  <c r="BJ20" i="2" s="1"/>
  <c r="BJ25" i="2" a="1"/>
  <c r="BJ25" i="2" s="1"/>
  <c r="BJ18" i="2" a="1"/>
  <c r="BJ18" i="2" s="1"/>
  <c r="BI21" i="2" a="1"/>
  <c r="BI21" i="2" s="1"/>
  <c r="BI26" i="2" a="1"/>
  <c r="BI26" i="2" s="1"/>
  <c r="BH22" i="2" a="1"/>
  <c r="BH22" i="2" s="1"/>
  <c r="BH25" i="2" a="1"/>
  <c r="BH25" i="2" s="1"/>
  <c r="BH18" i="2" a="1"/>
  <c r="BH18" i="2" s="1"/>
  <c r="BK21" i="2" a="1"/>
  <c r="BK21" i="2" s="1"/>
  <c r="BK24" i="2" a="1"/>
  <c r="BK24" i="2" s="1"/>
  <c r="BI33" i="2" a="1"/>
  <c r="BI33" i="2" s="1"/>
  <c r="BI38" i="2" a="1"/>
  <c r="BI38" i="2" s="1"/>
  <c r="BL34" i="2" a="1"/>
  <c r="BL34" i="2" s="1"/>
  <c r="BK33" i="2" a="1"/>
  <c r="BK33" i="2" s="1"/>
  <c r="BK38" i="2" a="1"/>
  <c r="BK38" i="2" s="1"/>
  <c r="BJ35" i="2" a="1"/>
  <c r="BJ35" i="2" s="1"/>
  <c r="BJ39" i="2" a="1"/>
  <c r="BJ39" i="2" s="1"/>
  <c r="BH38" i="2" a="1"/>
  <c r="BH38" i="2" s="1"/>
  <c r="BH31" i="2" a="1"/>
  <c r="BH31" i="2" s="1"/>
  <c r="BH6" i="2"/>
  <c r="V30" i="4" s="1"/>
  <c r="BJ6" i="2"/>
  <c r="Z30" i="4" s="1"/>
  <c r="BJ5" i="2"/>
  <c r="Z29" i="4" s="1"/>
  <c r="BH13" i="2"/>
  <c r="V37" i="4" s="1"/>
  <c r="BJ7" i="2"/>
  <c r="Z31" i="4" s="1"/>
  <c r="BH8" i="2"/>
  <c r="V32" i="4" s="1"/>
  <c r="BJ11" i="2"/>
  <c r="Z35" i="4" s="1"/>
  <c r="BK6" i="2"/>
  <c r="AB30" i="4" s="1"/>
  <c r="BI10" i="2"/>
  <c r="X34" i="4" s="1"/>
  <c r="BL8" i="2"/>
  <c r="AD32" i="4" s="1"/>
  <c r="BL5" i="2"/>
  <c r="AD29" i="4" s="1"/>
  <c r="BL13" i="2"/>
  <c r="AD37" i="4" s="1"/>
  <c r="BL7" i="2"/>
  <c r="AD31" i="4" s="1"/>
  <c r="AY73" i="2" a="1"/>
  <c r="AY73" i="2" s="1"/>
  <c r="AY97" i="2" a="1"/>
  <c r="AY97" i="2" s="1"/>
  <c r="AY84" i="2" a="1"/>
  <c r="AY84" i="2" s="1"/>
  <c r="AY90" i="2" a="1"/>
  <c r="AY90" i="2" s="1"/>
  <c r="AY71" i="2" a="1"/>
  <c r="AY71" i="2" s="1"/>
  <c r="AY38" i="2" a="1"/>
  <c r="AY38" i="2" s="1"/>
  <c r="AY91" i="2" a="1"/>
  <c r="AY91" i="2" s="1"/>
  <c r="AY50" i="2" a="1"/>
  <c r="AY50" i="2" s="1"/>
  <c r="AY54" i="2" a="1"/>
  <c r="AY54" i="2" s="1"/>
  <c r="AY70" i="2" a="1"/>
  <c r="AY70" i="2" s="1"/>
  <c r="AY41" i="2" a="1"/>
  <c r="AY41" i="2" s="1"/>
  <c r="AY94" i="2" a="1"/>
  <c r="AY94" i="2" s="1"/>
  <c r="AY92" i="2" a="1"/>
  <c r="AY92" i="2" s="1"/>
  <c r="AY33" i="2" a="1"/>
  <c r="AY33" i="2" s="1"/>
  <c r="AY21" i="2" a="1"/>
  <c r="AY21" i="2" s="1"/>
  <c r="AY101" i="2" a="1"/>
  <c r="AY101" i="2" s="1"/>
  <c r="AY65" i="2" a="1"/>
  <c r="AY65" i="2" s="1"/>
  <c r="AY95" i="2" a="1"/>
  <c r="AY95" i="2" s="1"/>
  <c r="AY16" i="2" a="1"/>
  <c r="AY16" i="2" s="1"/>
  <c r="P25" i="4" s="1"/>
  <c r="AY31" i="2" a="1"/>
  <c r="AY31" i="2" s="1"/>
  <c r="AY42" i="2" a="1"/>
  <c r="AY42" i="2" s="1"/>
  <c r="AY6" i="2" a="1"/>
  <c r="AY6" i="2" s="1"/>
  <c r="P15" i="4" s="1"/>
  <c r="AY9" i="2" a="1"/>
  <c r="AY9" i="2" s="1"/>
  <c r="P18" i="4" s="1"/>
  <c r="AY56" i="2" a="1"/>
  <c r="AY56" i="2" s="1"/>
  <c r="AY81" i="2" a="1"/>
  <c r="AY81" i="2" s="1"/>
  <c r="AX46" i="2" a="1"/>
  <c r="AX46" i="2" s="1"/>
  <c r="AX68" i="2" a="1"/>
  <c r="AX68" i="2" s="1"/>
  <c r="AX39" i="2" a="1"/>
  <c r="AX39" i="2" s="1"/>
  <c r="AX77" i="2" a="1"/>
  <c r="AX77" i="2" s="1"/>
  <c r="AX61" i="2" a="1"/>
  <c r="AX61" i="2" s="1"/>
  <c r="AX82" i="2" a="1"/>
  <c r="AX82" i="2" s="1"/>
  <c r="AX78" i="2" a="1"/>
  <c r="AX78" i="2" s="1"/>
  <c r="AX26" i="2" a="1"/>
  <c r="AX26" i="2" s="1"/>
  <c r="AX15" i="2" a="1"/>
  <c r="AX15" i="2" s="1"/>
  <c r="T24" i="4" s="1"/>
  <c r="AX37" i="2" a="1"/>
  <c r="AX37" i="2" s="1"/>
  <c r="AX80" i="2" a="1"/>
  <c r="AX80" i="2" s="1"/>
  <c r="AX14" i="2" a="1"/>
  <c r="AX14" i="2" s="1"/>
  <c r="T23" i="4" s="1"/>
  <c r="AX103" i="2" a="1"/>
  <c r="AX103" i="2" s="1"/>
  <c r="AX74" i="2" a="1"/>
  <c r="AX74" i="2" s="1"/>
  <c r="AX55" i="2" a="1"/>
  <c r="AX55" i="2" s="1"/>
  <c r="AX12" i="2" a="1"/>
  <c r="AX12" i="2" s="1"/>
  <c r="AX5" i="2" a="1"/>
  <c r="AX5" i="2" s="1"/>
  <c r="T14" i="4" s="1"/>
  <c r="AX35" i="2" a="1"/>
  <c r="AX35" i="2" s="1"/>
  <c r="AX13" i="2" a="1"/>
  <c r="AX13" i="2" s="1"/>
  <c r="T22" i="4" s="1"/>
  <c r="AX29" i="2" a="1"/>
  <c r="AX29" i="2" s="1"/>
  <c r="AX86" i="2" a="1"/>
  <c r="AX86" i="2" s="1"/>
  <c r="AX34" i="2" a="1"/>
  <c r="AX34" i="2" s="1"/>
  <c r="AX53" i="2" a="1"/>
  <c r="AX53" i="2" s="1"/>
  <c r="AX98" i="2" a="1"/>
  <c r="AX98" i="2" s="1"/>
  <c r="AX40" i="2" a="1"/>
  <c r="AX40" i="2" s="1"/>
  <c r="AX20" i="2" a="1"/>
  <c r="AX20" i="2" s="1"/>
  <c r="AY102" i="2" a="1"/>
  <c r="AY102" i="2" s="1"/>
  <c r="AY10" i="2" a="1"/>
  <c r="AY10" i="2" s="1"/>
  <c r="P19" i="4" s="1"/>
  <c r="AY68" i="2" a="1"/>
  <c r="AY68" i="2" s="1"/>
  <c r="AY69" i="2" a="1"/>
  <c r="AY69" i="2" s="1"/>
  <c r="AY77" i="2" a="1"/>
  <c r="AY77" i="2" s="1"/>
  <c r="AY47" i="2" a="1"/>
  <c r="AY47" i="2" s="1"/>
  <c r="AY82" i="2" a="1"/>
  <c r="AY82" i="2" s="1"/>
  <c r="AY49" i="2" a="1"/>
  <c r="AY49" i="2" s="1"/>
  <c r="AY26" i="2" a="1"/>
  <c r="AY26" i="2" s="1"/>
  <c r="AY93" i="2" a="1"/>
  <c r="AY93" i="2" s="1"/>
  <c r="AY37" i="2" a="1"/>
  <c r="AY37" i="2" s="1"/>
  <c r="AY19" i="2" a="1"/>
  <c r="AY19" i="2" s="1"/>
  <c r="AY14" i="2" a="1"/>
  <c r="AY14" i="2" s="1"/>
  <c r="P23" i="4" s="1"/>
  <c r="AY66" i="2" a="1"/>
  <c r="AY66" i="2" s="1"/>
  <c r="AY74" i="2" a="1"/>
  <c r="AY74" i="2" s="1"/>
  <c r="AY60" i="2" a="1"/>
  <c r="AY60" i="2" s="1"/>
  <c r="AY12" i="2" a="1"/>
  <c r="AY12" i="2" s="1"/>
  <c r="AY64" i="2" a="1"/>
  <c r="AY64" i="2" s="1"/>
  <c r="AY35" i="2" a="1"/>
  <c r="AY35" i="2" s="1"/>
  <c r="AY8" i="2" a="1"/>
  <c r="AY8" i="2" s="1"/>
  <c r="P17" i="4" s="1"/>
  <c r="AY29" i="2" a="1"/>
  <c r="AY29" i="2" s="1"/>
  <c r="AY72" i="2" a="1"/>
  <c r="AY72" i="2" s="1"/>
  <c r="AY34" i="2" a="1"/>
  <c r="AY34" i="2" s="1"/>
  <c r="AY76" i="2" a="1"/>
  <c r="AY76" i="2" s="1"/>
  <c r="AY98" i="2" a="1"/>
  <c r="AY98" i="2" s="1"/>
  <c r="AY7" i="2" a="1"/>
  <c r="AY7" i="2" s="1"/>
  <c r="P16" i="4" s="1"/>
  <c r="AY20" i="2" a="1"/>
  <c r="AY20" i="2" s="1"/>
  <c r="AX22" i="2" a="1"/>
  <c r="AX22" i="2" s="1"/>
  <c r="AX89" i="2" a="1"/>
  <c r="AX89" i="2" s="1"/>
  <c r="AX85" i="2" a="1"/>
  <c r="AX85" i="2" s="1"/>
  <c r="AX79" i="2" a="1"/>
  <c r="AX79" i="2" s="1"/>
  <c r="AX59" i="2" a="1"/>
  <c r="AX59" i="2" s="1"/>
  <c r="AX51" i="2" a="1"/>
  <c r="AX51" i="2" s="1"/>
  <c r="AX44" i="2" a="1"/>
  <c r="AX44" i="2" s="1"/>
  <c r="AX36" i="2" a="1"/>
  <c r="AX36" i="2" s="1"/>
  <c r="AX93" i="2" a="1"/>
  <c r="AX93" i="2" s="1"/>
  <c r="AX28" i="2" a="1"/>
  <c r="AX28" i="2" s="1"/>
  <c r="AX19" i="2" a="1"/>
  <c r="AX19" i="2" s="1"/>
  <c r="AX96" i="2" a="1"/>
  <c r="AX96" i="2" s="1"/>
  <c r="AX66" i="2" a="1"/>
  <c r="AX66" i="2" s="1"/>
  <c r="AX25" i="2" a="1"/>
  <c r="AX25" i="2" s="1"/>
  <c r="AX60" i="2" a="1"/>
  <c r="AX60" i="2" s="1"/>
  <c r="AX62" i="2" a="1"/>
  <c r="AX62" i="2" s="1"/>
  <c r="AX64" i="2" a="1"/>
  <c r="AX64" i="2" s="1"/>
  <c r="AX45" i="2" a="1"/>
  <c r="AX45" i="2" s="1"/>
  <c r="AX8" i="2" a="1"/>
  <c r="AX8" i="2" s="1"/>
  <c r="T17" i="4" s="1"/>
  <c r="AX17" i="2" a="1"/>
  <c r="AX17" i="2" s="1"/>
  <c r="AX72" i="2" a="1"/>
  <c r="AX72" i="2" s="1"/>
  <c r="AX18" i="2" a="1"/>
  <c r="AX18" i="2" s="1"/>
  <c r="AX76" i="2" a="1"/>
  <c r="AX76" i="2" s="1"/>
  <c r="AX27" i="2" a="1"/>
  <c r="AX27" i="2" s="1"/>
  <c r="AX7" i="2" a="1"/>
  <c r="AX7" i="2" s="1"/>
  <c r="T16" i="4" s="1"/>
  <c r="AY83" i="2" a="1"/>
  <c r="AY83" i="2" s="1"/>
  <c r="AY46" i="2" a="1"/>
  <c r="AY46" i="2" s="1"/>
  <c r="AY22" i="2" a="1"/>
  <c r="AY22" i="2" s="1"/>
  <c r="AY39" i="2" a="1"/>
  <c r="AY39" i="2" s="1"/>
  <c r="AY85" i="2" a="1"/>
  <c r="AY85" i="2" s="1"/>
  <c r="AY61" i="2" a="1"/>
  <c r="AY61" i="2" s="1"/>
  <c r="AY59" i="2" a="1"/>
  <c r="AY59" i="2" s="1"/>
  <c r="AY78" i="2" a="1"/>
  <c r="AY78" i="2" s="1"/>
  <c r="AY44" i="2" a="1"/>
  <c r="AY44" i="2" s="1"/>
  <c r="AY100" i="2" a="1"/>
  <c r="AY100" i="2" s="1"/>
  <c r="AY32" i="2" a="1"/>
  <c r="AY32" i="2" s="1"/>
  <c r="AY48" i="2" a="1"/>
  <c r="AY48" i="2" s="1"/>
  <c r="AY52" i="2" a="1"/>
  <c r="AY52" i="2" s="1"/>
  <c r="AY23" i="2" a="1"/>
  <c r="AY23" i="2" s="1"/>
  <c r="AY104" i="2" a="1"/>
  <c r="AY104" i="2" s="1"/>
  <c r="AY105" i="2" a="1"/>
  <c r="AY105" i="2" s="1"/>
  <c r="AY11" i="2" a="1"/>
  <c r="AY11" i="2" s="1"/>
  <c r="P20" i="4" s="1"/>
  <c r="AY63" i="2" a="1"/>
  <c r="AY63" i="2" s="1"/>
  <c r="AY87" i="2" a="1"/>
  <c r="AY87" i="2" s="1"/>
  <c r="AY67" i="2" a="1"/>
  <c r="AY67" i="2" s="1"/>
  <c r="AY57" i="2" a="1"/>
  <c r="AY57" i="2" s="1"/>
  <c r="AY24" i="2" a="1"/>
  <c r="AY24" i="2" s="1"/>
  <c r="AY88" i="2" a="1"/>
  <c r="AY88" i="2" s="1"/>
  <c r="AY75" i="2" a="1"/>
  <c r="AY75" i="2" s="1"/>
  <c r="AY4" i="2" a="1"/>
  <c r="AY4" i="2" s="1"/>
  <c r="P13" i="4" s="1"/>
  <c r="AY43" i="2" a="1"/>
  <c r="AY43" i="2" s="1"/>
  <c r="AY58" i="2" a="1"/>
  <c r="AY58" i="2" s="1"/>
  <c r="AX99" i="2" a="1"/>
  <c r="AX99" i="2" s="1"/>
  <c r="AX73" i="2" a="1"/>
  <c r="AX73" i="2" s="1"/>
  <c r="AX84" i="2" a="1"/>
  <c r="AX84" i="2" s="1"/>
  <c r="AX83" i="2" a="1"/>
  <c r="AX83" i="2" s="1"/>
  <c r="AX71" i="2" a="1"/>
  <c r="AX71" i="2" s="1"/>
  <c r="AX30" i="2" a="1"/>
  <c r="AX30" i="2" s="1"/>
  <c r="AX91" i="2" a="1"/>
  <c r="AX91" i="2" s="1"/>
  <c r="AX50" i="2" a="1"/>
  <c r="AX50" i="2" s="1"/>
  <c r="AX32" i="2" a="1"/>
  <c r="AX32" i="2" s="1"/>
  <c r="AX70" i="2" a="1"/>
  <c r="AX70" i="2" s="1"/>
  <c r="AX52" i="2" a="1"/>
  <c r="AX52" i="2" s="1"/>
  <c r="AX94" i="2" a="1"/>
  <c r="AX94" i="2" s="1"/>
  <c r="AX104" i="2" a="1"/>
  <c r="AX104" i="2" s="1"/>
  <c r="AX33" i="2" a="1"/>
  <c r="AX33" i="2" s="1"/>
  <c r="AX11" i="2" a="1"/>
  <c r="AX11" i="2" s="1"/>
  <c r="T20" i="4" s="1"/>
  <c r="AX101" i="2" a="1"/>
  <c r="AX101" i="2" s="1"/>
  <c r="AX87" i="2" a="1"/>
  <c r="AX87" i="2" s="1"/>
  <c r="AX95" i="2" a="1"/>
  <c r="AX95" i="2" s="1"/>
  <c r="AX57" i="2" a="1"/>
  <c r="AX57" i="2" s="1"/>
  <c r="AX31" i="2" a="1"/>
  <c r="AX31" i="2" s="1"/>
  <c r="AX88" i="2" a="1"/>
  <c r="AX88" i="2" s="1"/>
  <c r="AX6" i="2" a="1"/>
  <c r="AX6" i="2" s="1"/>
  <c r="T15" i="4" s="1"/>
  <c r="AX4" i="2" a="1"/>
  <c r="AX4" i="2" s="1"/>
  <c r="T13" i="4" s="1"/>
  <c r="AX56" i="2" a="1"/>
  <c r="AX56" i="2" s="1"/>
  <c r="AX58" i="2" a="1"/>
  <c r="AX58" i="2" s="1"/>
  <c r="AY99" i="2" a="1"/>
  <c r="AY99" i="2" s="1"/>
  <c r="AY89" i="2" a="1"/>
  <c r="AY89" i="2" s="1"/>
  <c r="AY79" i="2" a="1"/>
  <c r="AY79" i="2" s="1"/>
  <c r="AY36" i="2" a="1"/>
  <c r="AY36" i="2" s="1"/>
  <c r="AY80" i="2" a="1"/>
  <c r="AY80" i="2" s="1"/>
  <c r="AY62" i="2" a="1"/>
  <c r="AY62" i="2" s="1"/>
  <c r="AY13" i="2" a="1"/>
  <c r="AY13" i="2" s="1"/>
  <c r="P22" i="4" s="1"/>
  <c r="AY27" i="2" a="1"/>
  <c r="AY27" i="2" s="1"/>
  <c r="AX10" i="2" a="1"/>
  <c r="AX10" i="2" s="1"/>
  <c r="T19" i="4" s="1"/>
  <c r="AX38" i="2" a="1"/>
  <c r="AX38" i="2" s="1"/>
  <c r="AX54" i="2" a="1"/>
  <c r="AX54" i="2" s="1"/>
  <c r="AX92" i="2" a="1"/>
  <c r="AX92" i="2" s="1"/>
  <c r="AX65" i="2" a="1"/>
  <c r="AX65" i="2" s="1"/>
  <c r="AX42" i="2" a="1"/>
  <c r="AX42" i="2" s="1"/>
  <c r="AX81" i="2" a="1"/>
  <c r="AX81" i="2" s="1"/>
  <c r="AY45" i="2" a="1"/>
  <c r="AY45" i="2" s="1"/>
  <c r="AX69" i="2" a="1"/>
  <c r="AX69" i="2" s="1"/>
  <c r="AX63" i="2" a="1"/>
  <c r="AX63" i="2" s="1"/>
  <c r="AY51" i="2" a="1"/>
  <c r="AY51" i="2" s="1"/>
  <c r="AY15" i="2" a="1"/>
  <c r="AY15" i="2" s="1"/>
  <c r="P24" i="4" s="1"/>
  <c r="AY25" i="2" a="1"/>
  <c r="AY25" i="2" s="1"/>
  <c r="AY5" i="2" a="1"/>
  <c r="AY5" i="2" s="1"/>
  <c r="P14" i="4" s="1"/>
  <c r="AY18" i="2" a="1"/>
  <c r="AY18" i="2" s="1"/>
  <c r="AY40" i="2" a="1"/>
  <c r="AY40" i="2" s="1"/>
  <c r="AX90" i="2" a="1"/>
  <c r="AX90" i="2" s="1"/>
  <c r="AX49" i="2" a="1"/>
  <c r="AX49" i="2" s="1"/>
  <c r="AX48" i="2" a="1"/>
  <c r="AX48" i="2" s="1"/>
  <c r="AX105" i="2" a="1"/>
  <c r="AX105" i="2" s="1"/>
  <c r="AX67" i="2" a="1"/>
  <c r="AX67" i="2" s="1"/>
  <c r="AX75" i="2" a="1"/>
  <c r="AX75" i="2" s="1"/>
  <c r="AY103" i="2" a="1"/>
  <c r="AY103" i="2" s="1"/>
  <c r="AX102" i="2" a="1"/>
  <c r="AX102" i="2" s="1"/>
  <c r="AX23" i="2" a="1"/>
  <c r="AX23" i="2" s="1"/>
  <c r="AX43" i="2" a="1"/>
  <c r="AX43" i="2" s="1"/>
  <c r="AY30" i="2" a="1"/>
  <c r="AY30" i="2" s="1"/>
  <c r="AY96" i="2" a="1"/>
  <c r="AY96" i="2" s="1"/>
  <c r="AY55" i="2" a="1"/>
  <c r="AY55" i="2" s="1"/>
  <c r="AY17" i="2" a="1"/>
  <c r="AY17" i="2" s="1"/>
  <c r="AY53" i="2" a="1"/>
  <c r="AY53" i="2" s="1"/>
  <c r="AX97" i="2" a="1"/>
  <c r="AX97" i="2" s="1"/>
  <c r="AX47" i="2" a="1"/>
  <c r="AX47" i="2" s="1"/>
  <c r="AX41" i="2" a="1"/>
  <c r="AX41" i="2" s="1"/>
  <c r="AX21" i="2" a="1"/>
  <c r="AX21" i="2" s="1"/>
  <c r="AX16" i="2" a="1"/>
  <c r="AX16" i="2" s="1"/>
  <c r="T25" i="4" s="1"/>
  <c r="AX9" i="2" a="1"/>
  <c r="AX9" i="2" s="1"/>
  <c r="T18" i="4" s="1"/>
  <c r="AY28" i="2" a="1"/>
  <c r="AY28" i="2" s="1"/>
  <c r="AY86" i="2" a="1"/>
  <c r="AY86" i="2" s="1"/>
  <c r="AX100" i="2" a="1"/>
  <c r="AX100" i="2" s="1"/>
  <c r="AX24" i="2" a="1"/>
  <c r="AX24" i="2" s="1"/>
  <c r="AW102" i="2"/>
  <c r="AZ46" i="2"/>
  <c r="AW22" i="2"/>
  <c r="AZ73" i="2"/>
  <c r="AZ89" i="2"/>
  <c r="AZ39" i="2"/>
  <c r="AW90" i="2"/>
  <c r="AZ102" i="2"/>
  <c r="AW10" i="2"/>
  <c r="R19" i="4" s="1"/>
  <c r="AZ22" i="2"/>
  <c r="AW68" i="2"/>
  <c r="AW97" i="2"/>
  <c r="AW79" i="2"/>
  <c r="AZ90" i="2"/>
  <c r="AW47" i="2"/>
  <c r="AZ59" i="2"/>
  <c r="AW51" i="2"/>
  <c r="AW78" i="2"/>
  <c r="AW49" i="2"/>
  <c r="AW26" i="2"/>
  <c r="AZ36" i="2"/>
  <c r="AW15" i="2"/>
  <c r="R24" i="4" s="1"/>
  <c r="AZ93" i="2"/>
  <c r="AW37" i="2"/>
  <c r="AZ28" i="2"/>
  <c r="AW80" i="2"/>
  <c r="AZ19" i="2"/>
  <c r="AW14" i="2"/>
  <c r="R23" i="4" s="1"/>
  <c r="AZ96" i="2"/>
  <c r="AW103" i="2"/>
  <c r="AZ66" i="2"/>
  <c r="AW74" i="2"/>
  <c r="AZ25" i="2"/>
  <c r="AW55" i="2"/>
  <c r="AZ60" i="2"/>
  <c r="AW12" i="2"/>
  <c r="AZ62" i="2"/>
  <c r="AW5" i="2"/>
  <c r="R14" i="4" s="1"/>
  <c r="AZ64" i="2"/>
  <c r="AW35" i="2"/>
  <c r="AZ45" i="2"/>
  <c r="AW13" i="2"/>
  <c r="R22" i="4" s="1"/>
  <c r="AZ8" i="2"/>
  <c r="AW29" i="2"/>
  <c r="AZ17" i="2"/>
  <c r="AW86" i="2"/>
  <c r="AZ72" i="2"/>
  <c r="AW99" i="2"/>
  <c r="AZ10" i="2"/>
  <c r="AZ68" i="2"/>
  <c r="AZ97" i="2"/>
  <c r="AW69" i="2"/>
  <c r="AW85" i="2"/>
  <c r="AW84" i="2"/>
  <c r="AW77" i="2"/>
  <c r="AZ79" i="2"/>
  <c r="AW83" i="2"/>
  <c r="AZ47" i="2"/>
  <c r="AW82" i="2"/>
  <c r="AZ51" i="2"/>
  <c r="AZ78" i="2"/>
  <c r="AZ49" i="2"/>
  <c r="AW91" i="2"/>
  <c r="AZ26" i="2"/>
  <c r="AW100" i="2"/>
  <c r="AZ15" i="2"/>
  <c r="AW54" i="2"/>
  <c r="AZ37" i="2"/>
  <c r="AW48" i="2"/>
  <c r="AZ80" i="2"/>
  <c r="AW41" i="2"/>
  <c r="AZ14" i="2"/>
  <c r="AW23" i="2"/>
  <c r="AZ103" i="2"/>
  <c r="AW92" i="2"/>
  <c r="AZ74" i="2"/>
  <c r="AW105" i="2"/>
  <c r="AZ55" i="2"/>
  <c r="AW21" i="2"/>
  <c r="AZ12" i="2"/>
  <c r="AW63" i="2"/>
  <c r="AZ5" i="2"/>
  <c r="AW65" i="2"/>
  <c r="AZ35" i="2"/>
  <c r="AW67" i="2"/>
  <c r="AZ13" i="2"/>
  <c r="AW16" i="2"/>
  <c r="R25" i="4" s="1"/>
  <c r="AZ29" i="2"/>
  <c r="AW24" i="2"/>
  <c r="AZ86" i="2"/>
  <c r="AW42" i="2"/>
  <c r="AZ34" i="2"/>
  <c r="AW75" i="2"/>
  <c r="AZ53" i="2"/>
  <c r="AW9" i="2"/>
  <c r="R18" i="4" s="1"/>
  <c r="AZ98" i="2"/>
  <c r="AW43" i="2"/>
  <c r="AZ40" i="2"/>
  <c r="AW81" i="2"/>
  <c r="AZ20" i="2"/>
  <c r="AZ85" i="2"/>
  <c r="AZ77" i="2"/>
  <c r="AW46" i="2"/>
  <c r="AZ99" i="2"/>
  <c r="AW73" i="2"/>
  <c r="AW89" i="2"/>
  <c r="AW39" i="2"/>
  <c r="AZ69" i="2"/>
  <c r="AZ84" i="2"/>
  <c r="AZ82" i="2"/>
  <c r="AW30" i="2"/>
  <c r="AZ44" i="2"/>
  <c r="AW36" i="2"/>
  <c r="AZ32" i="2"/>
  <c r="AW28" i="2"/>
  <c r="AZ52" i="2"/>
  <c r="AW96" i="2"/>
  <c r="AZ104" i="2"/>
  <c r="AW25" i="2"/>
  <c r="AZ11" i="2"/>
  <c r="AW62" i="2"/>
  <c r="AZ87" i="2"/>
  <c r="AW45" i="2"/>
  <c r="AZ57" i="2"/>
  <c r="AW17" i="2"/>
  <c r="AZ88" i="2"/>
  <c r="AZ6" i="2"/>
  <c r="AW53" i="2"/>
  <c r="AW4" i="2"/>
  <c r="R13" i="4" s="1"/>
  <c r="AZ27" i="2"/>
  <c r="AZ43" i="2"/>
  <c r="AW7" i="2"/>
  <c r="R16" i="4" s="1"/>
  <c r="AZ71" i="2"/>
  <c r="AZ83" i="2"/>
  <c r="AW59" i="2"/>
  <c r="AW38" i="2"/>
  <c r="AZ30" i="2"/>
  <c r="AZ91" i="2"/>
  <c r="AW50" i="2"/>
  <c r="AZ54" i="2"/>
  <c r="AW70" i="2"/>
  <c r="AZ41" i="2"/>
  <c r="AW94" i="2"/>
  <c r="AZ92" i="2"/>
  <c r="AW33" i="2"/>
  <c r="AZ21" i="2"/>
  <c r="AW101" i="2"/>
  <c r="AZ65" i="2"/>
  <c r="AW95" i="2"/>
  <c r="AZ16" i="2"/>
  <c r="AW31" i="2"/>
  <c r="AZ42" i="2"/>
  <c r="AW18" i="2"/>
  <c r="AZ4" i="2"/>
  <c r="AW98" i="2"/>
  <c r="AW56" i="2"/>
  <c r="AZ7" i="2"/>
  <c r="AZ81" i="2"/>
  <c r="AW61" i="2"/>
  <c r="AW71" i="2"/>
  <c r="AZ38" i="2"/>
  <c r="AZ50" i="2"/>
  <c r="AW93" i="2"/>
  <c r="AZ70" i="2"/>
  <c r="AW19" i="2"/>
  <c r="AZ94" i="2"/>
  <c r="AW66" i="2"/>
  <c r="AZ33" i="2"/>
  <c r="AW60" i="2"/>
  <c r="AZ101" i="2"/>
  <c r="AW64" i="2"/>
  <c r="AZ95" i="2"/>
  <c r="AW8" i="2"/>
  <c r="R17" i="4" s="1"/>
  <c r="AZ31" i="2"/>
  <c r="AW72" i="2"/>
  <c r="AZ18" i="2"/>
  <c r="AZ75" i="2"/>
  <c r="AW76" i="2"/>
  <c r="AZ56" i="2"/>
  <c r="AW40" i="2"/>
  <c r="AW58" i="2"/>
  <c r="AZ61" i="2"/>
  <c r="AW44" i="2"/>
  <c r="AZ100" i="2"/>
  <c r="AW32" i="2"/>
  <c r="AZ48" i="2"/>
  <c r="AW52" i="2"/>
  <c r="AZ23" i="2"/>
  <c r="AW104" i="2"/>
  <c r="AZ105" i="2"/>
  <c r="AW11" i="2"/>
  <c r="R20" i="4" s="1"/>
  <c r="AW87" i="2"/>
  <c r="AZ67" i="2"/>
  <c r="AZ24" i="2"/>
  <c r="AW34" i="2"/>
  <c r="AW6" i="2"/>
  <c r="R15" i="4" s="1"/>
  <c r="AZ9" i="2"/>
  <c r="AZ58" i="2"/>
  <c r="AZ63" i="2"/>
  <c r="AW57" i="2"/>
  <c r="AW88" i="2"/>
  <c r="AZ76" i="2"/>
  <c r="AW27" i="2"/>
  <c r="AW20" i="2"/>
  <c r="T12" i="4" l="1"/>
  <c r="T21" i="4"/>
  <c r="R21" i="4"/>
  <c r="R12" i="4"/>
  <c r="P21" i="4"/>
  <c r="P12" i="4"/>
  <c r="H25" i="4"/>
  <c r="H22" i="4"/>
  <c r="H14" i="4"/>
  <c r="H15" i="4"/>
  <c r="H24" i="4"/>
  <c r="H21" i="4"/>
  <c r="H12" i="4"/>
  <c r="H17" i="4"/>
  <c r="H13" i="4"/>
  <c r="H18" i="4"/>
  <c r="H19" i="4"/>
  <c r="H20" i="4"/>
  <c r="H16" i="4"/>
  <c r="H23" i="4"/>
  <c r="BD100" i="2"/>
  <c r="BD70" i="2"/>
  <c r="BD11" i="2"/>
  <c r="BD69" i="2"/>
  <c r="BD78" i="2"/>
  <c r="BD68" i="2"/>
  <c r="BD43" i="2"/>
  <c r="BD20" i="2"/>
  <c r="BD34" i="2"/>
  <c r="BD12" i="2"/>
  <c r="BD14" i="2"/>
  <c r="BD51" i="2"/>
  <c r="BD10" i="2"/>
  <c r="BD45" i="2"/>
  <c r="BD96" i="2"/>
  <c r="BD36" i="2"/>
  <c r="BD23" i="2"/>
  <c r="BD18" i="2"/>
  <c r="BD95" i="2"/>
  <c r="BD65" i="2"/>
  <c r="BD92" i="2"/>
  <c r="BD52" i="2"/>
  <c r="BD85" i="2"/>
  <c r="BD90" i="2"/>
  <c r="BD22" i="2"/>
  <c r="BD39" i="2"/>
  <c r="BD46" i="2"/>
  <c r="BD63" i="2"/>
  <c r="BD56" i="2"/>
  <c r="BD6" i="2"/>
  <c r="BD99" i="2"/>
  <c r="BD98" i="2"/>
  <c r="BD29" i="2"/>
  <c r="BD35" i="2"/>
  <c r="BD74" i="2"/>
  <c r="BD37" i="2"/>
  <c r="BD26" i="2"/>
  <c r="BD79" i="2"/>
  <c r="BD17" i="2"/>
  <c r="BD62" i="2"/>
  <c r="BD25" i="2"/>
  <c r="BD28" i="2"/>
  <c r="BD89" i="2"/>
  <c r="BD76" i="2"/>
  <c r="BD58" i="2"/>
  <c r="BD24" i="2"/>
  <c r="BD105" i="2"/>
  <c r="BD48" i="2"/>
  <c r="BD61" i="2"/>
  <c r="BD31" i="2"/>
  <c r="BD101" i="2"/>
  <c r="BD94" i="2"/>
  <c r="BD50" i="2"/>
  <c r="BD81" i="2"/>
  <c r="BD4" i="2"/>
  <c r="BD16" i="2"/>
  <c r="BD21" i="2"/>
  <c r="BD41" i="2"/>
  <c r="BD91" i="2"/>
  <c r="BD83" i="2"/>
  <c r="BD27" i="2"/>
  <c r="BD88" i="2"/>
  <c r="BD87" i="2"/>
  <c r="BD104" i="2"/>
  <c r="BD32" i="2"/>
  <c r="BD82" i="2"/>
  <c r="BD59" i="2"/>
  <c r="BD102" i="2"/>
  <c r="BD73" i="2"/>
  <c r="BD33" i="2"/>
  <c r="BD42" i="2"/>
  <c r="BD54" i="2"/>
  <c r="BD57" i="2"/>
  <c r="BD44" i="2"/>
  <c r="BD9" i="2"/>
  <c r="BD67" i="2"/>
  <c r="BD75" i="2"/>
  <c r="BD38" i="2"/>
  <c r="BD7" i="2"/>
  <c r="BD30" i="2"/>
  <c r="BD71" i="2"/>
  <c r="BD84" i="2"/>
  <c r="BD77" i="2"/>
  <c r="BD40" i="2"/>
  <c r="BD53" i="2"/>
  <c r="BD86" i="2"/>
  <c r="BD13" i="2"/>
  <c r="BD5" i="2"/>
  <c r="BD55" i="2"/>
  <c r="BD103" i="2"/>
  <c r="BD80" i="2"/>
  <c r="BD15" i="2"/>
  <c r="BD49" i="2"/>
  <c r="BD47" i="2"/>
  <c r="BD97" i="2"/>
  <c r="BD72" i="2"/>
  <c r="BD8" i="2"/>
  <c r="BD64" i="2"/>
  <c r="BD60" i="2"/>
  <c r="BD66" i="2"/>
  <c r="BD19" i="2"/>
  <c r="BD93" i="2"/>
  <c r="K19" i="4" l="1"/>
  <c r="K17" i="4"/>
  <c r="K24" i="4"/>
  <c r="K12" i="4"/>
  <c r="K21" i="4"/>
  <c r="K18" i="4"/>
  <c r="K25" i="4"/>
  <c r="K22" i="4"/>
  <c r="K20" i="4"/>
  <c r="K23" i="4"/>
  <c r="K16" i="4"/>
  <c r="K14" i="4"/>
  <c r="K15" i="4"/>
  <c r="K13" i="4"/>
  <c r="L14" i="4" l="1"/>
  <c r="L22" i="4"/>
  <c r="L16" i="4"/>
  <c r="L25" i="4"/>
  <c r="L13" i="4"/>
  <c r="L23" i="4"/>
  <c r="L18" i="4"/>
  <c r="L17" i="4"/>
  <c r="L12" i="4"/>
  <c r="L24" i="4"/>
  <c r="L15" i="4"/>
  <c r="L20" i="4"/>
  <c r="L21" i="4"/>
  <c r="L19" i="4"/>
</calcChain>
</file>

<file path=xl/sharedStrings.xml><?xml version="1.0" encoding="utf-8"?>
<sst xmlns="http://schemas.openxmlformats.org/spreadsheetml/2006/main" count="12772" uniqueCount="4003">
  <si>
    <t>Timestamp</t>
  </si>
  <si>
    <t>Your Salary</t>
  </si>
  <si>
    <t>Currency</t>
  </si>
  <si>
    <t>Your Job Title</t>
  </si>
  <si>
    <t>Where do you work</t>
  </si>
  <si>
    <t>How many hours of a day you work on Excel</t>
  </si>
  <si>
    <t>USD</t>
  </si>
  <si>
    <t>MIS Analyst</t>
  </si>
  <si>
    <t>India</t>
  </si>
  <si>
    <t>4 to 6 hours a day</t>
  </si>
  <si>
    <t>15000 usd</t>
  </si>
  <si>
    <t>cost control</t>
  </si>
  <si>
    <t>europe/Croatia</t>
  </si>
  <si>
    <t>All the 8 hours baby, all the 8!</t>
  </si>
  <si>
    <t>Financial Analyst</t>
  </si>
  <si>
    <t>USA</t>
  </si>
  <si>
    <t>Quality Control</t>
  </si>
  <si>
    <t>Pakistan</t>
  </si>
  <si>
    <t>2 to 3 hours per day</t>
  </si>
  <si>
    <t>Quality Engineer</t>
  </si>
  <si>
    <t>Analyst</t>
  </si>
  <si>
    <t>Iceland</t>
  </si>
  <si>
    <t>EUR</t>
  </si>
  <si>
    <t>senior project manager</t>
  </si>
  <si>
    <t>Germany</t>
  </si>
  <si>
    <t>1 or 2 hours a day</t>
  </si>
  <si>
    <t>Assistant SP&amp;A</t>
  </si>
  <si>
    <t>Ukraine</t>
  </si>
  <si>
    <t>44000 $</t>
  </si>
  <si>
    <t>CFO</t>
  </si>
  <si>
    <t>Portugal</t>
  </si>
  <si>
    <t>PKR 8,000</t>
  </si>
  <si>
    <t>PKR</t>
  </si>
  <si>
    <t xml:space="preserve">Audit Trainee </t>
  </si>
  <si>
    <t>â‚¬ 51650</t>
  </si>
  <si>
    <t>Training Specialist</t>
  </si>
  <si>
    <t>Ireland</t>
  </si>
  <si>
    <t>quality engineer</t>
  </si>
  <si>
    <t>Hungary</t>
  </si>
  <si>
    <t>749000 INR</t>
  </si>
  <si>
    <t>INR</t>
  </si>
  <si>
    <t>Senion Analyst</t>
  </si>
  <si>
    <t>business analyst</t>
  </si>
  <si>
    <t>Project Engineer</t>
  </si>
  <si>
    <t>Sr Project Engineer</t>
  </si>
  <si>
    <t>Business Development</t>
  </si>
  <si>
    <t>Switzerland</t>
  </si>
  <si>
    <t>Excel Report Writer</t>
  </si>
  <si>
    <t>South Africa</t>
  </si>
  <si>
    <t>AGM</t>
  </si>
  <si>
    <t>GM</t>
  </si>
  <si>
    <t>DSE Co-ordinator</t>
  </si>
  <si>
    <t>Manager</t>
  </si>
  <si>
    <t>Marketing Director</t>
  </si>
  <si>
    <t>40000 us</t>
  </si>
  <si>
    <t>sales and marketing</t>
  </si>
  <si>
    <t>ksa</t>
  </si>
  <si>
    <t>Analyst II</t>
  </si>
  <si>
    <t>Project Leader</t>
  </si>
  <si>
    <t>Belgium</t>
  </si>
  <si>
    <t>900000 INR</t>
  </si>
  <si>
    <t>Applications Engineer</t>
  </si>
  <si>
    <t>Rs 600000</t>
  </si>
  <si>
    <t>strategy manager</t>
  </si>
  <si>
    <t>Chief of the department of public budget analisis and forecasting</t>
  </si>
  <si>
    <t>Russia</t>
  </si>
  <si>
    <t>360000 INR</t>
  </si>
  <si>
    <t>Specialist</t>
  </si>
  <si>
    <t>Â£35000</t>
  </si>
  <si>
    <t>GBP</t>
  </si>
  <si>
    <t>Management Information Analyst</t>
  </si>
  <si>
    <t>UK</t>
  </si>
  <si>
    <t>Senior Analyst</t>
  </si>
  <si>
    <t>Romania</t>
  </si>
  <si>
    <t>1600 $</t>
  </si>
  <si>
    <t>Poland</t>
  </si>
  <si>
    <t>Senior Consultant</t>
  </si>
  <si>
    <t>Portfolio Manager</t>
  </si>
  <si>
    <t>Design Engineer</t>
  </si>
  <si>
    <t>Academic Advisor</t>
  </si>
  <si>
    <t>Rs. 400000</t>
  </si>
  <si>
    <t>Coordination</t>
  </si>
  <si>
    <t>AUD</t>
  </si>
  <si>
    <t>consultant</t>
  </si>
  <si>
    <t>Australia</t>
  </si>
  <si>
    <t>Business Analsyt</t>
  </si>
  <si>
    <t>CAD</t>
  </si>
  <si>
    <t>Product Engineer</t>
  </si>
  <si>
    <t>Canada</t>
  </si>
  <si>
    <t>Senior Accountant</t>
  </si>
  <si>
    <t>Scientist</t>
  </si>
  <si>
    <t>Team Lead</t>
  </si>
  <si>
    <t>Senior intelligence analyst</t>
  </si>
  <si>
    <t>Freelance consultant</t>
  </si>
  <si>
    <t>â‚¬ 45</t>
  </si>
  <si>
    <t>Online Traffic Manager / Web Analist</t>
  </si>
  <si>
    <t>The Netherlands</t>
  </si>
  <si>
    <t>100000 USD</t>
  </si>
  <si>
    <t>Seinor Financial Analyst</t>
  </si>
  <si>
    <t>Senior Accounting Supervisor</t>
  </si>
  <si>
    <t>2000 Euros</t>
  </si>
  <si>
    <t>PPC Manager</t>
  </si>
  <si>
    <t>Financial Planner</t>
  </si>
  <si>
    <t>Â£18000</t>
  </si>
  <si>
    <t>Building Design and Performance Researcher</t>
  </si>
  <si>
    <t>Project leader</t>
  </si>
  <si>
    <t>France</t>
  </si>
  <si>
    <t>Engineering Data Analyst</t>
  </si>
  <si>
    <t>Sales Analyst</t>
  </si>
  <si>
    <t>CANADA</t>
  </si>
  <si>
    <t>Coordinator Of Costa and Buget</t>
  </si>
  <si>
    <t>Brasil</t>
  </si>
  <si>
    <t>SAP consultant</t>
  </si>
  <si>
    <t>FR</t>
  </si>
  <si>
    <t>â‚¬ 38000</t>
  </si>
  <si>
    <t>busines analist</t>
  </si>
  <si>
    <t>head of data</t>
  </si>
  <si>
    <t>Business Systems Analyst</t>
  </si>
  <si>
    <t>Financial Analyst II</t>
  </si>
  <si>
    <t>Mngr MI</t>
  </si>
  <si>
    <t>RSA</t>
  </si>
  <si>
    <t>sales analyst</t>
  </si>
  <si>
    <t>Consumer Research Program Manager</t>
  </si>
  <si>
    <t>$AUD100000</t>
  </si>
  <si>
    <t>technical trainer</t>
  </si>
  <si>
    <t>Process Flow Coordinator</t>
  </si>
  <si>
    <t>United Arab Emirates</t>
  </si>
  <si>
    <t>Process Improvement Specialist</t>
  </si>
  <si>
    <t>Excel Programmer Consultant</t>
  </si>
  <si>
    <t>US $60,000</t>
  </si>
  <si>
    <t>Statistical Analyst</t>
  </si>
  <si>
    <t>Us$ 18000</t>
  </si>
  <si>
    <t>Operational Analyst</t>
  </si>
  <si>
    <t>Saudi Arabia</t>
  </si>
  <si>
    <t>Exceler</t>
  </si>
  <si>
    <t>Marketing Analyst</t>
  </si>
  <si>
    <t>Panama</t>
  </si>
  <si>
    <t>Â£30000</t>
  </si>
  <si>
    <t>Database Manager</t>
  </si>
  <si>
    <t>Director</t>
  </si>
  <si>
    <t>Manager, Forecasts &amp; Budgets</t>
  </si>
  <si>
    <t>US $ 31330.00</t>
  </si>
  <si>
    <t>VBA Analyst</t>
  </si>
  <si>
    <t>Brazil</t>
  </si>
  <si>
    <t>Senior Scheduling Engineer</t>
  </si>
  <si>
    <t>81,000USD</t>
  </si>
  <si>
    <t>Strategy Consultant</t>
  </si>
  <si>
    <t>Admin</t>
  </si>
  <si>
    <t>IT Asset Administrator</t>
  </si>
  <si>
    <t>Director of Marketing</t>
  </si>
  <si>
    <t>Graphic Design Manager</t>
  </si>
  <si>
    <t>Rs. 12,000/-</t>
  </si>
  <si>
    <t>Financial Consultant</t>
  </si>
  <si>
    <t>Data Analyst</t>
  </si>
  <si>
    <t>Paraeducator</t>
  </si>
  <si>
    <t>91,000 USD</t>
  </si>
  <si>
    <t>Channel Marketing Manager</t>
  </si>
  <si>
    <t xml:space="preserve">Sales and Marketing Analyst </t>
  </si>
  <si>
    <t>Production Scheduler</t>
  </si>
  <si>
    <t>80k</t>
  </si>
  <si>
    <t>financial analyst</t>
  </si>
  <si>
    <t>Product Specialist</t>
  </si>
  <si>
    <t>IT support</t>
  </si>
  <si>
    <t>arabian Gulf</t>
  </si>
  <si>
    <t>sr. project coordinator</t>
  </si>
  <si>
    <t>Sr Administrative Assistant</t>
  </si>
  <si>
    <t>Mexico</t>
  </si>
  <si>
    <t>IT Analyst</t>
  </si>
  <si>
    <t>Project manager</t>
  </si>
  <si>
    <t>Greece</t>
  </si>
  <si>
    <t>Innovation Analyst</t>
  </si>
  <si>
    <t>Singapore</t>
  </si>
  <si>
    <t>$85,000+</t>
  </si>
  <si>
    <t>Strategic Analyst</t>
  </si>
  <si>
    <t>Transportation Specialist</t>
  </si>
  <si>
    <t>$58,000 USD</t>
  </si>
  <si>
    <t>Operations Programs Support</t>
  </si>
  <si>
    <t>Accounting Coordinator</t>
  </si>
  <si>
    <t>Asst.Manager Finance</t>
  </si>
  <si>
    <t>UAE</t>
  </si>
  <si>
    <t>Operations Cost Analyst</t>
  </si>
  <si>
    <t>Financial Controller</t>
  </si>
  <si>
    <t>Utilization Analyst</t>
  </si>
  <si>
    <t>Researcher</t>
  </si>
  <si>
    <t>Colombia</t>
  </si>
  <si>
    <t>Market Analyst</t>
  </si>
  <si>
    <t>Excel ?!? What Excel?</t>
  </si>
  <si>
    <t>Web Developer</t>
  </si>
  <si>
    <t>Sr. Acct</t>
  </si>
  <si>
    <t>Information Systems Specialist</t>
  </si>
  <si>
    <t>Analytics lead</t>
  </si>
  <si>
    <t>Actuary</t>
  </si>
  <si>
    <t>US $44,000</t>
  </si>
  <si>
    <t>School Tech Coordinator</t>
  </si>
  <si>
    <t>sr accountant</t>
  </si>
  <si>
    <t>36000 usd</t>
  </si>
  <si>
    <t>senior accountant</t>
  </si>
  <si>
    <t>Turkey</t>
  </si>
  <si>
    <t>Freelance</t>
  </si>
  <si>
    <t>DBA</t>
  </si>
  <si>
    <t>Research Analyst</t>
  </si>
  <si>
    <t>Project Manager</t>
  </si>
  <si>
    <t>Market Research Analyst</t>
  </si>
  <si>
    <t>Manager : Accounts</t>
  </si>
  <si>
    <t>project manager</t>
  </si>
  <si>
    <t>canada</t>
  </si>
  <si>
    <t>Inventory manger</t>
  </si>
  <si>
    <t>Business Analyst</t>
  </si>
  <si>
    <t>$62,000 CND</t>
  </si>
  <si>
    <t>Process Technician</t>
  </si>
  <si>
    <t>28000rs</t>
  </si>
  <si>
    <t>MIS Team Leader</t>
  </si>
  <si>
    <t>Finance Director</t>
  </si>
  <si>
    <t>Industrial Engineer</t>
  </si>
  <si>
    <t>data analyst</t>
  </si>
  <si>
    <t>Senior Financial &amp; Systems Analyst</t>
  </si>
  <si>
    <t>project manager - metrics</t>
  </si>
  <si>
    <t>Informatics Research Analyst</t>
  </si>
  <si>
    <t>Business Technical Consultant</t>
  </si>
  <si>
    <t>Business Operations Reporting Analyst</t>
  </si>
  <si>
    <t>Program Services Coordinator</t>
  </si>
  <si>
    <t>Specialist - Finance Planning and Analysis</t>
  </si>
  <si>
    <t>Sr Accountant</t>
  </si>
  <si>
    <t>Proces auditor</t>
  </si>
  <si>
    <t>90000 USD</t>
  </si>
  <si>
    <t>Senior Data Quality Analyst</t>
  </si>
  <si>
    <t>Sr Business Analyst</t>
  </si>
  <si>
    <t>COST ACCOUNTANT</t>
  </si>
  <si>
    <t>Â£32250</t>
  </si>
  <si>
    <t>project Support</t>
  </si>
  <si>
    <t>managerial</t>
  </si>
  <si>
    <t>Program Analyst</t>
  </si>
  <si>
    <t>Team Lead - Computer Discounts</t>
  </si>
  <si>
    <t>Change Architect</t>
  </si>
  <si>
    <t>Telecom Technician</t>
  </si>
  <si>
    <t>Rs. 1300000</t>
  </si>
  <si>
    <t>Manager, Asset Optimization</t>
  </si>
  <si>
    <t>Financialcontroller</t>
  </si>
  <si>
    <t xml:space="preserve">Accounting </t>
  </si>
  <si>
    <t>Consultant, HR Services &amp; Governance</t>
  </si>
  <si>
    <t>Rs 5 lakh</t>
  </si>
  <si>
    <t>QA Executive</t>
  </si>
  <si>
    <t>Senior Actuarial Analyst</t>
  </si>
  <si>
    <t>Sr. Associate</t>
  </si>
  <si>
    <t>Budget Analyst</t>
  </si>
  <si>
    <t>B.I. Data Analyst II</t>
  </si>
  <si>
    <t>Rd. 11 lakhs</t>
  </si>
  <si>
    <t>Asst manager investor relations and business analytics</t>
  </si>
  <si>
    <t>Industrial Engineer (Fed)</t>
  </si>
  <si>
    <t>Informatics specialist</t>
  </si>
  <si>
    <t>Trainee Management Accountant</t>
  </si>
  <si>
    <t>Senior analyst</t>
  </si>
  <si>
    <t>Director of Analytics</t>
  </si>
  <si>
    <t>Executive Assistant</t>
  </si>
  <si>
    <t>Project Speciast</t>
  </si>
  <si>
    <t>Sales Coordinator &amp; Analytical Support</t>
  </si>
  <si>
    <t>analyst</t>
  </si>
  <si>
    <t>Senior Staff Accountant</t>
  </si>
  <si>
    <t>Consultant - Retail Mkts</t>
  </si>
  <si>
    <t>Process Manager</t>
  </si>
  <si>
    <t>Project Manager (Process Owner)</t>
  </si>
  <si>
    <t>60000 CAD$</t>
  </si>
  <si>
    <t>Demographer</t>
  </si>
  <si>
    <t>Administrative Assistant</t>
  </si>
  <si>
    <t>Accounting/Financial Analyst</t>
  </si>
  <si>
    <t>Business Process Specialist</t>
  </si>
  <si>
    <t>Sr Financial Analyst</t>
  </si>
  <si>
    <t>Asst. Manager (MIS)</t>
  </si>
  <si>
    <t>US$ 99000</t>
  </si>
  <si>
    <t>Business Controller</t>
  </si>
  <si>
    <t>controller</t>
  </si>
  <si>
    <t>Rs. 275000</t>
  </si>
  <si>
    <t>low level monitoring</t>
  </si>
  <si>
    <t>INR 16000</t>
  </si>
  <si>
    <t>Administrative</t>
  </si>
  <si>
    <t>Service Line Coordinator</t>
  </si>
  <si>
    <t>Strategic Sourcing Manager</t>
  </si>
  <si>
    <t>INR18Lacs or US$36000</t>
  </si>
  <si>
    <t>Chief Manager</t>
  </si>
  <si>
    <t>Engineer</t>
  </si>
  <si>
    <t>Business Intelligence Analyst</t>
  </si>
  <si>
    <t>â‚¬ 50000</t>
  </si>
  <si>
    <t>Sr. Financial Analyst</t>
  </si>
  <si>
    <t>Buyer</t>
  </si>
  <si>
    <t>program manager</t>
  </si>
  <si>
    <t>Reporting Analyst Team Lead</t>
  </si>
  <si>
    <t>Operations Expert</t>
  </si>
  <si>
    <t>Director of Finance</t>
  </si>
  <si>
    <t>Information Analyst II</t>
  </si>
  <si>
    <t>45k</t>
  </si>
  <si>
    <t>Accounting Assistant</t>
  </si>
  <si>
    <t>Tax Professional</t>
  </si>
  <si>
    <t>Bermuda</t>
  </si>
  <si>
    <t>INR 500000</t>
  </si>
  <si>
    <t>INR 350k</t>
  </si>
  <si>
    <t>Jr. Executive Finance</t>
  </si>
  <si>
    <t>Assistant Controller</t>
  </si>
  <si>
    <t>US$ 138K</t>
  </si>
  <si>
    <t>Project engineer</t>
  </si>
  <si>
    <t>Thailand</t>
  </si>
  <si>
    <t>Cash Officer</t>
  </si>
  <si>
    <t>Technical support specialist</t>
  </si>
  <si>
    <t>ServiceDesk Supervisor</t>
  </si>
  <si>
    <t>medical biller</t>
  </si>
  <si>
    <t>Sr. Strategic Development Specialist</t>
  </si>
  <si>
    <t>VP - Procurment</t>
  </si>
  <si>
    <t>52500.00 USD</t>
  </si>
  <si>
    <t>HRIS Analyst</t>
  </si>
  <si>
    <t>Procurement manager</t>
  </si>
  <si>
    <t>Energy Analyst</t>
  </si>
  <si>
    <t>Accountant</t>
  </si>
  <si>
    <t>Branch head -sales</t>
  </si>
  <si>
    <t>retail buyer</t>
  </si>
  <si>
    <t>1000 â‚¬</t>
  </si>
  <si>
    <t>HR Specialist</t>
  </si>
  <si>
    <t>Director of Finance and Accounting</t>
  </si>
  <si>
    <t>Manager Business Control</t>
  </si>
  <si>
    <t>Manager Pricing</t>
  </si>
  <si>
    <t>Insurance Manager</t>
  </si>
  <si>
    <t>US$ 96k</t>
  </si>
  <si>
    <t>Freellance</t>
  </si>
  <si>
    <t>category manager</t>
  </si>
  <si>
    <t>Customer Operations Analyst</t>
  </si>
  <si>
    <t>$31,000 USD</t>
  </si>
  <si>
    <t>Site Technician</t>
  </si>
  <si>
    <t>Excel Consultant</t>
  </si>
  <si>
    <t>Senior Project Manager</t>
  </si>
  <si>
    <t>Rs 470000</t>
  </si>
  <si>
    <t>Web Statistics Analyst</t>
  </si>
  <si>
    <t>Business Data Analyst I</t>
  </si>
  <si>
    <t>Â£60000</t>
  </si>
  <si>
    <t>Decision Analyst &amp; Modeller</t>
  </si>
  <si>
    <t>Ops Adminstrator</t>
  </si>
  <si>
    <t>Sr. Global marketing Specialist</t>
  </si>
  <si>
    <t>financial accountant</t>
  </si>
  <si>
    <t>Software Consultant</t>
  </si>
  <si>
    <t>Anaylst</t>
  </si>
  <si>
    <t>rs 2.76 lakhs per year</t>
  </si>
  <si>
    <t>$77,000 USD</t>
  </si>
  <si>
    <t>senior accounting coordinator</t>
  </si>
  <si>
    <t>Demand Planning Mgr</t>
  </si>
  <si>
    <t>VP / Credit Administrator</t>
  </si>
  <si>
    <t>DP specialist</t>
  </si>
  <si>
    <t>Analyst 2</t>
  </si>
  <si>
    <t>VP</t>
  </si>
  <si>
    <t>35,000 Philippine Peso</t>
  </si>
  <si>
    <t>Global Problem Management - IT</t>
  </si>
  <si>
    <t>Philippines</t>
  </si>
  <si>
    <t>Enterprise Performance Metrics Manager</t>
  </si>
  <si>
    <t>University Relations Intern</t>
  </si>
  <si>
    <t>Auxiliar Administrativo</t>
  </si>
  <si>
    <t>Engineering Tech Sr.</t>
  </si>
  <si>
    <t>36000 $</t>
  </si>
  <si>
    <t>Senior Specialist</t>
  </si>
  <si>
    <t>moneymaker</t>
  </si>
  <si>
    <t>INR 15,00,000</t>
  </si>
  <si>
    <t>Consultant</t>
  </si>
  <si>
    <t>AED100000</t>
  </si>
  <si>
    <t>AED</t>
  </si>
  <si>
    <t>Dubai</t>
  </si>
  <si>
    <t>MIS</t>
  </si>
  <si>
    <t>management accountant</t>
  </si>
  <si>
    <t>Â£31000</t>
  </si>
  <si>
    <t>Telecoms Engineer</t>
  </si>
  <si>
    <t>Software Support</t>
  </si>
  <si>
    <t>Projects Planner</t>
  </si>
  <si>
    <t>4.5 lakh INR</t>
  </si>
  <si>
    <t>Mathematical Data Analyist</t>
  </si>
  <si>
    <t>sales support</t>
  </si>
  <si>
    <t xml:space="preserve">Rs.1.8 lakhs </t>
  </si>
  <si>
    <t>Administrative Officer</t>
  </si>
  <si>
    <t>IS Manager</t>
  </si>
  <si>
    <t xml:space="preserve">Support Specialist </t>
  </si>
  <si>
    <t>FA</t>
  </si>
  <si>
    <t>VP of Finance</t>
  </si>
  <si>
    <t>36,000 USD</t>
  </si>
  <si>
    <t>PRODUCTION ASSISTANT</t>
  </si>
  <si>
    <t>65000 euro</t>
  </si>
  <si>
    <t>germany</t>
  </si>
  <si>
    <t>HR Analyst</t>
  </si>
  <si>
    <t>Plant Controller</t>
  </si>
  <si>
    <t>consultant bi</t>
  </si>
  <si>
    <t>The netherlands</t>
  </si>
  <si>
    <t>Royalties Coordinator</t>
  </si>
  <si>
    <t>Â£20000/year but i work part time 30h/week</t>
  </si>
  <si>
    <t>Graduate Structural Engineer</t>
  </si>
  <si>
    <t>Operations Analyst</t>
  </si>
  <si>
    <t>Marketing</t>
  </si>
  <si>
    <t xml:space="preserve">Finance, Manager </t>
  </si>
  <si>
    <t>Sr. Business Analyst</t>
  </si>
  <si>
    <t>150000 MXN</t>
  </si>
  <si>
    <t>MXN</t>
  </si>
  <si>
    <t>Information Analyst</t>
  </si>
  <si>
    <t>Financial Specialist</t>
  </si>
  <si>
    <t>Management Analyst</t>
  </si>
  <si>
    <t>INR 1000000</t>
  </si>
  <si>
    <t>Dp manager</t>
  </si>
  <si>
    <t>director of analytics</t>
  </si>
  <si>
    <t>US$ 4.545</t>
  </si>
  <si>
    <t>Supply Processes Analyst</t>
  </si>
  <si>
    <t>Â£29000</t>
  </si>
  <si>
    <t>ICT Technical Analyst</t>
  </si>
  <si>
    <t>Sourcing Specialist</t>
  </si>
  <si>
    <t>PhP 456,000</t>
  </si>
  <si>
    <t>Reporting Shared Services Oferring Lead</t>
  </si>
  <si>
    <t>Sales Analytics Manager</t>
  </si>
  <si>
    <t>22000 usd</t>
  </si>
  <si>
    <t>Product Manager Sr</t>
  </si>
  <si>
    <t>Database Architect</t>
  </si>
  <si>
    <t>CAD 65000</t>
  </si>
  <si>
    <t>Product developer</t>
  </si>
  <si>
    <t>Supply Chain Analyst</t>
  </si>
  <si>
    <t>financial planning</t>
  </si>
  <si>
    <t>400000 INR</t>
  </si>
  <si>
    <t>Test Analyst</t>
  </si>
  <si>
    <t>project manager, project finance consultant</t>
  </si>
  <si>
    <t>Israel</t>
  </si>
  <si>
    <t>QC Fabrication Inspector</t>
  </si>
  <si>
    <t>Manager of Trade Investment &amp; Analysis</t>
  </si>
  <si>
    <t>30000 Rs</t>
  </si>
  <si>
    <t>Business Analysit</t>
  </si>
  <si>
    <t>Assistant Outside Plant Project Manager</t>
  </si>
  <si>
    <t>operation-manager</t>
  </si>
  <si>
    <t>63000 USD</t>
  </si>
  <si>
    <t>Senior Financial Analyst</t>
  </si>
  <si>
    <t>Bangladesh</t>
  </si>
  <si>
    <t>100,000 US$ equiv</t>
  </si>
  <si>
    <t>Senior Data Analyst</t>
  </si>
  <si>
    <t>3.8 k</t>
  </si>
  <si>
    <t>MIS EXCUTIVE</t>
  </si>
  <si>
    <t>Advisor</t>
  </si>
  <si>
    <t>Online Analyst</t>
  </si>
  <si>
    <t>General Manager</t>
  </si>
  <si>
    <t>Sr Staff Engineer</t>
  </si>
  <si>
    <t>3,70,000</t>
  </si>
  <si>
    <t>Senior Design Associate</t>
  </si>
  <si>
    <t>Planning and Analysis Supervisor</t>
  </si>
  <si>
    <t>asset manager</t>
  </si>
  <si>
    <t>Transportation Engineer</t>
  </si>
  <si>
    <t>web marketing analyst</t>
  </si>
  <si>
    <t>170000 usd</t>
  </si>
  <si>
    <t>RS</t>
  </si>
  <si>
    <t>62500.00 USD</t>
  </si>
  <si>
    <t>Director of Payroll</t>
  </si>
  <si>
    <t>480 000 SEK / 70000 US$</t>
  </si>
  <si>
    <t>SEK</t>
  </si>
  <si>
    <t>IT consultant</t>
  </si>
  <si>
    <t>Sweden</t>
  </si>
  <si>
    <t>Commercial Manager</t>
  </si>
  <si>
    <t>Quality Assurance Officer</t>
  </si>
  <si>
    <t>Senior Treasury Analyst</t>
  </si>
  <si>
    <t>Supervisor, Contracts, Rebates, Chargebacks and Returns</t>
  </si>
  <si>
    <t>ceo</t>
  </si>
  <si>
    <t>480000 Rs.</t>
  </si>
  <si>
    <t>System Manager</t>
  </si>
  <si>
    <t>2207,00</t>
  </si>
  <si>
    <t>director</t>
  </si>
  <si>
    <t>Rs. 500000</t>
  </si>
  <si>
    <t>Owner</t>
  </si>
  <si>
    <t>Senior Business Analyst</t>
  </si>
  <si>
    <t xml:space="preserve">marketing and sales </t>
  </si>
  <si>
    <t>Managing Director</t>
  </si>
  <si>
    <t>INR 5,40,000</t>
  </si>
  <si>
    <t>Senior Billing Engineer</t>
  </si>
  <si>
    <t>Quality Analyst</t>
  </si>
  <si>
    <t>46000 usd</t>
  </si>
  <si>
    <t>Financial analyst</t>
  </si>
  <si>
    <t>Economist</t>
  </si>
  <si>
    <t>Rs 6.2 lakhs</t>
  </si>
  <si>
    <t>assistant manager (finance)</t>
  </si>
  <si>
    <t>Â£28000</t>
  </si>
  <si>
    <t>Central Services Manager</t>
  </si>
  <si>
    <t xml:space="preserve">Trainer </t>
  </si>
  <si>
    <t>continuous improvement team member</t>
  </si>
  <si>
    <t>MIS Officer</t>
  </si>
  <si>
    <t>IR Manager</t>
  </si>
  <si>
    <t>7,50,000 INR</t>
  </si>
  <si>
    <t>99147 $</t>
  </si>
  <si>
    <t>Chief Specialist of Economics &amp; Planning</t>
  </si>
  <si>
    <t>Campus Budget Officer</t>
  </si>
  <si>
    <t>Management Ananlyst</t>
  </si>
  <si>
    <t>Sales Operations Analyst</t>
  </si>
  <si>
    <t>120000 BDT</t>
  </si>
  <si>
    <t>BDT</t>
  </si>
  <si>
    <t>Computer Operator</t>
  </si>
  <si>
    <t>ENGINEER</t>
  </si>
  <si>
    <t>Sr Management Analytst 2</t>
  </si>
  <si>
    <t>Accounting Manager</t>
  </si>
  <si>
    <t>Controller</t>
  </si>
  <si>
    <t>Information Research Technician II</t>
  </si>
  <si>
    <t>Sr. Systems Engineer</t>
  </si>
  <si>
    <t>Senior Purchasing Officer</t>
  </si>
  <si>
    <t>United Arab Emriate</t>
  </si>
  <si>
    <t>Mgmt Accountant</t>
  </si>
  <si>
    <t xml:space="preserve">Sr financial analyst </t>
  </si>
  <si>
    <t>Department Manager</t>
  </si>
  <si>
    <t>Â¢ 14.000.000,00</t>
  </si>
  <si>
    <t>Businees Adminstratot</t>
  </si>
  <si>
    <t>Costa Rica</t>
  </si>
  <si>
    <t xml:space="preserve">Staff assistant </t>
  </si>
  <si>
    <t>Sr. Accountant</t>
  </si>
  <si>
    <t>Air Planning Analyst</t>
  </si>
  <si>
    <t>Credit Analyst</t>
  </si>
  <si>
    <t>financial management consultant</t>
  </si>
  <si>
    <t>US$115000</t>
  </si>
  <si>
    <t>Â£66000</t>
  </si>
  <si>
    <t>IT Project Manager, EMEA</t>
  </si>
  <si>
    <t>INR 200000</t>
  </si>
  <si>
    <t>IS Director</t>
  </si>
  <si>
    <t>8500 USD</t>
  </si>
  <si>
    <t>teacher</t>
  </si>
  <si>
    <t>iran</t>
  </si>
  <si>
    <t>250000 to 270000</t>
  </si>
  <si>
    <t>Excel trainer</t>
  </si>
  <si>
    <t>Finland</t>
  </si>
  <si>
    <t>20000 RS</t>
  </si>
  <si>
    <t>WFM Team Lead</t>
  </si>
  <si>
    <t xml:space="preserve">US $30,000.00 </t>
  </si>
  <si>
    <t>Supervisor</t>
  </si>
  <si>
    <t>30000 $</t>
  </si>
  <si>
    <t>BI Developer</t>
  </si>
  <si>
    <t>engineer</t>
  </si>
  <si>
    <t>Planner</t>
  </si>
  <si>
    <t>Â£65000</t>
  </si>
  <si>
    <t>US $6,629.00</t>
  </si>
  <si>
    <t>Dominican Republic</t>
  </si>
  <si>
    <t>senior analyst</t>
  </si>
  <si>
    <t>Assesor</t>
  </si>
  <si>
    <t>Financial Analys</t>
  </si>
  <si>
    <t>Sr. Information Systems Analyst</t>
  </si>
  <si>
    <t>Senior Claims Analyst</t>
  </si>
  <si>
    <t>INR 40L</t>
  </si>
  <si>
    <t>Sr Mgr Finance</t>
  </si>
  <si>
    <t>Rs. 300000</t>
  </si>
  <si>
    <t>Web Portal Manager</t>
  </si>
  <si>
    <t>manager - MIS &amp; operations planning</t>
  </si>
  <si>
    <t>web analyst</t>
  </si>
  <si>
    <t>INR 30,00,000</t>
  </si>
  <si>
    <t>Management Consultant</t>
  </si>
  <si>
    <t>Continuos improvment</t>
  </si>
  <si>
    <t>Canad</t>
  </si>
  <si>
    <t>Direct marketing manager</t>
  </si>
  <si>
    <t>5000 $</t>
  </si>
  <si>
    <t>mis</t>
  </si>
  <si>
    <t>Wine Analyst</t>
  </si>
  <si>
    <t>500000 rupees</t>
  </si>
  <si>
    <t>FinanceManager</t>
  </si>
  <si>
    <t>Somalia</t>
  </si>
  <si>
    <t>Regional Manager</t>
  </si>
  <si>
    <t>7500 USD</t>
  </si>
  <si>
    <t>HR reporting analyst</t>
  </si>
  <si>
    <t>Finalcial Reporting Analyst</t>
  </si>
  <si>
    <t>800000 rupees</t>
  </si>
  <si>
    <t>Partner</t>
  </si>
  <si>
    <t>operations tech</t>
  </si>
  <si>
    <t>Â£38000</t>
  </si>
  <si>
    <t>Commercial Accountant</t>
  </si>
  <si>
    <t>52,000 Cdn</t>
  </si>
  <si>
    <t>Office Manager</t>
  </si>
  <si>
    <t>Prod Mgr</t>
  </si>
  <si>
    <t>Graphics/Web Document Designer</t>
  </si>
  <si>
    <t>Business intelligence manager</t>
  </si>
  <si>
    <t>CDN $70,000</t>
  </si>
  <si>
    <t>Program Manager</t>
  </si>
  <si>
    <t>5250 $</t>
  </si>
  <si>
    <t>Treasure Specialist</t>
  </si>
  <si>
    <t>Republic of Georgia</t>
  </si>
  <si>
    <t>Business Manager</t>
  </si>
  <si>
    <t>clerk</t>
  </si>
  <si>
    <t>Researcher &amp; Data Analyst</t>
  </si>
  <si>
    <t>Â£28500</t>
  </si>
  <si>
    <t>Data Quality &amp; Analysis Manager</t>
  </si>
  <si>
    <t>Resource managment Analyst</t>
  </si>
  <si>
    <t>Estonia</t>
  </si>
  <si>
    <t>Account Executive</t>
  </si>
  <si>
    <t>video production</t>
  </si>
  <si>
    <t>mozambique</t>
  </si>
  <si>
    <t>principal engineer</t>
  </si>
  <si>
    <t>budget analyst</t>
  </si>
  <si>
    <t>US$169,000</t>
  </si>
  <si>
    <t>Category Director (Marketing)</t>
  </si>
  <si>
    <t>Senior consultant accounting</t>
  </si>
  <si>
    <t>Norway</t>
  </si>
  <si>
    <t>Zar 1080000</t>
  </si>
  <si>
    <t>ZAR</t>
  </si>
  <si>
    <t>Finance manager</t>
  </si>
  <si>
    <t>South africa</t>
  </si>
  <si>
    <t>GB Sterling 59k</t>
  </si>
  <si>
    <t>Health and safety advisor</t>
  </si>
  <si>
    <t>Workforce Analyst</t>
  </si>
  <si>
    <t>Sr. Marketing Solutions Analyst</t>
  </si>
  <si>
    <t>20000 US$</t>
  </si>
  <si>
    <t>Managing Partner</t>
  </si>
  <si>
    <t>Administration Officer</t>
  </si>
  <si>
    <t>BAS</t>
  </si>
  <si>
    <t>USD 108,000</t>
  </si>
  <si>
    <t>200000 Rupees</t>
  </si>
  <si>
    <t>chemist</t>
  </si>
  <si>
    <t>LOGISTIC MANAGER</t>
  </si>
  <si>
    <t>Rs. 7,20,000/-</t>
  </si>
  <si>
    <t>Manager Finance</t>
  </si>
  <si>
    <t>23000 USD</t>
  </si>
  <si>
    <t>IT solutions coordinator</t>
  </si>
  <si>
    <t>Business Modeller</t>
  </si>
  <si>
    <t>Sr QS</t>
  </si>
  <si>
    <t>15000 â‚¬</t>
  </si>
  <si>
    <t>Report Analyst</t>
  </si>
  <si>
    <t>Spain</t>
  </si>
  <si>
    <t>Rs 6L</t>
  </si>
  <si>
    <t>Business Co ordinator</t>
  </si>
  <si>
    <t>Rs 500000</t>
  </si>
  <si>
    <t>duty manager</t>
  </si>
  <si>
    <t>Retail Store Manager</t>
  </si>
  <si>
    <t>Â£16400</t>
  </si>
  <si>
    <t>Job Build analyst</t>
  </si>
  <si>
    <t>Associate</t>
  </si>
  <si>
    <t>$150000pa</t>
  </si>
  <si>
    <t>57000 USD</t>
  </si>
  <si>
    <t>project finance manager</t>
  </si>
  <si>
    <t>israel</t>
  </si>
  <si>
    <t>Metrics Analyst</t>
  </si>
  <si>
    <t>Asst.Manager</t>
  </si>
  <si>
    <t>Accounting Operations Manager</t>
  </si>
  <si>
    <t>Vice President, Analyst</t>
  </si>
  <si>
    <t>COO</t>
  </si>
  <si>
    <t>EUR 49248</t>
  </si>
  <si>
    <t>Financial Advisor</t>
  </si>
  <si>
    <t>Netherlands</t>
  </si>
  <si>
    <t>Production Manager</t>
  </si>
  <si>
    <t>Manager - Finance</t>
  </si>
  <si>
    <t>Process Design Consultant</t>
  </si>
  <si>
    <t>vba specialist</t>
  </si>
  <si>
    <t xml:space="preserve">Analytical Department Director </t>
  </si>
  <si>
    <t>120k</t>
  </si>
  <si>
    <t>manager</t>
  </si>
  <si>
    <t>nz</t>
  </si>
  <si>
    <t>US$95K</t>
  </si>
  <si>
    <t>Director of Supply Chain</t>
  </si>
  <si>
    <t>Central America</t>
  </si>
  <si>
    <t>Research Assistant</t>
  </si>
  <si>
    <t>73,000 GBP</t>
  </si>
  <si>
    <t>Finance Manager</t>
  </si>
  <si>
    <t>Excel professional</t>
  </si>
  <si>
    <t>self-employed</t>
  </si>
  <si>
    <t>PKR 50,000</t>
  </si>
  <si>
    <t>Trainer</t>
  </si>
  <si>
    <t>Business analyst</t>
  </si>
  <si>
    <t>deputy manager</t>
  </si>
  <si>
    <t>Research Associate</t>
  </si>
  <si>
    <t>Reports Coordinator</t>
  </si>
  <si>
    <t>Quality Compliance Manager</t>
  </si>
  <si>
    <t>80,000 USD</t>
  </si>
  <si>
    <t>Cost Analyst</t>
  </si>
  <si>
    <t>Japan</t>
  </si>
  <si>
    <t>Â£20000</t>
  </si>
  <si>
    <t>IT Consultant</t>
  </si>
  <si>
    <t>Intelligence Analyst</t>
  </si>
  <si>
    <t>Marketing Specialist</t>
  </si>
  <si>
    <t>Proyect Manager</t>
  </si>
  <si>
    <t>IT Specialist</t>
  </si>
  <si>
    <t>CONTROLLER</t>
  </si>
  <si>
    <t>BRA</t>
  </si>
  <si>
    <t>Technical Support Technician</t>
  </si>
  <si>
    <t>Director, Supply Chain Operations</t>
  </si>
  <si>
    <t>Workflow Analyst</t>
  </si>
  <si>
    <t>95000 USD</t>
  </si>
  <si>
    <t>AUD $155,000</t>
  </si>
  <si>
    <t>Finance Manager Business Services</t>
  </si>
  <si>
    <t>NZ $80,000</t>
  </si>
  <si>
    <t>NZD</t>
  </si>
  <si>
    <t>Accountant/Analyst</t>
  </si>
  <si>
    <t>New Zealand</t>
  </si>
  <si>
    <t>Costing Analysis</t>
  </si>
  <si>
    <t>Sales Operations Supervisor</t>
  </si>
  <si>
    <t>Â£28800</t>
  </si>
  <si>
    <t>Â£21000</t>
  </si>
  <si>
    <t>USD 4285.00</t>
  </si>
  <si>
    <t>Assistant</t>
  </si>
  <si>
    <t>In Charge</t>
  </si>
  <si>
    <t>Guyana</t>
  </si>
  <si>
    <t>$22,000 AUD</t>
  </si>
  <si>
    <t>CEO</t>
  </si>
  <si>
    <t>coordinator lismore regional airport</t>
  </si>
  <si>
    <t>Mgr Op Excellence</t>
  </si>
  <si>
    <t>Pricing and Strategy Specialist</t>
  </si>
  <si>
    <t>Sr. Human Resources Analyst</t>
  </si>
  <si>
    <t>Performance Improvement Analyst</t>
  </si>
  <si>
    <t>Sr. Analyst</t>
  </si>
  <si>
    <t>finance</t>
  </si>
  <si>
    <t>china</t>
  </si>
  <si>
    <t>$36 000</t>
  </si>
  <si>
    <t>Consulting</t>
  </si>
  <si>
    <t xml:space="preserve">Technology consultant </t>
  </si>
  <si>
    <t>4,00,000</t>
  </si>
  <si>
    <t>BPO</t>
  </si>
  <si>
    <t>General manager</t>
  </si>
  <si>
    <t>Technical Analyst</t>
  </si>
  <si>
    <t>Head Accounts</t>
  </si>
  <si>
    <t>90 k</t>
  </si>
  <si>
    <t>Operations</t>
  </si>
  <si>
    <t>Rs. 20000</t>
  </si>
  <si>
    <t>Talati</t>
  </si>
  <si>
    <t>Product manager</t>
  </si>
  <si>
    <t>Helicopter Mechanic</t>
  </si>
  <si>
    <t>Program/Mgt Analyst</t>
  </si>
  <si>
    <t>Director, Analytics</t>
  </si>
  <si>
    <t>Purchasing Manager</t>
  </si>
  <si>
    <t>owner</t>
  </si>
  <si>
    <t>Incharge</t>
  </si>
  <si>
    <t>Sales Assistant</t>
  </si>
  <si>
    <t>INR 420000</t>
  </si>
  <si>
    <t>Assistant EDP</t>
  </si>
  <si>
    <t>Sales ops</t>
  </si>
  <si>
    <t>1150 $</t>
  </si>
  <si>
    <t>QS</t>
  </si>
  <si>
    <t>Sri Lanka</t>
  </si>
  <si>
    <t>INR 850,000</t>
  </si>
  <si>
    <t>AGM Finance</t>
  </si>
  <si>
    <t>Sales Controller</t>
  </si>
  <si>
    <t>1 lakh 60 thousand INR/Year</t>
  </si>
  <si>
    <t>MIS Executive</t>
  </si>
  <si>
    <t>SYSTEM MANAGER</t>
  </si>
  <si>
    <t>A$85000</t>
  </si>
  <si>
    <t>Project coordinator</t>
  </si>
  <si>
    <t>executive</t>
  </si>
  <si>
    <t>Indonesia</t>
  </si>
  <si>
    <t>Rs60000</t>
  </si>
  <si>
    <t>Quantity Surveyor</t>
  </si>
  <si>
    <t xml:space="preserve">Content Analyst </t>
  </si>
  <si>
    <t>A$170000</t>
  </si>
  <si>
    <t>senior business analyst</t>
  </si>
  <si>
    <t>Corporate Accountant</t>
  </si>
  <si>
    <t>Rs. 200000</t>
  </si>
  <si>
    <t>Auditor</t>
  </si>
  <si>
    <t>program coordinator - automotive</t>
  </si>
  <si>
    <t>Rs 300000</t>
  </si>
  <si>
    <t>Planning Engineer</t>
  </si>
  <si>
    <t>4000000 INR</t>
  </si>
  <si>
    <t>Senior Executive</t>
  </si>
  <si>
    <t>4500000 inr/pa</t>
  </si>
  <si>
    <t>cmo</t>
  </si>
  <si>
    <t>25000 INR</t>
  </si>
  <si>
    <t>Rs 4,00,000</t>
  </si>
  <si>
    <t>Sr Processor</t>
  </si>
  <si>
    <t>6,00,000</t>
  </si>
  <si>
    <t>Organiser</t>
  </si>
  <si>
    <t>Quality officer</t>
  </si>
  <si>
    <t>bangkok</t>
  </si>
  <si>
    <t>Executive</t>
  </si>
  <si>
    <t>Rs 800000</t>
  </si>
  <si>
    <t>BI Consultant</t>
  </si>
  <si>
    <t>Rs. 4.32 Lakhs</t>
  </si>
  <si>
    <t>Assistant Manager - IT</t>
  </si>
  <si>
    <t>Coordinator</t>
  </si>
  <si>
    <t>MANAGER</t>
  </si>
  <si>
    <t>Asst Mgr</t>
  </si>
  <si>
    <t>Accounts Officer</t>
  </si>
  <si>
    <t>INR 9,50,000</t>
  </si>
  <si>
    <t>Investment Banker</t>
  </si>
  <si>
    <t>INR 165000</t>
  </si>
  <si>
    <t>Co-operative bank</t>
  </si>
  <si>
    <t>Cad Engineer</t>
  </si>
  <si>
    <t>Mis Analyst</t>
  </si>
  <si>
    <t>INR 2 l;acks</t>
  </si>
  <si>
    <t>MIS EXECUTIVE</t>
  </si>
  <si>
    <t>Rs 480000</t>
  </si>
  <si>
    <t>PMO</t>
  </si>
  <si>
    <t>Asst. Manager(Commercial)</t>
  </si>
  <si>
    <t>230000 INR</t>
  </si>
  <si>
    <t>23000 Rupees</t>
  </si>
  <si>
    <t>Education Officer</t>
  </si>
  <si>
    <t>Management Accountant</t>
  </si>
  <si>
    <t>Saudi Arabai</t>
  </si>
  <si>
    <t>Us$24000</t>
  </si>
  <si>
    <t>Sales Coordinator</t>
  </si>
  <si>
    <t>TA</t>
  </si>
  <si>
    <t>2.5lakh</t>
  </si>
  <si>
    <t>ASM</t>
  </si>
  <si>
    <t>principal developer</t>
  </si>
  <si>
    <t>220000 in INR</t>
  </si>
  <si>
    <t>Accounts Payable Analyst</t>
  </si>
  <si>
    <t>Maint Sys Support Specialist</t>
  </si>
  <si>
    <t>Rs. 260000</t>
  </si>
  <si>
    <t>1,20,000 INR</t>
  </si>
  <si>
    <t>Rs. 144000</t>
  </si>
  <si>
    <t>Team Leader</t>
  </si>
  <si>
    <t>inr 11.5</t>
  </si>
  <si>
    <t>manager portfolio monitoring</t>
  </si>
  <si>
    <t>33,500 US $</t>
  </si>
  <si>
    <t>Sr. Executive Finance &amp; Accounts</t>
  </si>
  <si>
    <t>AREA SALES MANAGER</t>
  </si>
  <si>
    <t>govt</t>
  </si>
  <si>
    <t>4500 rs. per month</t>
  </si>
  <si>
    <t>COMPUTER OPERATOR</t>
  </si>
  <si>
    <t>Business Executive</t>
  </si>
  <si>
    <t>Team Lead Mis</t>
  </si>
  <si>
    <t>3000 $</t>
  </si>
  <si>
    <t>Call Centre Consultant</t>
  </si>
  <si>
    <t>Cambodia</t>
  </si>
  <si>
    <t>250000 rupees</t>
  </si>
  <si>
    <t>MIS executive</t>
  </si>
  <si>
    <t>Rs. 150000</t>
  </si>
  <si>
    <t>Oprations head</t>
  </si>
  <si>
    <t>Asst. Manager</t>
  </si>
  <si>
    <t>accounts</t>
  </si>
  <si>
    <t>25000 rupess</t>
  </si>
  <si>
    <t>370000 inr</t>
  </si>
  <si>
    <t>Cost Accountant</t>
  </si>
  <si>
    <t>senior executive</t>
  </si>
  <si>
    <t>Rs 10000</t>
  </si>
  <si>
    <t>Intern</t>
  </si>
  <si>
    <t>4,80,000 Ruppes</t>
  </si>
  <si>
    <t>Re. 4.5 Lacs Per Annum</t>
  </si>
  <si>
    <t>inr 2300000</t>
  </si>
  <si>
    <t>Audit Manager</t>
  </si>
  <si>
    <t>15000 USD</t>
  </si>
  <si>
    <t>Audit - senior assistant</t>
  </si>
  <si>
    <t>Lithuania</t>
  </si>
  <si>
    <t>tech operator (oil)</t>
  </si>
  <si>
    <t>uae</t>
  </si>
  <si>
    <t xml:space="preserve">mis </t>
  </si>
  <si>
    <t>Inr 60000</t>
  </si>
  <si>
    <t>Asstt manager</t>
  </si>
  <si>
    <t>Rs 15000</t>
  </si>
  <si>
    <t>Import &amp; Export Documentation Executive</t>
  </si>
  <si>
    <t>Systems Manager</t>
  </si>
  <si>
    <t>Program management</t>
  </si>
  <si>
    <t>PKR 17000</t>
  </si>
  <si>
    <t>Accounts Manager</t>
  </si>
  <si>
    <t xml:space="preserve">Rs.4lk </t>
  </si>
  <si>
    <t>sr. mis executive</t>
  </si>
  <si>
    <t>USD130000</t>
  </si>
  <si>
    <t>Modeller</t>
  </si>
  <si>
    <t>Rs. 250000</t>
  </si>
  <si>
    <t>INR 390000 PA</t>
  </si>
  <si>
    <t>Sr Financial Execative</t>
  </si>
  <si>
    <t>Asst Mngr</t>
  </si>
  <si>
    <t>Ind Rs.10,00,000.00</t>
  </si>
  <si>
    <t>Sr Associate</t>
  </si>
  <si>
    <t>8 Lakhs</t>
  </si>
  <si>
    <t>6 Lac Rs</t>
  </si>
  <si>
    <t>ERP Co-Ordinator</t>
  </si>
  <si>
    <t>Revenue Manager</t>
  </si>
  <si>
    <t>Accounts analyst</t>
  </si>
  <si>
    <t>Estimator</t>
  </si>
  <si>
    <t>Egypt</t>
  </si>
  <si>
    <t>50 k per month</t>
  </si>
  <si>
    <t>4800 $</t>
  </si>
  <si>
    <t>Data Analysis</t>
  </si>
  <si>
    <t>Bhutan</t>
  </si>
  <si>
    <t>66000 â‚¬</t>
  </si>
  <si>
    <t>Logistics Analyst</t>
  </si>
  <si>
    <t>PROCSS ASOCIATE</t>
  </si>
  <si>
    <t>Reporting Analyst</t>
  </si>
  <si>
    <t>Corporate Finance Manager</t>
  </si>
  <si>
    <t>GBP21798</t>
  </si>
  <si>
    <t>compliance manager</t>
  </si>
  <si>
    <t>Merchandiser</t>
  </si>
  <si>
    <t>INR 30000</t>
  </si>
  <si>
    <t>Project Lead</t>
  </si>
  <si>
    <t>INR240000</t>
  </si>
  <si>
    <t>SR. ACCOUNTS EXECUTIVE</t>
  </si>
  <si>
    <t>Â£ 24000</t>
  </si>
  <si>
    <t>Business Support Specialist</t>
  </si>
  <si>
    <t>US $ 11,000</t>
  </si>
  <si>
    <t>Assistant Manager - Group MIS</t>
  </si>
  <si>
    <t>Rs. 225000</t>
  </si>
  <si>
    <t>Company Systems Integration Manager</t>
  </si>
  <si>
    <t>Nigeria</t>
  </si>
  <si>
    <t>INR 20000</t>
  </si>
  <si>
    <t>EXECUTIVE</t>
  </si>
  <si>
    <t>INR 700000</t>
  </si>
  <si>
    <t>Sales Management Analyst</t>
  </si>
  <si>
    <t>Asst Production Planner</t>
  </si>
  <si>
    <t>Consultat</t>
  </si>
  <si>
    <t>Denmark</t>
  </si>
  <si>
    <t xml:space="preserve">System Analyst </t>
  </si>
  <si>
    <t>14960 $</t>
  </si>
  <si>
    <t>Stock Controller</t>
  </si>
  <si>
    <t>ACCOUNTANT</t>
  </si>
  <si>
    <t>Accounts Supervisor</t>
  </si>
  <si>
    <t>KSA</t>
  </si>
  <si>
    <t>95000 AUD</t>
  </si>
  <si>
    <t>Data Analyst - Report Writer</t>
  </si>
  <si>
    <t>Rs 1200000</t>
  </si>
  <si>
    <t xml:space="preserve">Regional Formwork Head </t>
  </si>
  <si>
    <t>BRANCH ACCOUNTANT</t>
  </si>
  <si>
    <t>$1,589.00/per month</t>
  </si>
  <si>
    <t>Accounting Head</t>
  </si>
  <si>
    <t>OPEX CONTROL</t>
  </si>
  <si>
    <t>2.2 lakhs per annum</t>
  </si>
  <si>
    <t>Associate Software Engineer</t>
  </si>
  <si>
    <t>45000 $</t>
  </si>
  <si>
    <t>italy</t>
  </si>
  <si>
    <t>Rs 40000</t>
  </si>
  <si>
    <t>Banker</t>
  </si>
  <si>
    <t>Dhs 2800 + Accomodation</t>
  </si>
  <si>
    <t>180000 PKR</t>
  </si>
  <si>
    <t>S&amp;D Reporting &amp; Analysis Team Leader</t>
  </si>
  <si>
    <t>AUS$36000</t>
  </si>
  <si>
    <t>Key Expert User</t>
  </si>
  <si>
    <t>2.25 lakhs per year(prof income)</t>
  </si>
  <si>
    <t>company secretary</t>
  </si>
  <si>
    <t>Mis executiv</t>
  </si>
  <si>
    <t>INR 400000</t>
  </si>
  <si>
    <t>BDM</t>
  </si>
  <si>
    <t>CA$66000</t>
  </si>
  <si>
    <t>Programmer-analyst</t>
  </si>
  <si>
    <t>security analyst</t>
  </si>
  <si>
    <t>Rs 450000</t>
  </si>
  <si>
    <t>Material Planner</t>
  </si>
  <si>
    <t>VP Infrastructure</t>
  </si>
  <si>
    <t>ONE LACK FIFTY THOUSAND(INR)</t>
  </si>
  <si>
    <t>WORKING WITH PRODUCT TEAM OF MAKEMYTRIP.COM</t>
  </si>
  <si>
    <t>Rs. 8000</t>
  </si>
  <si>
    <t>Cashier</t>
  </si>
  <si>
    <t>Technician</t>
  </si>
  <si>
    <t>Aud 65000</t>
  </si>
  <si>
    <t>Market analyst</t>
  </si>
  <si>
    <t>Rs. 377000</t>
  </si>
  <si>
    <t>Team Developer</t>
  </si>
  <si>
    <t>Reporting Assistant</t>
  </si>
  <si>
    <t>Loss Prevention Finance Coordinator</t>
  </si>
  <si>
    <t>ZAR900,000</t>
  </si>
  <si>
    <t>Senior Research Analyst</t>
  </si>
  <si>
    <t>Director, IT/Operations</t>
  </si>
  <si>
    <t>Rs. 450000</t>
  </si>
  <si>
    <t>Sr. Executive</t>
  </si>
  <si>
    <t>Operations Support Coordinator</t>
  </si>
  <si>
    <t>Sr. Executive MIS</t>
  </si>
  <si>
    <t>accountant</t>
  </si>
  <si>
    <t>24000 $</t>
  </si>
  <si>
    <t>Logistic KA Manager</t>
  </si>
  <si>
    <t>Croatia</t>
  </si>
  <si>
    <t>Rs 20000</t>
  </si>
  <si>
    <t>INR 650000</t>
  </si>
  <si>
    <t>Deputy Manager</t>
  </si>
  <si>
    <t>Management Trainee</t>
  </si>
  <si>
    <t>3500 Rs</t>
  </si>
  <si>
    <t>MNR</t>
  </si>
  <si>
    <t>BPO information process enabler</t>
  </si>
  <si>
    <t>Â£55000</t>
  </si>
  <si>
    <t>Financial controller</t>
  </si>
  <si>
    <t>R$3.000,00</t>
  </si>
  <si>
    <t>Market Intelligence Analyst</t>
  </si>
  <si>
    <t>sr financial analyst</t>
  </si>
  <si>
    <t>12000 $</t>
  </si>
  <si>
    <t>Investment manager</t>
  </si>
  <si>
    <t>INR 1700000</t>
  </si>
  <si>
    <t>Operations Lead</t>
  </si>
  <si>
    <t>US$30,000</t>
  </si>
  <si>
    <t>Financial Control Section Headm</t>
  </si>
  <si>
    <t>Inonesia</t>
  </si>
  <si>
    <t>Application Developer</t>
  </si>
  <si>
    <t>High School Teacher</t>
  </si>
  <si>
    <t>5.5 lakhs</t>
  </si>
  <si>
    <t>65000 ron</t>
  </si>
  <si>
    <t>RON</t>
  </si>
  <si>
    <t>HR Planning Specialist</t>
  </si>
  <si>
    <t>15600 â‚¬</t>
  </si>
  <si>
    <t>Managment controller</t>
  </si>
  <si>
    <t>Rs.6,00,000/-</t>
  </si>
  <si>
    <t>AO</t>
  </si>
  <si>
    <t>Rs. 6,00,000</t>
  </si>
  <si>
    <t>business analyist</t>
  </si>
  <si>
    <t>13000 USD</t>
  </si>
  <si>
    <t>900000 Rs</t>
  </si>
  <si>
    <t>actuary</t>
  </si>
  <si>
    <t>Analysis Quality</t>
  </si>
  <si>
    <t>Colombia - South America</t>
  </si>
  <si>
    <t>1200000 Rs</t>
  </si>
  <si>
    <t>2 lac</t>
  </si>
  <si>
    <t>Bio-Statiscian</t>
  </si>
  <si>
    <t>Management Intern</t>
  </si>
  <si>
    <t>INR 2,00,000</t>
  </si>
  <si>
    <t>30000 eur</t>
  </si>
  <si>
    <t>financialcotroller</t>
  </si>
  <si>
    <t>portugal</t>
  </si>
  <si>
    <t>Rs. 10,00,000</t>
  </si>
  <si>
    <t>Financial Analyist</t>
  </si>
  <si>
    <t>Marketing Manager</t>
  </si>
  <si>
    <t>Europe</t>
  </si>
  <si>
    <t>Dir of Analytics</t>
  </si>
  <si>
    <t>Rs. 550000</t>
  </si>
  <si>
    <t>Reporting Manager</t>
  </si>
  <si>
    <t>Data Research Assistant</t>
  </si>
  <si>
    <t>Rs. 45000</t>
  </si>
  <si>
    <t>Uruguay</t>
  </si>
  <si>
    <t>Guide for About.com</t>
  </si>
  <si>
    <t>Policy advisor</t>
  </si>
  <si>
    <t>Aruba</t>
  </si>
  <si>
    <t>R134000</t>
  </si>
  <si>
    <t>Security Access Governance Analyst</t>
  </si>
  <si>
    <t>IT Capacity Planner</t>
  </si>
  <si>
    <t>supply chain manager</t>
  </si>
  <si>
    <t>indonesia</t>
  </si>
  <si>
    <t>Boss</t>
  </si>
  <si>
    <t>Director, P&amp;A</t>
  </si>
  <si>
    <t>125 $</t>
  </si>
  <si>
    <t>Project controls manager</t>
  </si>
  <si>
    <t>senior associate</t>
  </si>
  <si>
    <t>Principal Financial Analyst</t>
  </si>
  <si>
    <t>Store keeper</t>
  </si>
  <si>
    <t xml:space="preserve">qa team supervisor </t>
  </si>
  <si>
    <t>Supply Chain Administrator</t>
  </si>
  <si>
    <t>sup</t>
  </si>
  <si>
    <t>Cost Trainee</t>
  </si>
  <si>
    <t>62000 USD</t>
  </si>
  <si>
    <t>Deputy Manager Finance</t>
  </si>
  <si>
    <t>Qatar</t>
  </si>
  <si>
    <t>3 lacs P.A</t>
  </si>
  <si>
    <t>Sales</t>
  </si>
  <si>
    <t>Medical information analist</t>
  </si>
  <si>
    <t>US 2130</t>
  </si>
  <si>
    <t>Training Coordinator</t>
  </si>
  <si>
    <t>saudi arabia</t>
  </si>
  <si>
    <t>Rs.60000/-</t>
  </si>
  <si>
    <t>Article (Internship) - CA</t>
  </si>
  <si>
    <t>Asst Manager</t>
  </si>
  <si>
    <t>Rs. 35000</t>
  </si>
  <si>
    <t>Assistant Manager</t>
  </si>
  <si>
    <t>$125000 / a excl bonus</t>
  </si>
  <si>
    <t>Commercial Director</t>
  </si>
  <si>
    <t>400000 Rs</t>
  </si>
  <si>
    <t>Finance Staff</t>
  </si>
  <si>
    <t>Viet Nam</t>
  </si>
  <si>
    <t>inr 500000</t>
  </si>
  <si>
    <t>team coach</t>
  </si>
  <si>
    <t>100,000 usd</t>
  </si>
  <si>
    <t>MÃ©xico</t>
  </si>
  <si>
    <t>Accountancy</t>
  </si>
  <si>
    <t>INR 23 L</t>
  </si>
  <si>
    <t>Manager - Business Planning &amp; Reporting</t>
  </si>
  <si>
    <t>rs 100000</t>
  </si>
  <si>
    <t>ASST VICE PREDISDENT</t>
  </si>
  <si>
    <t>co ordinator</t>
  </si>
  <si>
    <t>5,00,000 INR</t>
  </si>
  <si>
    <t>Engagement Lead</t>
  </si>
  <si>
    <t>PhP168000</t>
  </si>
  <si>
    <t>Clerk</t>
  </si>
  <si>
    <t xml:space="preserve">Document controller </t>
  </si>
  <si>
    <t xml:space="preserve">Kuwait </t>
  </si>
  <si>
    <t>180000 INR</t>
  </si>
  <si>
    <t>Rs 600000/-</t>
  </si>
  <si>
    <t>Financial Modeller</t>
  </si>
  <si>
    <t>Cost accountant</t>
  </si>
  <si>
    <t>banker</t>
  </si>
  <si>
    <t>1050000 INR</t>
  </si>
  <si>
    <t>Manager Market Reesrach</t>
  </si>
  <si>
    <t>QA Supervisor</t>
  </si>
  <si>
    <t>Czech Republic</t>
  </si>
  <si>
    <t>486000 INR</t>
  </si>
  <si>
    <t>Assistant manager</t>
  </si>
  <si>
    <t>Zimbabwe</t>
  </si>
  <si>
    <t>HR Advisor - Systems &amp; MI</t>
  </si>
  <si>
    <t>300000RS</t>
  </si>
  <si>
    <t>ANALYST</t>
  </si>
  <si>
    <t>C&amp;B Manager</t>
  </si>
  <si>
    <t>Senior Marketing Analyst</t>
  </si>
  <si>
    <t>operation supervisor</t>
  </si>
  <si>
    <t>MIS TEAM MEMBER</t>
  </si>
  <si>
    <t>7 Lakhs</t>
  </si>
  <si>
    <t>Business Support Executive</t>
  </si>
  <si>
    <t>analytic</t>
  </si>
  <si>
    <t>Slovenia</t>
  </si>
  <si>
    <t>50000 GBP</t>
  </si>
  <si>
    <t>Finance Analyst</t>
  </si>
  <si>
    <t>Credit Controller</t>
  </si>
  <si>
    <t>R$ 19.200,00</t>
  </si>
  <si>
    <t>Programmer</t>
  </si>
  <si>
    <t>business</t>
  </si>
  <si>
    <t>Rs.7,00,000</t>
  </si>
  <si>
    <t>Albania</t>
  </si>
  <si>
    <t>Reconciliation Manager in Textile Mill</t>
  </si>
  <si>
    <t>Reporting Supervisor</t>
  </si>
  <si>
    <t>Financial Expert</t>
  </si>
  <si>
    <t>Iran</t>
  </si>
  <si>
    <t>usd 2000 per month</t>
  </si>
  <si>
    <t>sr manager</t>
  </si>
  <si>
    <t>Client Manager</t>
  </si>
  <si>
    <t>BI</t>
  </si>
  <si>
    <t>INR 600K</t>
  </si>
  <si>
    <t>Asst. Mgr. Finance</t>
  </si>
  <si>
    <t>600000 INR</t>
  </si>
  <si>
    <t>Zambia</t>
  </si>
  <si>
    <t>42000 â‚¬</t>
  </si>
  <si>
    <t>Construction Engineer</t>
  </si>
  <si>
    <t>Marketing Insights Manager</t>
  </si>
  <si>
    <t>Risk analyst</t>
  </si>
  <si>
    <t>data analist</t>
  </si>
  <si>
    <t>netherlands</t>
  </si>
  <si>
    <t>2,000,000 Naira</t>
  </si>
  <si>
    <t>Head Business Advisory</t>
  </si>
  <si>
    <t>48000 $</t>
  </si>
  <si>
    <t>Merchandise planner</t>
  </si>
  <si>
    <t>NZ</t>
  </si>
  <si>
    <t>NZ$ 75000</t>
  </si>
  <si>
    <t>New  Zealand</t>
  </si>
  <si>
    <t>Software Tester</t>
  </si>
  <si>
    <t>Billing manager</t>
  </si>
  <si>
    <t>AUD90000</t>
  </si>
  <si>
    <t>Quality Executive</t>
  </si>
  <si>
    <t>AU$65</t>
  </si>
  <si>
    <t xml:space="preserve">Business Support </t>
  </si>
  <si>
    <t>Sales Manager</t>
  </si>
  <si>
    <t>Finance Officer</t>
  </si>
  <si>
    <t>Assistant Fleet Analyst</t>
  </si>
  <si>
    <t>Operations Coordinator</t>
  </si>
  <si>
    <t>AUD$200,000</t>
  </si>
  <si>
    <t>Director, Informatics</t>
  </si>
  <si>
    <t>admin</t>
  </si>
  <si>
    <t>Sustainability Strategy Advisor</t>
  </si>
  <si>
    <t>AUD$70,000</t>
  </si>
  <si>
    <t>USD 85000.00</t>
  </si>
  <si>
    <t>Reporting and DB Analyist</t>
  </si>
  <si>
    <t>A$107000</t>
  </si>
  <si>
    <t>malaysia</t>
  </si>
  <si>
    <t>AU$52.000</t>
  </si>
  <si>
    <t>Shipping Administrator</t>
  </si>
  <si>
    <t>VP, Operational Analytics</t>
  </si>
  <si>
    <t>Finance analyst</t>
  </si>
  <si>
    <t>China</t>
  </si>
  <si>
    <t>HSLP Data Analyst</t>
  </si>
  <si>
    <t>US$12,000/year</t>
  </si>
  <si>
    <t>Asia</t>
  </si>
  <si>
    <t>Retired Government Officer, having knowledge in excel.</t>
  </si>
  <si>
    <t>1200000 INR</t>
  </si>
  <si>
    <t>RM48,000</t>
  </si>
  <si>
    <t>Credit Risk Manager</t>
  </si>
  <si>
    <t>Malaysia</t>
  </si>
  <si>
    <t>NZD 180000</t>
  </si>
  <si>
    <t>Rs.5,45,000</t>
  </si>
  <si>
    <t>Rs.10,00,000</t>
  </si>
  <si>
    <t>Credit Manager - Loans</t>
  </si>
  <si>
    <t>Audit executive</t>
  </si>
  <si>
    <t>INDIA</t>
  </si>
  <si>
    <t>$45,000  USD</t>
  </si>
  <si>
    <t>Staff accountant -- Auditing</t>
  </si>
  <si>
    <t>Asst Manager - Quality</t>
  </si>
  <si>
    <t>Principal Analyst</t>
  </si>
  <si>
    <t>Business Consultant</t>
  </si>
  <si>
    <t>Ass Research  Manager</t>
  </si>
  <si>
    <t>Data Specialist</t>
  </si>
  <si>
    <t>350000 Rs</t>
  </si>
  <si>
    <t>LKR 240000</t>
  </si>
  <si>
    <t>LKR</t>
  </si>
  <si>
    <t>Rs.6.4 lakhs</t>
  </si>
  <si>
    <t>Sr.Analyst - Process Excellence</t>
  </si>
  <si>
    <t>Operations Management</t>
  </si>
  <si>
    <t>R308 500</t>
  </si>
  <si>
    <t>Management Information Consultant</t>
  </si>
  <si>
    <t>associate analyst</t>
  </si>
  <si>
    <t>usd 20.000</t>
  </si>
  <si>
    <t>Head of Financial Reporting</t>
  </si>
  <si>
    <t>Paraguay</t>
  </si>
  <si>
    <t>Softwar Engineer</t>
  </si>
  <si>
    <t>SGD92,000</t>
  </si>
  <si>
    <t>SGD</t>
  </si>
  <si>
    <t>INR 4.5 Lac</t>
  </si>
  <si>
    <t>Rs.5.7 lacs</t>
  </si>
  <si>
    <t>MIS &amp; Analysis</t>
  </si>
  <si>
    <t>Net- 56000Rs, Gross - 61000Rs</t>
  </si>
  <si>
    <t xml:space="preserve">Asst. Manager </t>
  </si>
  <si>
    <t>Project Managment Office</t>
  </si>
  <si>
    <t>Audit Assistant</t>
  </si>
  <si>
    <t>singapore</t>
  </si>
  <si>
    <t>Rs. 4,00,000/-</t>
  </si>
  <si>
    <t xml:space="preserve">3 Lakh </t>
  </si>
  <si>
    <t>ACCOUNTS</t>
  </si>
  <si>
    <t>Area Sales Manager</t>
  </si>
  <si>
    <t>PK RS 456000</t>
  </si>
  <si>
    <t>Strategic Planning Executive</t>
  </si>
  <si>
    <t xml:space="preserve">Rs 4,20,000 </t>
  </si>
  <si>
    <t>Category Operations Supv.</t>
  </si>
  <si>
    <t>Kuwait</t>
  </si>
  <si>
    <t>10 Lakh</t>
  </si>
  <si>
    <t>Teaching</t>
  </si>
  <si>
    <t>USD 60000</t>
  </si>
  <si>
    <t>Excel Developer</t>
  </si>
  <si>
    <t>Report Specialist</t>
  </si>
  <si>
    <t>Project Controlling (MIS Reports)</t>
  </si>
  <si>
    <t>2,00,000 INR</t>
  </si>
  <si>
    <t>Monitoring &amp; evaluation officer</t>
  </si>
  <si>
    <t>Accounts Exec</t>
  </si>
  <si>
    <t>Rs. 700000</t>
  </si>
  <si>
    <t>55000 usd</t>
  </si>
  <si>
    <t>planning &amp; Sales Control emploee</t>
  </si>
  <si>
    <t>RRHH</t>
  </si>
  <si>
    <t>SPAIN</t>
  </si>
  <si>
    <t>Rs. 1200000</t>
  </si>
  <si>
    <t>BA</t>
  </si>
  <si>
    <t>16000 euro</t>
  </si>
  <si>
    <t>Management Information Systems</t>
  </si>
  <si>
    <t>ZAR240000</t>
  </si>
  <si>
    <t>Bookkeeper</t>
  </si>
  <si>
    <t>Sr Exec - Finance</t>
  </si>
  <si>
    <t xml:space="preserve">INR 530000 </t>
  </si>
  <si>
    <t>Project Administrator</t>
  </si>
  <si>
    <t>1500 $</t>
  </si>
  <si>
    <t>Rs 200000</t>
  </si>
  <si>
    <t>Business Development Executive</t>
  </si>
  <si>
    <t>2LAKHS</t>
  </si>
  <si>
    <t>Rs. 25000</t>
  </si>
  <si>
    <t>Professional consultant-Finance</t>
  </si>
  <si>
    <t>1600000Rs</t>
  </si>
  <si>
    <t>Manager Fin</t>
  </si>
  <si>
    <t>business data analyst</t>
  </si>
  <si>
    <t>Rs. 438000</t>
  </si>
  <si>
    <t>Assistant Professor</t>
  </si>
  <si>
    <t>Â£50</t>
  </si>
  <si>
    <t>Production manager</t>
  </si>
  <si>
    <t>INR 2.5 Lakh</t>
  </si>
  <si>
    <t xml:space="preserve">SR. MIS </t>
  </si>
  <si>
    <t>Data Entry Operator</t>
  </si>
  <si>
    <t>INR 2500000</t>
  </si>
  <si>
    <t>Vice President</t>
  </si>
  <si>
    <t>finance assistant</t>
  </si>
  <si>
    <t>finance controller</t>
  </si>
  <si>
    <t>Manufacturing consultant</t>
  </si>
  <si>
    <t>Â£63000</t>
  </si>
  <si>
    <t>Business Improvement Specialist</t>
  </si>
  <si>
    <t>50000 US $ per year</t>
  </si>
  <si>
    <t>Sr. Manager MIS</t>
  </si>
  <si>
    <t>50000 INR</t>
  </si>
  <si>
    <t>Sr.Supervisor</t>
  </si>
  <si>
    <t>Policy, Performance and Research Officer</t>
  </si>
  <si>
    <t>Â£23000</t>
  </si>
  <si>
    <t>Rs500000</t>
  </si>
  <si>
    <t>40000 euro</t>
  </si>
  <si>
    <t>Accounting analyst</t>
  </si>
  <si>
    <t>Business Operations Co-ordinator</t>
  </si>
  <si>
    <t>Project Control Analyst</t>
  </si>
  <si>
    <t>MDM Executive (Business Analyst)</t>
  </si>
  <si>
    <t>Data analyst</t>
  </si>
  <si>
    <t>OFFICER</t>
  </si>
  <si>
    <t>PAKISTAN</t>
  </si>
  <si>
    <t>Â£40000</t>
  </si>
  <si>
    <t>Spare Part Coordinator</t>
  </si>
  <si>
    <t>coordinator</t>
  </si>
  <si>
    <t>Systems Analyst</t>
  </si>
  <si>
    <t>Rs. 15000</t>
  </si>
  <si>
    <t>Logistics Operation Analyst</t>
  </si>
  <si>
    <t>Rs. 600000</t>
  </si>
  <si>
    <t>Company Secretary</t>
  </si>
  <si>
    <t>INR 300000</t>
  </si>
  <si>
    <t>R100,000</t>
  </si>
  <si>
    <t>Q.A.Officer</t>
  </si>
  <si>
    <t>Â£45000</t>
  </si>
  <si>
    <t>Assistant Director - Performance Information</t>
  </si>
  <si>
    <t>Â£25000</t>
  </si>
  <si>
    <t>Developer</t>
  </si>
  <si>
    <t>Development (Project &amp; Planning) Manager</t>
  </si>
  <si>
    <t>GBP Â£45200</t>
  </si>
  <si>
    <t>Clinical audit manager</t>
  </si>
  <si>
    <t>252000 INR</t>
  </si>
  <si>
    <t>Inventory Manager</t>
  </si>
  <si>
    <t>information Analyst</t>
  </si>
  <si>
    <t>Development Manager</t>
  </si>
  <si>
    <t>AED 120000</t>
  </si>
  <si>
    <t>MI Specialist</t>
  </si>
  <si>
    <t>Network Enginer</t>
  </si>
  <si>
    <t>Rs. 900000</t>
  </si>
  <si>
    <t>officer</t>
  </si>
  <si>
    <t>Sr. Team Lead - MIS</t>
  </si>
  <si>
    <t>KEY</t>
  </si>
  <si>
    <t>Â£15000</t>
  </si>
  <si>
    <t>â‚¬ 45000</t>
  </si>
  <si>
    <t>Sales Planning</t>
  </si>
  <si>
    <t>Rs 2400000</t>
  </si>
  <si>
    <t>GM Finance</t>
  </si>
  <si>
    <t>PhP 216,000</t>
  </si>
  <si>
    <t>Performance manager</t>
  </si>
  <si>
    <t>software engineer</t>
  </si>
  <si>
    <t>200000 rupees</t>
  </si>
  <si>
    <t>MIS Sr. Executive</t>
  </si>
  <si>
    <t>Translator</t>
  </si>
  <si>
    <t>Business Anaylyst</t>
  </si>
  <si>
    <t>INR 853000</t>
  </si>
  <si>
    <t>Lead Research Analyst</t>
  </si>
  <si>
    <t>Management Information Manager</t>
  </si>
  <si>
    <t>Continental Europe</t>
  </si>
  <si>
    <t>Data Management Officer</t>
  </si>
  <si>
    <t>Reporting Accountant</t>
  </si>
  <si>
    <t>â‚¬70k</t>
  </si>
  <si>
    <t>Construction Planner</t>
  </si>
  <si>
    <t>Assistant Accountant</t>
  </si>
  <si>
    <t>BI Analyst</t>
  </si>
  <si>
    <t>MI Analyst</t>
  </si>
  <si>
    <t>Accounts Assistant</t>
  </si>
  <si>
    <t>Montenegro</t>
  </si>
  <si>
    <t>Â£37500</t>
  </si>
  <si>
    <t>Corporate Finance Executive</t>
  </si>
  <si>
    <t>Rs. 59,000 (Per Month)</t>
  </si>
  <si>
    <t>Manager-Operation</t>
  </si>
  <si>
    <t>R366252</t>
  </si>
  <si>
    <t>Financial Analysist</t>
  </si>
  <si>
    <t>AM Ops</t>
  </si>
  <si>
    <t>Rs.5,00,000</t>
  </si>
  <si>
    <t>pricing and cost manager</t>
  </si>
  <si>
    <t>mexico</t>
  </si>
  <si>
    <t>Catlog associates</t>
  </si>
  <si>
    <t>Â£51,000/$81,600</t>
  </si>
  <si>
    <t>Business Analyst - Central Finance</t>
  </si>
  <si>
    <t>Analista de Produccion</t>
  </si>
  <si>
    <t>Republica Dominicana</t>
  </si>
  <si>
    <t>CAD$65000</t>
  </si>
  <si>
    <t>IT Analyst (Reporting)</t>
  </si>
  <si>
    <t>$50,000 U.S.</t>
  </si>
  <si>
    <t>Â£80000</t>
  </si>
  <si>
    <t>R$ 54000</t>
  </si>
  <si>
    <t>Logistics Coordinator</t>
  </si>
  <si>
    <t>8725 $</t>
  </si>
  <si>
    <t>Â£32000</t>
  </si>
  <si>
    <t>Service Analyst</t>
  </si>
  <si>
    <t>Â£43000</t>
  </si>
  <si>
    <t>Head of Finance</t>
  </si>
  <si>
    <t>CAD $53,000/-</t>
  </si>
  <si>
    <t>INR 20 Lakhs p.a.</t>
  </si>
  <si>
    <t>4.5 laks</t>
  </si>
  <si>
    <t>Business Intelligence Manager</t>
  </si>
  <si>
    <t>Network Administrator</t>
  </si>
  <si>
    <t>GBPÂ£32000</t>
  </si>
  <si>
    <t>Performance Analyst</t>
  </si>
  <si>
    <t>Data Entry Clerk III</t>
  </si>
  <si>
    <t>Rs. 350000</t>
  </si>
  <si>
    <t>officer accounts</t>
  </si>
  <si>
    <t>S$50000</t>
  </si>
  <si>
    <t>Cost Controlling Executive</t>
  </si>
  <si>
    <t>Administration Manager</t>
  </si>
  <si>
    <t>Argentina</t>
  </si>
  <si>
    <t>216000 AED</t>
  </si>
  <si>
    <t>Rupees : 2,000,000</t>
  </si>
  <si>
    <t>Excel Corporate Trainer</t>
  </si>
  <si>
    <t>Quality Management</t>
  </si>
  <si>
    <t>5000  PLN   net</t>
  </si>
  <si>
    <t>PLN</t>
  </si>
  <si>
    <t>US$ 7,200</t>
  </si>
  <si>
    <t>Supervisor MIS</t>
  </si>
  <si>
    <t>Rs 5,40,000</t>
  </si>
  <si>
    <t>Business Analyst - Solutions</t>
  </si>
  <si>
    <t>KES 4.3 million</t>
  </si>
  <si>
    <t>Kenya</t>
  </si>
  <si>
    <t>82.000 Euro (pre-tax)</t>
  </si>
  <si>
    <t>Finance Project Manager</t>
  </si>
  <si>
    <t>Manager, Strategy &amp; Insights</t>
  </si>
  <si>
    <t>Financial/Data Analyst</t>
  </si>
  <si>
    <t>Euro 15.000</t>
  </si>
  <si>
    <t>business consultant</t>
  </si>
  <si>
    <t>Italy</t>
  </si>
  <si>
    <t>Documentation Consultant</t>
  </si>
  <si>
    <t>Sr. Consultant</t>
  </si>
  <si>
    <t>investment accountant</t>
  </si>
  <si>
    <t>Officer Production</t>
  </si>
  <si>
    <t>warehouse management</t>
  </si>
  <si>
    <t>GREECE</t>
  </si>
  <si>
    <t>Chief Accountant</t>
  </si>
  <si>
    <t>Manager F &amp; A</t>
  </si>
  <si>
    <t>Quality Assurance Engineer</t>
  </si>
  <si>
    <t>DKK 625000</t>
  </si>
  <si>
    <t>DKK</t>
  </si>
  <si>
    <t>Manager Business Controlling</t>
  </si>
  <si>
    <t>sample manager</t>
  </si>
  <si>
    <t>Practice Manager</t>
  </si>
  <si>
    <t>INR 750,000</t>
  </si>
  <si>
    <t>marketing specialist</t>
  </si>
  <si>
    <t>40,000 US</t>
  </si>
  <si>
    <t>Staff Accountant</t>
  </si>
  <si>
    <t>Manager Corporate Finance</t>
  </si>
  <si>
    <t>Latin America</t>
  </si>
  <si>
    <t>INR 450000</t>
  </si>
  <si>
    <t>ASSISTANT MANAGER</t>
  </si>
  <si>
    <t>700000 INR</t>
  </si>
  <si>
    <t>Lead Executive MIS</t>
  </si>
  <si>
    <t>Snr Business Analyst</t>
  </si>
  <si>
    <t>QATAR</t>
  </si>
  <si>
    <t>assurance manager</t>
  </si>
  <si>
    <t>$40K</t>
  </si>
  <si>
    <t>SOX,SAP, Insurance Coordinator</t>
  </si>
  <si>
    <t>Pakistan, Angola</t>
  </si>
  <si>
    <t>Â£26000</t>
  </si>
  <si>
    <t>Financial Accountant</t>
  </si>
  <si>
    <t>Pmo</t>
  </si>
  <si>
    <t>62.000 euro</t>
  </si>
  <si>
    <t>Stafmember</t>
  </si>
  <si>
    <t>â‚¬35,000 / â‚¬44,000</t>
  </si>
  <si>
    <t>education advisor</t>
  </si>
  <si>
    <t>the Netherlands</t>
  </si>
  <si>
    <t>Senior Accounts Clerk</t>
  </si>
  <si>
    <t>Infection Prevention Surveillance Specialist</t>
  </si>
  <si>
    <t>IDR 4000000</t>
  </si>
  <si>
    <t>IDR</t>
  </si>
  <si>
    <t>Office Instructor</t>
  </si>
  <si>
    <t>GBP 34000</t>
  </si>
  <si>
    <t>Investment Accountant</t>
  </si>
  <si>
    <t>dkk 450000</t>
  </si>
  <si>
    <t>85000 USD</t>
  </si>
  <si>
    <t xml:space="preserve">Senior Executive Compensation Analyst </t>
  </si>
  <si>
    <t>USD72000</t>
  </si>
  <si>
    <t>Markets Adviser</t>
  </si>
  <si>
    <t>GBP 43,000</t>
  </si>
  <si>
    <t>Â£25750</t>
  </si>
  <si>
    <t>Program &amp; Policy Analyst-Advanced</t>
  </si>
  <si>
    <t>systems accountant</t>
  </si>
  <si>
    <t>Sr. Systems Analyst</t>
  </si>
  <si>
    <t>Environmental Information Analyst</t>
  </si>
  <si>
    <t>Develope</t>
  </si>
  <si>
    <t>it manager</t>
  </si>
  <si>
    <t>Mongolia</t>
  </si>
  <si>
    <t>RM3000</t>
  </si>
  <si>
    <t>Process Engineering</t>
  </si>
  <si>
    <t>120,000  US$</t>
  </si>
  <si>
    <t>Consultant - Process Improvement</t>
  </si>
  <si>
    <t>Senior Materials Handler</t>
  </si>
  <si>
    <t>Certified Public Accountant</t>
  </si>
  <si>
    <t>Manager - Marketing Analytics</t>
  </si>
  <si>
    <t>Contractor/Consultant</t>
  </si>
  <si>
    <t>AUD $43000</t>
  </si>
  <si>
    <t>Operations Support Officer</t>
  </si>
  <si>
    <t>master scheduler</t>
  </si>
  <si>
    <t>Practice Manager - Business Operations</t>
  </si>
  <si>
    <t>48000 $AUD</t>
  </si>
  <si>
    <t>Staff Assistant</t>
  </si>
  <si>
    <t>AVP Securitisation</t>
  </si>
  <si>
    <t>Asstt. Manager</t>
  </si>
  <si>
    <t>MYR89500</t>
  </si>
  <si>
    <t>USD 11800 (INR 650000)</t>
  </si>
  <si>
    <t>Assistant Data Analyst</t>
  </si>
  <si>
    <t>Rs.3.6 Lakhs pa</t>
  </si>
  <si>
    <t>Team Leader WFM</t>
  </si>
  <si>
    <t>manager operation</t>
  </si>
  <si>
    <t>srilanka</t>
  </si>
  <si>
    <t>Indian Rs 10 Lakhs</t>
  </si>
  <si>
    <t>INR 900000</t>
  </si>
  <si>
    <t>RENTAL INVENTORY CONTROLLER</t>
  </si>
  <si>
    <t>Publisher</t>
  </si>
  <si>
    <t>Resource Planning Analyst</t>
  </si>
  <si>
    <t>3,00,000.00</t>
  </si>
  <si>
    <t>MIS OFFICER</t>
  </si>
  <si>
    <t>400000INR</t>
  </si>
  <si>
    <t>Monitoring &amp; Evaluation officer</t>
  </si>
  <si>
    <t>Myanmar</t>
  </si>
  <si>
    <t>us $ 14000</t>
  </si>
  <si>
    <t>Pricing Analyst</t>
  </si>
  <si>
    <t>excel prof</t>
  </si>
  <si>
    <t>pakistan</t>
  </si>
  <si>
    <t>30000 EUR</t>
  </si>
  <si>
    <t>Employee</t>
  </si>
  <si>
    <t>6,00,000 INR</t>
  </si>
  <si>
    <t>Senior Business Executive</t>
  </si>
  <si>
    <t>3.5 lakhs p.a</t>
  </si>
  <si>
    <t>I dont know</t>
  </si>
  <si>
    <t>Financial Analysis</t>
  </si>
  <si>
    <t>Rs 1500000</t>
  </si>
  <si>
    <t>US$ 100,000</t>
  </si>
  <si>
    <t>Uganda</t>
  </si>
  <si>
    <t>Project Support Officer</t>
  </si>
  <si>
    <t>AUS 49,000</t>
  </si>
  <si>
    <t>Document Control</t>
  </si>
  <si>
    <t>5,75,000</t>
  </si>
  <si>
    <t>Asst Manager HR</t>
  </si>
  <si>
    <t>500000 Rupees</t>
  </si>
  <si>
    <t>Senior software engineer</t>
  </si>
  <si>
    <t>36K</t>
  </si>
  <si>
    <t>210000 per annum</t>
  </si>
  <si>
    <t>MIS cum Purchase Executive</t>
  </si>
  <si>
    <t>â‚¬ 48500</t>
  </si>
  <si>
    <t>Information analyst</t>
  </si>
  <si>
    <t>2 LPA</t>
  </si>
  <si>
    <t>INR360000</t>
  </si>
  <si>
    <t>Sr. Executive -HR</t>
  </si>
  <si>
    <t>â‚¬ 28500</t>
  </si>
  <si>
    <t>Salary Professsional</t>
  </si>
  <si>
    <t>FANANCE</t>
  </si>
  <si>
    <t>SRI LANKA</t>
  </si>
  <si>
    <t>Manager - Corporate strategy and Planning</t>
  </si>
  <si>
    <t>6lakhs</t>
  </si>
  <si>
    <t>NAF Support Manager</t>
  </si>
  <si>
    <t>43000 EUR</t>
  </si>
  <si>
    <t>Project manager of IT infrastructure</t>
  </si>
  <si>
    <t>about 24.000 â‚¬</t>
  </si>
  <si>
    <t>relationship manager</t>
  </si>
  <si>
    <t>82000 USD</t>
  </si>
  <si>
    <t>6.6 Lacs</t>
  </si>
  <si>
    <t>AM business Intelligence</t>
  </si>
  <si>
    <t>17000 Rs</t>
  </si>
  <si>
    <t>MIS Associate</t>
  </si>
  <si>
    <t>41000 â‚¬</t>
  </si>
  <si>
    <t>TL WFM</t>
  </si>
  <si>
    <t>new zealand</t>
  </si>
  <si>
    <t>Dir. Revenue Mgt</t>
  </si>
  <si>
    <t>Kingdom of Saudi Arabia</t>
  </si>
  <si>
    <t>60000 USD p.a.</t>
  </si>
  <si>
    <t>Controlling Manager</t>
  </si>
  <si>
    <t>CEE</t>
  </si>
  <si>
    <t>Financial Modelling Analyst</t>
  </si>
  <si>
    <t>support manager</t>
  </si>
  <si>
    <t>Web Analyst</t>
  </si>
  <si>
    <t>Rs.6,00,000</t>
  </si>
  <si>
    <t>liquidity manager</t>
  </si>
  <si>
    <t>Ghana</t>
  </si>
  <si>
    <t>41000 $</t>
  </si>
  <si>
    <t>PO/PMO/Planner/PM</t>
  </si>
  <si>
    <t>16,00,000</t>
  </si>
  <si>
    <t xml:space="preserve">Senior Associate </t>
  </si>
  <si>
    <t>MIS HR,HRIS</t>
  </si>
  <si>
    <t>Â£70000</t>
  </si>
  <si>
    <t>USD 5300</t>
  </si>
  <si>
    <t>Asst. Production Manager</t>
  </si>
  <si>
    <t>9 067</t>
  </si>
  <si>
    <t>assistant</t>
  </si>
  <si>
    <t>A$150000</t>
  </si>
  <si>
    <t>Bus Analyst</t>
  </si>
  <si>
    <t>Vice President of Performance Management</t>
  </si>
  <si>
    <t>Principal advisor</t>
  </si>
  <si>
    <t>Director of Technology</t>
  </si>
  <si>
    <t>Austria</t>
  </si>
  <si>
    <t>2.5 per lacks</t>
  </si>
  <si>
    <t>Credit Executive</t>
  </si>
  <si>
    <t>Business Analytics Associate</t>
  </si>
  <si>
    <t xml:space="preserve">27,000.GBP 42,353 USD </t>
  </si>
  <si>
    <t>Engineering Tech</t>
  </si>
  <si>
    <t xml:space="preserve">Rs. 4.5 lakhs </t>
  </si>
  <si>
    <t>Mechanical Design engineer</t>
  </si>
  <si>
    <t>Business Information Analyst</t>
  </si>
  <si>
    <t>2.21Lac</t>
  </si>
  <si>
    <t>Junior Controller</t>
  </si>
  <si>
    <t>4000000 JPY</t>
  </si>
  <si>
    <t>JPY</t>
  </si>
  <si>
    <t>System Analyst (Configuration Mgmt)</t>
  </si>
  <si>
    <t>Planning Supervisor</t>
  </si>
  <si>
    <t>$80,000 USD</t>
  </si>
  <si>
    <t>Manager of Data Analytics</t>
  </si>
  <si>
    <t>Quality Control Supervisor</t>
  </si>
  <si>
    <t>$100,000 US</t>
  </si>
  <si>
    <t>$60,000 USD</t>
  </si>
  <si>
    <t>clerk 24 hrs per week</t>
  </si>
  <si>
    <t>Engineering Intern</t>
  </si>
  <si>
    <t>Vice Head of Dpt in Education</t>
  </si>
  <si>
    <t xml:space="preserve">$83000 USD </t>
  </si>
  <si>
    <t>Senior Planning Analyst</t>
  </si>
  <si>
    <t>energy engineer</t>
  </si>
  <si>
    <t>Measurement &amp; Verification Engineer</t>
  </si>
  <si>
    <t>97,000 USD</t>
  </si>
  <si>
    <t>Sr. Manager of Finance</t>
  </si>
  <si>
    <t>60000 $</t>
  </si>
  <si>
    <t>I.T Manager</t>
  </si>
  <si>
    <t>Rs 250000</t>
  </si>
  <si>
    <t>Measurement Specialist</t>
  </si>
  <si>
    <t>Test engineer</t>
  </si>
  <si>
    <t>VP, Business Management</t>
  </si>
  <si>
    <t>MIS Controller</t>
  </si>
  <si>
    <t>Senior Underwriting Analyst</t>
  </si>
  <si>
    <t>Data Integrity &amp; Reporting Tool Analyst</t>
  </si>
  <si>
    <t>Manager FP and A</t>
  </si>
  <si>
    <t>Business Operation Specialist</t>
  </si>
  <si>
    <t>Stress Engineer</t>
  </si>
  <si>
    <t>eeo analyst</t>
  </si>
  <si>
    <t>Sr Process Consultant</t>
  </si>
  <si>
    <t>37K</t>
  </si>
  <si>
    <t>Credentialing Coordinator &amp; Productivity Reports "Guru"</t>
  </si>
  <si>
    <t>Transportation Planner</t>
  </si>
  <si>
    <t>Risk Analyst</t>
  </si>
  <si>
    <t>Project Coordinator</t>
  </si>
  <si>
    <t>36000 euros</t>
  </si>
  <si>
    <t>Data Analytics Consultant</t>
  </si>
  <si>
    <t>Manager, Financial Planning &amp; Analysis</t>
  </si>
  <si>
    <t>Lead Budget/Financial Analyst</t>
  </si>
  <si>
    <t>216000.00 Saudi Riyak</t>
  </si>
  <si>
    <t>Senior Electrical Engineer</t>
  </si>
  <si>
    <t>Accounting Supervisor</t>
  </si>
  <si>
    <t>Tax Manager</t>
  </si>
  <si>
    <t>Finance &amp; IT Manager</t>
  </si>
  <si>
    <t>Technical Support Specialist</t>
  </si>
  <si>
    <t>Clinical Data Specialist</t>
  </si>
  <si>
    <t>INR 750000</t>
  </si>
  <si>
    <t>Associate - Indirect Tax</t>
  </si>
  <si>
    <t>Digital Analyst</t>
  </si>
  <si>
    <t>Senior Budget Analyst</t>
  </si>
  <si>
    <t>HR Cordinator</t>
  </si>
  <si>
    <t>Treasury Analyst</t>
  </si>
  <si>
    <t>Assistant Engineer</t>
  </si>
  <si>
    <t>92000 USD</t>
  </si>
  <si>
    <t>sr. senior analyst</t>
  </si>
  <si>
    <t>Project Manager - Finance</t>
  </si>
  <si>
    <t>Senior analyst, ops support</t>
  </si>
  <si>
    <t>Rs 3.25 Lacs</t>
  </si>
  <si>
    <t>ISO TS Documentation</t>
  </si>
  <si>
    <t>24000 USD</t>
  </si>
  <si>
    <t>inventory controller</t>
  </si>
  <si>
    <t>Accounting manager</t>
  </si>
  <si>
    <t>AUD55,000</t>
  </si>
  <si>
    <t>PA</t>
  </si>
  <si>
    <t>Manager, Data Management</t>
  </si>
  <si>
    <t>MYR60000</t>
  </si>
  <si>
    <t>Liquidity Management Executive</t>
  </si>
  <si>
    <t xml:space="preserve">accounting systems manager </t>
  </si>
  <si>
    <t>Rs. 900000 per annum</t>
  </si>
  <si>
    <t>Rs  6 lakhs/annum</t>
  </si>
  <si>
    <t>Accounting Specialist</t>
  </si>
  <si>
    <t>Project Management</t>
  </si>
  <si>
    <t>project management</t>
  </si>
  <si>
    <t>Business Intelligence Supervisor</t>
  </si>
  <si>
    <t>zar22000</t>
  </si>
  <si>
    <t>SouthAfrica</t>
  </si>
  <si>
    <t>stress engineer</t>
  </si>
  <si>
    <t>nld</t>
  </si>
  <si>
    <t>320000 INR</t>
  </si>
  <si>
    <t>4 Lakhs INR p.a</t>
  </si>
  <si>
    <t>Rs.2,50,000.00</t>
  </si>
  <si>
    <t>Manager Commercial</t>
  </si>
  <si>
    <t>Rs. 1150000/-</t>
  </si>
  <si>
    <t>Catalog Auditor</t>
  </si>
  <si>
    <t>Rs 10,00,000</t>
  </si>
  <si>
    <t>Â£17000</t>
  </si>
  <si>
    <t>Verification Agent</t>
  </si>
  <si>
    <t>M &amp; E Officer</t>
  </si>
  <si>
    <t>Myanmar [Burma]</t>
  </si>
  <si>
    <t>Assistant Financial Accountant</t>
  </si>
  <si>
    <t>Support</t>
  </si>
  <si>
    <t>EU</t>
  </si>
  <si>
    <t>Process Assocaite</t>
  </si>
  <si>
    <t>$AUD 125,000 +</t>
  </si>
  <si>
    <t>Financial Application Developer</t>
  </si>
  <si>
    <t>Â£37000</t>
  </si>
  <si>
    <t>Planning &amp; Scheduling Manager</t>
  </si>
  <si>
    <t>ZAR6500</t>
  </si>
  <si>
    <t>Online Stats Controller</t>
  </si>
  <si>
    <t>INR 60000</t>
  </si>
  <si>
    <t>DEO</t>
  </si>
  <si>
    <t>M I S Executive</t>
  </si>
  <si>
    <t>Service Solution Rep</t>
  </si>
  <si>
    <t>US $ 3200</t>
  </si>
  <si>
    <t xml:space="preserve">Regional Business Manager </t>
  </si>
  <si>
    <t>sales&amp;marketing</t>
  </si>
  <si>
    <t>turkey</t>
  </si>
  <si>
    <t>sr analyst</t>
  </si>
  <si>
    <t>Mgr Technology</t>
  </si>
  <si>
    <t>60000 Euros</t>
  </si>
  <si>
    <t>Chemical Engineer</t>
  </si>
  <si>
    <t>Senior Planning Engineer</t>
  </si>
  <si>
    <t>AUD 165000</t>
  </si>
  <si>
    <t>50000 US$</t>
  </si>
  <si>
    <t>7200 USD per year aprox</t>
  </si>
  <si>
    <t>control process auxiliary</t>
  </si>
  <si>
    <t>Business Intelligence Consultant</t>
  </si>
  <si>
    <t>Officer MIS</t>
  </si>
  <si>
    <t>operations Administrator</t>
  </si>
  <si>
    <t>33500 â‚¬</t>
  </si>
  <si>
    <t>Controller / VBA Developet</t>
  </si>
  <si>
    <t>61K</t>
  </si>
  <si>
    <t>Director of Business Analytics</t>
  </si>
  <si>
    <t>278000 PA</t>
  </si>
  <si>
    <t>Supplier Manager</t>
  </si>
  <si>
    <t>Reports Writer</t>
  </si>
  <si>
    <t>Process Associate</t>
  </si>
  <si>
    <t>6.5 LAKHS</t>
  </si>
  <si>
    <t>HR/ADMINISTRATION</t>
  </si>
  <si>
    <t>4.00 lac</t>
  </si>
  <si>
    <t>Operational Specialist</t>
  </si>
  <si>
    <t>US$ 10000</t>
  </si>
  <si>
    <t>Trainee</t>
  </si>
  <si>
    <t>Senior Business Research Analyst</t>
  </si>
  <si>
    <t>Senior Consultant - PMO</t>
  </si>
  <si>
    <t>Rs 5,36,000</t>
  </si>
  <si>
    <t>Financial Analst</t>
  </si>
  <si>
    <t>Excel Business Analyst</t>
  </si>
  <si>
    <t>SVP</t>
  </si>
  <si>
    <t>Bolivia</t>
  </si>
  <si>
    <t>info analyst</t>
  </si>
  <si>
    <t>Data Manager</t>
  </si>
  <si>
    <t>10000 US$</t>
  </si>
  <si>
    <t>Project management</t>
  </si>
  <si>
    <t>Vietnam</t>
  </si>
  <si>
    <t>Business Banker</t>
  </si>
  <si>
    <t>Associate Analyst</t>
  </si>
  <si>
    <t>MYS</t>
  </si>
  <si>
    <t>Rs. 200000/-</t>
  </si>
  <si>
    <t>Accounts Executive</t>
  </si>
  <si>
    <t>85,000 AUD</t>
  </si>
  <si>
    <t>Demand Planner</t>
  </si>
  <si>
    <t>Rs. 380000</t>
  </si>
  <si>
    <t>reporting analyst</t>
  </si>
  <si>
    <t>Â£30500</t>
  </si>
  <si>
    <t>Construction Estimator</t>
  </si>
  <si>
    <t>60K â‚¬</t>
  </si>
  <si>
    <t>Trade Marketing</t>
  </si>
  <si>
    <t>NL</t>
  </si>
  <si>
    <t>Merchandise Planning Manager</t>
  </si>
  <si>
    <t>pricing manager</t>
  </si>
  <si>
    <t>Marketing Services Manager</t>
  </si>
  <si>
    <t>Sr Analyst</t>
  </si>
  <si>
    <t>Rs. 180000</t>
  </si>
  <si>
    <t>Asst Store Manager</t>
  </si>
  <si>
    <t>45.000 USD</t>
  </si>
  <si>
    <t>Junior Reporting Manager</t>
  </si>
  <si>
    <t>Brand manager</t>
  </si>
  <si>
    <t>Libya</t>
  </si>
  <si>
    <t>55000 EUR</t>
  </si>
  <si>
    <t>Risk Officer</t>
  </si>
  <si>
    <t>Sr. Risk Analyst</t>
  </si>
  <si>
    <t>60000 EUR</t>
  </si>
  <si>
    <t>Business Engineer</t>
  </si>
  <si>
    <t>FA /financial Analyst</t>
  </si>
  <si>
    <t>Bulgaria</t>
  </si>
  <si>
    <t>$59,000 USD</t>
  </si>
  <si>
    <t>Operations Manager</t>
  </si>
  <si>
    <t>Management Reporting Analyst</t>
  </si>
  <si>
    <t>Reporting Team Lead</t>
  </si>
  <si>
    <t>70000 â‚¬</t>
  </si>
  <si>
    <t>Specialist Learning Technology</t>
  </si>
  <si>
    <t>USD90,000</t>
  </si>
  <si>
    <t>Operationsl Regional Manager</t>
  </si>
  <si>
    <t>Manager - Business Development</t>
  </si>
  <si>
    <t>$40,000 USD</t>
  </si>
  <si>
    <t>QA Data Analyst</t>
  </si>
  <si>
    <t>SME</t>
  </si>
  <si>
    <t>Work Force Scheduler for Call Center</t>
  </si>
  <si>
    <t>Asistente</t>
  </si>
  <si>
    <t>Peru</t>
  </si>
  <si>
    <t>INR 850000</t>
  </si>
  <si>
    <t>Sr Business analyst</t>
  </si>
  <si>
    <t>35000 GBP</t>
  </si>
  <si>
    <t>finance director</t>
  </si>
  <si>
    <t>IT Coordinator</t>
  </si>
  <si>
    <t>120000 MAD</t>
  </si>
  <si>
    <t>MAD</t>
  </si>
  <si>
    <t>Supply chain Controller</t>
  </si>
  <si>
    <t>Morocco</t>
  </si>
  <si>
    <t>Business Operations Analyst</t>
  </si>
  <si>
    <t>Sr Report Developer</t>
  </si>
  <si>
    <t>5.65 lac per annum</t>
  </si>
  <si>
    <t>Administrator</t>
  </si>
  <si>
    <t>AU $120000</t>
  </si>
  <si>
    <t xml:space="preserve">team leader </t>
  </si>
  <si>
    <t>Quality Assurance Analyst</t>
  </si>
  <si>
    <t>Analytics engineer</t>
  </si>
  <si>
    <t>Assistant Manger Service Quality Assurance</t>
  </si>
  <si>
    <t>AVP</t>
  </si>
  <si>
    <t>U$52,000/annual</t>
  </si>
  <si>
    <t>75000 $</t>
  </si>
  <si>
    <t>Rs 1000000</t>
  </si>
  <si>
    <t>Lesotho</t>
  </si>
  <si>
    <t>21000EUR</t>
  </si>
  <si>
    <t>Coordenador PeÃ§as Grupo</t>
  </si>
  <si>
    <t>Owner of Business Improvement Consultancy</t>
  </si>
  <si>
    <t>500 USD</t>
  </si>
  <si>
    <t>dgm</t>
  </si>
  <si>
    <t>Catalog Circulation Analyst</t>
  </si>
  <si>
    <t>20000 $</t>
  </si>
  <si>
    <t>â‚¬ 50k</t>
  </si>
  <si>
    <t>SAS Adminstrator</t>
  </si>
  <si>
    <t>Â£21500Uk</t>
  </si>
  <si>
    <t>42000 US</t>
  </si>
  <si>
    <t>production clerk</t>
  </si>
  <si>
    <t>U$13,000</t>
  </si>
  <si>
    <t>Dss Analyst</t>
  </si>
  <si>
    <t xml:space="preserve">Business Analysis &amp; MIS </t>
  </si>
  <si>
    <t>50000USD</t>
  </si>
  <si>
    <t>Associate Vice President</t>
  </si>
  <si>
    <t>M.I.S</t>
  </si>
  <si>
    <t>application dev</t>
  </si>
  <si>
    <t>37000GBP</t>
  </si>
  <si>
    <t>Technical Web Analyst</t>
  </si>
  <si>
    <t>6.8 Lac INR</t>
  </si>
  <si>
    <t>Head of Business</t>
  </si>
  <si>
    <t>24 K mauritian Rupees</t>
  </si>
  <si>
    <t>IT Support Engineer</t>
  </si>
  <si>
    <t>Mauritius</t>
  </si>
  <si>
    <t>Environmental Adviser</t>
  </si>
  <si>
    <t>Azerbaijan</t>
  </si>
  <si>
    <t>Rs. 3.70 lacs</t>
  </si>
  <si>
    <t>Senior Officer</t>
  </si>
  <si>
    <t>IT Developer</t>
  </si>
  <si>
    <t>485000 DKK</t>
  </si>
  <si>
    <t>business support analyst</t>
  </si>
  <si>
    <t>New zealand</t>
  </si>
  <si>
    <t>10 lacs INR</t>
  </si>
  <si>
    <t>Category Manager</t>
  </si>
  <si>
    <t>assistant director of finance</t>
  </si>
  <si>
    <t>Clinical Intake Specialist</t>
  </si>
  <si>
    <t>Marketing services</t>
  </si>
  <si>
    <t>Senior Associate, Finance</t>
  </si>
  <si>
    <t xml:space="preserve">MIS </t>
  </si>
  <si>
    <t>Rs. 125000</t>
  </si>
  <si>
    <t>No</t>
  </si>
  <si>
    <t>280$/ month</t>
  </si>
  <si>
    <t>service executive</t>
  </si>
  <si>
    <t>Sr financial analyst</t>
  </si>
  <si>
    <t>Consulting Practice Manager</t>
  </si>
  <si>
    <t>SVP of Acquisitions</t>
  </si>
  <si>
    <t>Store Inventory</t>
  </si>
  <si>
    <t>240000 INR</t>
  </si>
  <si>
    <t>Exicutive TQM</t>
  </si>
  <si>
    <t>Rs. 5 lacs</t>
  </si>
  <si>
    <t>INR 3.2 lpa</t>
  </si>
  <si>
    <t>Â£22k</t>
  </si>
  <si>
    <t>Supply/Demand Planner</t>
  </si>
  <si>
    <t>2600 $</t>
  </si>
  <si>
    <t>ISRAEL</t>
  </si>
  <si>
    <t>logistics analyst</t>
  </si>
  <si>
    <t>Slovakia</t>
  </si>
  <si>
    <t>BI director</t>
  </si>
  <si>
    <t>Sr Manager</t>
  </si>
  <si>
    <t>11000 USD</t>
  </si>
  <si>
    <t>Dataminer</t>
  </si>
  <si>
    <t>Tunisia</t>
  </si>
  <si>
    <t>30000 â‚¬</t>
  </si>
  <si>
    <t>Safety technician</t>
  </si>
  <si>
    <t>Marketing Data Analyst</t>
  </si>
  <si>
    <t>Category Leader</t>
  </si>
  <si>
    <t>Customer Sales Analyst</t>
  </si>
  <si>
    <t>Maintenance Manager</t>
  </si>
  <si>
    <t>US$ 30500</t>
  </si>
  <si>
    <t>Data Resource Specialist</t>
  </si>
  <si>
    <t>Waiter</t>
  </si>
  <si>
    <t>Business Systems Analyst I</t>
  </si>
  <si>
    <t>Technical Specialist</t>
  </si>
  <si>
    <t>Rs 16000</t>
  </si>
  <si>
    <t>Enterprise Portfolio Manager</t>
  </si>
  <si>
    <t>NZD$71000</t>
  </si>
  <si>
    <t>Sr Executive - MIS</t>
  </si>
  <si>
    <t>200000 INR</t>
  </si>
  <si>
    <t>france</t>
  </si>
  <si>
    <t>Senior QA Tester</t>
  </si>
  <si>
    <t>400 000 NOK</t>
  </si>
  <si>
    <t>NOK</t>
  </si>
  <si>
    <t>Economic analyst</t>
  </si>
  <si>
    <t>Directer of Sales Support</t>
  </si>
  <si>
    <t>Anallyst</t>
  </si>
  <si>
    <t>Â£35500</t>
  </si>
  <si>
    <t>Bussiness Analyst</t>
  </si>
  <si>
    <t>4 lacs INR</t>
  </si>
  <si>
    <t>38920EUR</t>
  </si>
  <si>
    <t>functional analyst</t>
  </si>
  <si>
    <t>US$45,000</t>
  </si>
  <si>
    <t>US$60000</t>
  </si>
  <si>
    <t>Actuarial Analyst</t>
  </si>
  <si>
    <t>process coordinator</t>
  </si>
  <si>
    <t>Contact Operations Analyst</t>
  </si>
  <si>
    <t>Student assistant</t>
  </si>
  <si>
    <t>PPC Search Specialist</t>
  </si>
  <si>
    <t>data organizer</t>
  </si>
  <si>
    <t>gov employee</t>
  </si>
  <si>
    <t>Accounts manager</t>
  </si>
  <si>
    <t>1.5 LINR</t>
  </si>
  <si>
    <t>Manager (MIS)</t>
  </si>
  <si>
    <t>financial analyst (real estate)</t>
  </si>
  <si>
    <t>36000stg</t>
  </si>
  <si>
    <t>contracts officer</t>
  </si>
  <si>
    <t>exe</t>
  </si>
  <si>
    <t>500000vINR</t>
  </si>
  <si>
    <t>Â£27000</t>
  </si>
  <si>
    <t>Network Designer</t>
  </si>
  <si>
    <t>Senior Production Accountant</t>
  </si>
  <si>
    <t>6000 US</t>
  </si>
  <si>
    <t>Reporting Coordinator</t>
  </si>
  <si>
    <t>Armenia</t>
  </si>
  <si>
    <t>PMO Analyst</t>
  </si>
  <si>
    <t>AGM - Operations &amp; Customer Support</t>
  </si>
  <si>
    <t>Baan ERP Functional Consultant</t>
  </si>
  <si>
    <t>Â£73000</t>
  </si>
  <si>
    <t>Sourcing Analyst</t>
  </si>
  <si>
    <t>Tax Associate</t>
  </si>
  <si>
    <t>Senior Fiancial Analyst</t>
  </si>
  <si>
    <t>Rs. 21500</t>
  </si>
  <si>
    <t>Senior Data Associate</t>
  </si>
  <si>
    <t>Business Analyst II</t>
  </si>
  <si>
    <t>Sales / Finance Manager</t>
  </si>
  <si>
    <t>9,50,000</t>
  </si>
  <si>
    <t>Associate Manager, Drug Safety Operations</t>
  </si>
  <si>
    <t>15000inr</t>
  </si>
  <si>
    <t xml:space="preserve">Project Lead </t>
  </si>
  <si>
    <t>INR800000</t>
  </si>
  <si>
    <t xml:space="preserve">Financial Analyst </t>
  </si>
  <si>
    <t>bUSINESS aNALYST</t>
  </si>
  <si>
    <t>Customer Service</t>
  </si>
  <si>
    <t>CHF140000</t>
  </si>
  <si>
    <t>CHF</t>
  </si>
  <si>
    <t>Projektleiter</t>
  </si>
  <si>
    <t>Pricing Manager</t>
  </si>
  <si>
    <t>Compliance Officer</t>
  </si>
  <si>
    <t>Data Management Solutions Supervisor</t>
  </si>
  <si>
    <t>Officer</t>
  </si>
  <si>
    <t>1.40 lac</t>
  </si>
  <si>
    <t>magic</t>
  </si>
  <si>
    <t>account</t>
  </si>
  <si>
    <t>purchasing manager</t>
  </si>
  <si>
    <t>equity research trainee</t>
  </si>
  <si>
    <t xml:space="preserve">project engineer </t>
  </si>
  <si>
    <t>Teacher</t>
  </si>
  <si>
    <t>regional sales manager</t>
  </si>
  <si>
    <t>croatia</t>
  </si>
  <si>
    <t>Â£22300</t>
  </si>
  <si>
    <t>Analysis &amp; insight consultant</t>
  </si>
  <si>
    <t>Â£31185</t>
  </si>
  <si>
    <t>Data Team Leader</t>
  </si>
  <si>
    <t>assistant account manager</t>
  </si>
  <si>
    <t>Scientist III</t>
  </si>
  <si>
    <t>Â£26500</t>
  </si>
  <si>
    <t>Compliance Manager</t>
  </si>
  <si>
    <t>Development Analyst</t>
  </si>
  <si>
    <t>computer operator</t>
  </si>
  <si>
    <t>ECommerce Manager</t>
  </si>
  <si>
    <t>Machine Scheduler</t>
  </si>
  <si>
    <t>$65,000 US</t>
  </si>
  <si>
    <t>Sr Financial Systems Analyst</t>
  </si>
  <si>
    <t>SFA</t>
  </si>
  <si>
    <t>Ð˜Ð¨ Ð¤Ñ‚Ñ„Ð´Ð½Ñ‹Ðµ</t>
  </si>
  <si>
    <t>ba</t>
  </si>
  <si>
    <t>Lead Financial Analyst</t>
  </si>
  <si>
    <t>Senior Associate Engineer</t>
  </si>
  <si>
    <t>Associate Manager</t>
  </si>
  <si>
    <t>Manager MIS &amp; Analytics</t>
  </si>
  <si>
    <t>aud145000</t>
  </si>
  <si>
    <t>Sales Cordinator</t>
  </si>
  <si>
    <t>Sr Executive</t>
  </si>
  <si>
    <t>4.5 Laks</t>
  </si>
  <si>
    <t>Manager, Operations</t>
  </si>
  <si>
    <t>IT Trainer</t>
  </si>
  <si>
    <t>administrator</t>
  </si>
  <si>
    <t>$214,000  USD</t>
  </si>
  <si>
    <t>Assistant Corporate Controller</t>
  </si>
  <si>
    <t>Data Integration Engenieer</t>
  </si>
  <si>
    <t>purchasing operations administrator</t>
  </si>
  <si>
    <t>Planning and Logistics Coordinator</t>
  </si>
  <si>
    <t>1600â‚¬ net monthly</t>
  </si>
  <si>
    <t>bank clerk</t>
  </si>
  <si>
    <t>Financial Modeler</t>
  </si>
  <si>
    <t>Personal Assistant</t>
  </si>
  <si>
    <t>Hong Kong</t>
  </si>
  <si>
    <t>INR 10 lacs p.a.</t>
  </si>
  <si>
    <t>Mnanager- Customer Project finance &amp; recovery</t>
  </si>
  <si>
    <t xml:space="preserve">Lead </t>
  </si>
  <si>
    <t>36000 British pounds</t>
  </si>
  <si>
    <t>Senior officer data reporting</t>
  </si>
  <si>
    <t>AM</t>
  </si>
  <si>
    <t>Rates Analyst</t>
  </si>
  <si>
    <t>Project Controller</t>
  </si>
  <si>
    <t>accoutant</t>
  </si>
  <si>
    <t>Programme Officer</t>
  </si>
  <si>
    <t>Digital Media Analyst</t>
  </si>
  <si>
    <t>Research Support Specialist</t>
  </si>
  <si>
    <t>US$ 85000</t>
  </si>
  <si>
    <t>Chief Financial Officer</t>
  </si>
  <si>
    <t>Â£33500</t>
  </si>
  <si>
    <t>Senior Manufacturing Engineer</t>
  </si>
  <si>
    <t>Customer Experence Engineer</t>
  </si>
  <si>
    <t>Baltic</t>
  </si>
  <si>
    <t>Manager - Controlling</t>
  </si>
  <si>
    <t>Sr. System Analyst</t>
  </si>
  <si>
    <t>Sr.Manager</t>
  </si>
  <si>
    <t>EUR 90000</t>
  </si>
  <si>
    <t>mainland Europe (Euro zone)</t>
  </si>
  <si>
    <t>$US16.110,72</t>
  </si>
  <si>
    <t>INFORMATION ANALIST</t>
  </si>
  <si>
    <t>COLOMBIA</t>
  </si>
  <si>
    <t>HR Supervisor</t>
  </si>
  <si>
    <t>Marketing Initatities Analyst</t>
  </si>
  <si>
    <t>Sales Compensation Analyst</t>
  </si>
  <si>
    <t>materials</t>
  </si>
  <si>
    <t>Actuarial Specialist</t>
  </si>
  <si>
    <t>Marketing Database Analyst</t>
  </si>
  <si>
    <t>INR 360000</t>
  </si>
  <si>
    <t>INR 50000</t>
  </si>
  <si>
    <t>Manager- Customer Support</t>
  </si>
  <si>
    <t>3.5 lac</t>
  </si>
  <si>
    <t>3r23regedf</t>
  </si>
  <si>
    <t>Revenue Focus Manager</t>
  </si>
  <si>
    <t>technical analyst</t>
  </si>
  <si>
    <t>US$100,000</t>
  </si>
  <si>
    <t>Senior Manager MIS</t>
  </si>
  <si>
    <t>AUD63000</t>
  </si>
  <si>
    <t>Financial Modelling adviser</t>
  </si>
  <si>
    <t>pm</t>
  </si>
  <si>
    <t>DK</t>
  </si>
  <si>
    <t>AML Analyst</t>
  </si>
  <si>
    <t xml:space="preserve">analyst </t>
  </si>
  <si>
    <t>$AUD 76300</t>
  </si>
  <si>
    <t>manager purchase</t>
  </si>
  <si>
    <t>Process Analyst</t>
  </si>
  <si>
    <t>60k usd</t>
  </si>
  <si>
    <t>buyer</t>
  </si>
  <si>
    <t>Inventory Analyst</t>
  </si>
  <si>
    <t>operator</t>
  </si>
  <si>
    <t>52,224.00ETB</t>
  </si>
  <si>
    <t>ETB</t>
  </si>
  <si>
    <t>Project Costing &amp;Dashboard reporting</t>
  </si>
  <si>
    <t>Ethiopia</t>
  </si>
  <si>
    <t>Marketing Analyst Co-op</t>
  </si>
  <si>
    <t>abc</t>
  </si>
  <si>
    <t>Rs23000/month</t>
  </si>
  <si>
    <t>MIS specialist</t>
  </si>
  <si>
    <t>research associate</t>
  </si>
  <si>
    <t>Monitoring and Evaluation Officer</t>
  </si>
  <si>
    <t>Vice President - Finance</t>
  </si>
  <si>
    <t xml:space="preserve">Operations Analyst </t>
  </si>
  <si>
    <t>Poultry Analyst</t>
  </si>
  <si>
    <t>Customer Resolution</t>
  </si>
  <si>
    <t>Business Analist</t>
  </si>
  <si>
    <t>south africa</t>
  </si>
  <si>
    <t>Oman</t>
  </si>
  <si>
    <t>eorl</t>
  </si>
  <si>
    <t>Corporate Trainer</t>
  </si>
  <si>
    <t>Administrative Coordinator</t>
  </si>
  <si>
    <t>Unique 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</si>
  <si>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</si>
  <si>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</si>
  <si>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</si>
  <si>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</si>
  <si>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</si>
  <si>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</si>
  <si>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</si>
  <si>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</si>
  <si>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</si>
  <si>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</si>
  <si>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</si>
  <si>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</si>
  <si>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</si>
  <si>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</si>
  <si>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</si>
  <si>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</si>
  <si>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</si>
  <si>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</si>
  <si>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</si>
  <si>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</si>
  <si>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</si>
  <si>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</si>
  <si>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</si>
  <si>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</si>
  <si>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</si>
  <si>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</si>
  <si>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ID0028</t>
  </si>
  <si>
    <t>ID0029</t>
  </si>
  <si>
    <t>ID0030</t>
  </si>
  <si>
    <t>ID0031</t>
  </si>
  <si>
    <t>ID0032</t>
  </si>
  <si>
    <t>ID0033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</si>
  <si>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</si>
  <si>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</si>
  <si>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</si>
  <si>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</si>
  <si>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</si>
  <si>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</si>
  <si>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</si>
  <si>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</si>
  <si>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</si>
  <si>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</si>
  <si>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</si>
  <si>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</si>
  <si>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</si>
  <si>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</si>
  <si>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</si>
  <si>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</si>
  <si>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</si>
  <si>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</si>
  <si>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</si>
  <si>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</si>
  <si>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</si>
  <si>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</si>
  <si>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</si>
  <si>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</si>
  <si>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</si>
  <si>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</si>
  <si>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</si>
  <si>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</si>
  <si>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</si>
  <si>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</si>
  <si>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</si>
  <si>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</si>
  <si>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</si>
  <si>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</si>
  <si>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</si>
  <si>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</si>
  <si>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</si>
  <si>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</si>
  <si>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</si>
  <si>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</si>
  <si>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</si>
  <si>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</si>
  <si>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</si>
  <si>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</si>
  <si>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</si>
  <si>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</si>
  <si>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</si>
  <si>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</si>
  <si>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</si>
  <si>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</si>
  <si>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</si>
  <si>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</si>
  <si>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</si>
  <si>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</si>
  <si>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</si>
  <si>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</si>
  <si>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</si>
  <si>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</si>
  <si>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</si>
  <si>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</si>
  <si>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</si>
  <si>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</si>
  <si>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</si>
  <si>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</si>
  <si>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</si>
  <si>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</si>
  <si>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</si>
  <si>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</si>
  <si>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</si>
  <si>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</si>
  <si>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</si>
  <si>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</si>
  <si>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</si>
  <si>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</si>
  <si>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</si>
  <si>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</si>
  <si>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</si>
  <si>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</si>
  <si>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</si>
  <si>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</si>
  <si>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</si>
  <si>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</si>
  <si>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</si>
  <si>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</si>
  <si>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</si>
  <si>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</si>
  <si>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</si>
  <si>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</si>
  <si>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</si>
  <si>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</si>
  <si>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</si>
  <si>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</si>
  <si>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</si>
  <si>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</si>
  <si>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</si>
  <si>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</si>
  <si>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</si>
  <si>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</si>
  <si>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</si>
  <si>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</si>
  <si>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</si>
  <si>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</si>
  <si>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</si>
  <si>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</si>
  <si>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</si>
  <si>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</si>
  <si>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</si>
  <si>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</si>
  <si>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</si>
  <si>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</si>
  <si>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</si>
  <si>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</si>
  <si>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</si>
  <si>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</si>
  <si>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</si>
  <si>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</si>
  <si>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</si>
  <si>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</si>
  <si>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</si>
  <si>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</si>
  <si>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</si>
  <si>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</si>
  <si>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</si>
  <si>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</si>
  <si>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</si>
  <si>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</si>
  <si>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</si>
  <si>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</si>
  <si>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</si>
  <si>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</si>
  <si>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</si>
  <si>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</si>
  <si>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</si>
  <si>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</si>
  <si>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</si>
  <si>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</si>
  <si>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</si>
  <si>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</si>
  <si>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</si>
  <si>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</si>
  <si>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</si>
  <si>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</si>
  <si>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</si>
  <si>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</si>
  <si>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</si>
  <si>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</si>
  <si>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</si>
  <si>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</si>
  <si>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</si>
  <si>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</si>
  <si>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</si>
  <si>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</si>
  <si>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</si>
  <si>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</si>
  <si>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</si>
  <si>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ID0192</t>
  </si>
  <si>
    <t>ID0193</t>
  </si>
  <si>
    <t>ID0194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</si>
  <si>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</si>
  <si>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</si>
  <si>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</si>
  <si>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</si>
  <si>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</si>
  <si>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</si>
  <si>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</si>
  <si>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</si>
  <si>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</si>
  <si>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</si>
  <si>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</si>
  <si>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</si>
  <si>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</si>
  <si>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</si>
  <si>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</si>
  <si>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</si>
  <si>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</si>
  <si>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</si>
  <si>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</si>
  <si>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</si>
  <si>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</si>
  <si>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</si>
  <si>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</si>
  <si>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</si>
  <si>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</si>
  <si>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</si>
  <si>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</si>
  <si>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</si>
  <si>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</si>
  <si>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</si>
  <si>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</si>
  <si>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</si>
  <si>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</si>
  <si>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</si>
  <si>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</si>
  <si>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</si>
  <si>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</si>
  <si>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</si>
  <si>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</si>
  <si>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</si>
  <si>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</si>
  <si>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</si>
  <si>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</si>
  <si>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</si>
  <si>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</si>
  <si>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</si>
  <si>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</si>
  <si>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</si>
  <si>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</si>
  <si>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</si>
  <si>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</si>
  <si>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</si>
  <si>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</si>
  <si>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</si>
  <si>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</si>
  <si>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</si>
  <si>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</si>
  <si>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</si>
  <si>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</si>
  <si>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</si>
  <si>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</si>
  <si>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</si>
  <si>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</si>
  <si>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</si>
  <si>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</si>
  <si>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</si>
  <si>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</si>
  <si>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</si>
  <si>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</si>
  <si>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</si>
  <si>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</si>
  <si>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</si>
  <si>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</si>
  <si>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</si>
  <si>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</si>
  <si>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</si>
  <si>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</si>
  <si>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</si>
  <si>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</si>
  <si>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</si>
  <si>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</si>
  <si>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</si>
  <si>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</si>
  <si>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</si>
  <si>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</si>
  <si>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</si>
  <si>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</si>
  <si>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</si>
  <si>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</si>
  <si>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</si>
  <si>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</si>
  <si>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</si>
  <si>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</si>
  <si>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</si>
  <si>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</si>
  <si>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</si>
  <si>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</si>
  <si>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</si>
  <si>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</si>
  <si>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</si>
  <si>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</si>
  <si>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</si>
  <si>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</si>
  <si>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</si>
  <si>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</si>
  <si>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</si>
  <si>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</si>
  <si>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</si>
  <si>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</si>
  <si>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</si>
  <si>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</si>
  <si>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</si>
  <si>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</si>
  <si>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</si>
  <si>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</si>
  <si>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</si>
  <si>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</si>
  <si>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</si>
  <si>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</si>
  <si>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</si>
  <si>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</si>
  <si>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</si>
  <si>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</si>
  <si>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</si>
  <si>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</si>
  <si>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</si>
  <si>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</si>
  <si>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</si>
  <si>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</si>
  <si>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</si>
  <si>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</si>
  <si>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</si>
  <si>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</si>
  <si>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</si>
  <si>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</si>
  <si>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</si>
  <si>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</si>
  <si>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</si>
  <si>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</si>
  <si>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</si>
  <si>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</si>
  <si>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</si>
  <si>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</si>
  <si>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</si>
  <si>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</si>
  <si>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</si>
  <si>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</si>
  <si>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</si>
  <si>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</si>
  <si>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</si>
  <si>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</si>
  <si>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</si>
  <si>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</si>
  <si>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</si>
  <si>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</si>
  <si>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</si>
  <si>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</si>
  <si>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</si>
  <si>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</si>
  <si>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</si>
  <si>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</si>
  <si>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</si>
  <si>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</si>
  <si>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</si>
  <si>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</si>
  <si>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</si>
  <si>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</si>
  <si>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</si>
  <si>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</si>
  <si>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</si>
  <si>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</si>
  <si>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</si>
  <si>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</si>
  <si>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</si>
  <si>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</si>
  <si>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</si>
  <si>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</si>
  <si>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</si>
  <si>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</si>
  <si>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</si>
  <si>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</si>
  <si>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</si>
  <si>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</si>
  <si>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</si>
  <si>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</si>
  <si>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</si>
  <si>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</si>
  <si>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</si>
  <si>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</si>
  <si>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</si>
  <si>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</si>
  <si>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</si>
  <si>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</si>
  <si>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</si>
  <si>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</si>
  <si>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</si>
  <si>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</si>
  <si>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</si>
  <si>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</si>
  <si>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</si>
  <si>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</si>
  <si>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</si>
  <si>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</si>
  <si>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</si>
  <si>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</si>
  <si>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</si>
  <si>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</si>
  <si>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</si>
  <si>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</si>
  <si>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</si>
  <si>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</si>
  <si>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</si>
  <si>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</si>
  <si>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</si>
  <si>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</si>
  <si>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</si>
  <si>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</si>
  <si>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</si>
  <si>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</si>
  <si>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</si>
  <si>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</si>
  <si>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</si>
  <si>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</si>
  <si>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</si>
  <si>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</si>
  <si>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</si>
  <si>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</si>
  <si>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</si>
  <si>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</si>
  <si>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</si>
  <si>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</si>
  <si>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</si>
  <si>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</si>
  <si>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</si>
  <si>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</si>
  <si>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</si>
  <si>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</si>
  <si>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</si>
  <si>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</si>
  <si>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</si>
  <si>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</si>
  <si>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</si>
  <si>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</si>
  <si>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</si>
  <si>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</si>
  <si>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</si>
  <si>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</si>
  <si>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</si>
  <si>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</si>
  <si>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</si>
  <si>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</si>
  <si>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</si>
  <si>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</si>
  <si>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</si>
  <si>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</si>
  <si>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</si>
  <si>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</si>
  <si>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</si>
  <si>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</si>
  <si>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</si>
  <si>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</si>
  <si>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</si>
  <si>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</si>
  <si>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</si>
  <si>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</si>
  <si>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</si>
  <si>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</si>
  <si>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</si>
  <si>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</si>
  <si>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</si>
  <si>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</si>
  <si>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</si>
  <si>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</si>
  <si>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</si>
  <si>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</si>
  <si>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</si>
  <si>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ID0476</t>
  </si>
  <si>
    <t>ID0477</t>
  </si>
  <si>
    <t>ID0478</t>
  </si>
  <si>
    <t>ID0479</t>
  </si>
  <si>
    <t>ID0480</t>
  </si>
  <si>
    <t>ID0481</t>
  </si>
  <si>
    <t>ID0482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</si>
  <si>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</si>
  <si>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</si>
  <si>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</si>
  <si>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</si>
  <si>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</si>
  <si>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</si>
  <si>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</si>
  <si>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</si>
  <si>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</si>
  <si>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</si>
  <si>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</si>
  <si>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</si>
  <si>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</si>
  <si>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</si>
  <si>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</si>
  <si>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</si>
  <si>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</si>
  <si>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</si>
  <si>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</si>
  <si>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</si>
  <si>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</si>
  <si>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</si>
  <si>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</si>
  <si>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</si>
  <si>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</si>
  <si>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</si>
  <si>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</si>
  <si>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</si>
  <si>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</si>
  <si>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</si>
  <si>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</si>
  <si>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</si>
  <si>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</si>
  <si>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</si>
  <si>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</si>
  <si>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</si>
  <si>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</si>
  <si>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</si>
  <si>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</si>
  <si>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</si>
  <si>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</si>
  <si>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</si>
  <si>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</si>
  <si>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</si>
  <si>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</si>
  <si>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</si>
  <si>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</si>
  <si>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</si>
  <si>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</si>
  <si>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</si>
  <si>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</si>
  <si>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</si>
  <si>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</si>
  <si>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</si>
  <si>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</si>
  <si>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</si>
  <si>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</si>
  <si>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</si>
  <si>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</si>
  <si>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</si>
  <si>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</si>
  <si>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</si>
  <si>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</si>
  <si>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</si>
  <si>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</si>
  <si>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</si>
  <si>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</si>
  <si>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</si>
  <si>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</si>
  <si>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</si>
  <si>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</si>
  <si>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</si>
  <si>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</si>
  <si>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</si>
  <si>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</si>
  <si>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</si>
  <si>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</si>
  <si>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</si>
  <si>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</si>
  <si>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</si>
  <si>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</si>
  <si>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</si>
  <si>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</si>
  <si>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</si>
  <si>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</si>
  <si>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</si>
  <si>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</si>
  <si>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</si>
  <si>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</si>
  <si>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</si>
  <si>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</si>
  <si>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</si>
  <si>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</si>
  <si>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</si>
  <si>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</si>
  <si>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</si>
  <si>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</si>
  <si>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</si>
  <si>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</si>
  <si>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</si>
  <si>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</si>
  <si>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</si>
  <si>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</si>
  <si>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</si>
  <si>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</si>
  <si>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</si>
  <si>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</si>
  <si>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</si>
  <si>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</si>
  <si>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</si>
  <si>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</si>
  <si>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</si>
  <si>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</si>
  <si>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</si>
  <si>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</si>
  <si>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</si>
  <si>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</si>
  <si>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</si>
  <si>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</si>
  <si>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</si>
  <si>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</si>
  <si>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ID0608</t>
  </si>
  <si>
    <t>ID0609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</si>
  <si>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</si>
  <si>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</si>
  <si>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</si>
  <si>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</si>
  <si>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</si>
  <si>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</si>
  <si>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</si>
  <si>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</si>
  <si>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</si>
  <si>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</si>
  <si>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</si>
  <si>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</si>
  <si>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</si>
  <si>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</si>
  <si>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</si>
  <si>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</si>
  <si>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</si>
  <si>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</si>
  <si>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</si>
  <si>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</si>
  <si>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</si>
  <si>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</si>
  <si>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</si>
  <si>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</si>
  <si>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</si>
  <si>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</si>
  <si>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</si>
  <si>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</si>
  <si>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</si>
  <si>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</si>
  <si>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</si>
  <si>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</si>
  <si>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</si>
  <si>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</si>
  <si>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</si>
  <si>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</si>
  <si>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</si>
  <si>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</si>
  <si>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</si>
  <si>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</si>
  <si>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</si>
  <si>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</si>
  <si>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</si>
  <si>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</si>
  <si>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</si>
  <si>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</si>
  <si>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</si>
  <si>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</si>
  <si>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</si>
  <si>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</si>
  <si>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</si>
  <si>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</si>
  <si>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</si>
  <si>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</si>
  <si>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</si>
  <si>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</si>
  <si>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</si>
  <si>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</si>
  <si>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</si>
  <si>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</si>
  <si>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</si>
  <si>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</si>
  <si>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</si>
  <si>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</si>
  <si>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</si>
  <si>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</si>
  <si>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</si>
  <si>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</si>
  <si>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</si>
  <si>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</si>
  <si>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</si>
  <si>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</si>
  <si>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</si>
  <si>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</si>
  <si>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</si>
  <si>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</si>
  <si>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</si>
  <si>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</si>
  <si>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</si>
  <si>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</si>
  <si>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</si>
  <si>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</si>
  <si>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</si>
  <si>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</si>
  <si>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</si>
  <si>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</si>
  <si>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</si>
  <si>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</si>
  <si>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</si>
  <si>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</si>
  <si>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</si>
  <si>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</si>
  <si>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</si>
  <si>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</si>
  <si>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</si>
  <si>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</si>
  <si>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</si>
  <si>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</si>
  <si>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</si>
  <si>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</si>
  <si>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</si>
  <si>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</si>
  <si>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</si>
  <si>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</si>
  <si>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</si>
  <si>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</si>
  <si>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</si>
  <si>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</si>
  <si>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</si>
  <si>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</si>
  <si>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</si>
  <si>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</si>
  <si>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</si>
  <si>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</si>
  <si>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</si>
  <si>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</si>
  <si>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</si>
  <si>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</si>
  <si>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</si>
  <si>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</si>
  <si>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</si>
  <si>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</si>
  <si>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</si>
  <si>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</si>
  <si>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</si>
  <si>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</si>
  <si>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</si>
  <si>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</si>
  <si>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</si>
  <si>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</si>
  <si>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</si>
  <si>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</si>
  <si>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</si>
  <si>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</si>
  <si>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</si>
  <si>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</si>
  <si>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</si>
  <si>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</si>
  <si>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</si>
  <si>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</si>
  <si>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</si>
  <si>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</si>
  <si>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</si>
  <si>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</si>
  <si>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</si>
  <si>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</si>
  <si>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</si>
  <si>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</si>
  <si>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</si>
  <si>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</si>
  <si>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</si>
  <si>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</si>
  <si>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</si>
  <si>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</si>
  <si>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</si>
  <si>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</si>
  <si>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</si>
  <si>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</si>
  <si>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</si>
  <si>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</si>
  <si>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</si>
  <si>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</si>
  <si>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</si>
  <si>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</si>
  <si>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</si>
  <si>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</si>
  <si>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</si>
  <si>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</si>
  <si>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</si>
  <si>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</si>
  <si>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</si>
  <si>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</si>
  <si>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</si>
  <si>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</si>
  <si>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</si>
  <si>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</si>
  <si>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</si>
  <si>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</si>
  <si>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</si>
  <si>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</si>
  <si>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</si>
  <si>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</si>
  <si>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</si>
  <si>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</si>
  <si>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</si>
  <si>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</si>
  <si>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</si>
  <si>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</si>
  <si>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</si>
  <si>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</si>
  <si>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</si>
  <si>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</si>
  <si>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</si>
  <si>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</si>
  <si>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</si>
  <si>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</si>
  <si>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</si>
  <si>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</si>
  <si>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</si>
  <si>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</si>
  <si>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</si>
  <si>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</si>
  <si>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</si>
  <si>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</si>
  <si>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</si>
  <si>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</si>
  <si>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</si>
  <si>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</si>
  <si>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</si>
  <si>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</si>
  <si>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</si>
  <si>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</si>
  <si>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</si>
  <si>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</si>
  <si>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</si>
  <si>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</si>
  <si>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</si>
  <si>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</si>
  <si>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</si>
  <si>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</si>
  <si>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</si>
  <si>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</si>
  <si>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</si>
  <si>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</si>
  <si>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</si>
  <si>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</si>
  <si>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</si>
  <si>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</si>
  <si>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</si>
  <si>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</si>
  <si>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</si>
  <si>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</si>
  <si>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</si>
  <si>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</si>
  <si>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</si>
  <si>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</si>
  <si>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</si>
  <si>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</si>
  <si>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</si>
  <si>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</si>
  <si>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</si>
  <si>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</si>
  <si>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</si>
  <si>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</si>
  <si>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</si>
  <si>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</si>
  <si>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</si>
  <si>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</si>
  <si>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</si>
  <si>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</si>
  <si>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</si>
  <si>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</si>
  <si>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</si>
  <si>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</si>
  <si>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</si>
  <si>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</si>
  <si>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</si>
  <si>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</si>
  <si>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</si>
  <si>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</si>
  <si>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</si>
  <si>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</si>
  <si>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</si>
  <si>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</si>
  <si>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</si>
  <si>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</si>
  <si>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</si>
  <si>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</si>
  <si>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</si>
  <si>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</si>
  <si>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</si>
  <si>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</si>
  <si>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</si>
  <si>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</si>
  <si>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</si>
  <si>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</si>
  <si>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</si>
  <si>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</si>
  <si>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</si>
  <si>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</si>
  <si>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</si>
  <si>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</si>
  <si>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</si>
  <si>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</si>
  <si>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</si>
  <si>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</si>
  <si>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</si>
  <si>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</si>
  <si>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</si>
  <si>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</si>
  <si>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</si>
  <si>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</si>
  <si>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</si>
  <si>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</si>
  <si>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</si>
  <si>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</si>
  <si>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</si>
  <si>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</si>
  <si>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</si>
  <si>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</si>
  <si>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</si>
  <si>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</si>
  <si>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</si>
  <si>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</si>
  <si>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</si>
  <si>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</si>
  <si>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</si>
  <si>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</si>
  <si>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</si>
  <si>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</si>
  <si>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</si>
  <si>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</si>
  <si>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</si>
  <si>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</si>
  <si>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</si>
  <si>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</si>
  <si>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</si>
  <si>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</si>
  <si>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</si>
  <si>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</si>
  <si>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</si>
  <si>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</si>
  <si>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</si>
  <si>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</si>
  <si>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</si>
  <si>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ID0943</t>
  </si>
  <si>
    <t>ID0944</t>
  </si>
  <si>
    <t>ID0945</t>
  </si>
  <si>
    <t>ID0946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</si>
  <si>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</si>
  <si>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</si>
  <si>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</si>
  <si>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</si>
  <si>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</si>
  <si>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</si>
  <si>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</si>
  <si>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</si>
  <si>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</si>
  <si>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</si>
  <si>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</si>
  <si>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</si>
  <si>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</si>
  <si>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</si>
  <si>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</si>
  <si>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</si>
  <si>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</si>
  <si>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</si>
  <si>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</si>
  <si>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</si>
  <si>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</si>
  <si>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</si>
  <si>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</si>
  <si>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</si>
  <si>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</si>
  <si>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</si>
  <si>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</si>
  <si>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</si>
  <si>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</si>
  <si>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</si>
  <si>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</si>
  <si>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</si>
  <si>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</si>
  <si>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</si>
  <si>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</si>
  <si>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</si>
  <si>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</si>
  <si>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</si>
  <si>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</si>
  <si>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</si>
  <si>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</si>
  <si>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</si>
  <si>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</si>
  <si>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</si>
  <si>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</si>
  <si>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</si>
  <si>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</si>
  <si>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</si>
  <si>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</si>
  <si>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</si>
  <si>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</si>
  <si>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</si>
  <si>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</si>
  <si>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</si>
  <si>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</si>
  <si>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</si>
  <si>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</si>
  <si>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</si>
  <si>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</si>
  <si>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</si>
  <si>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</si>
  <si>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</si>
  <si>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</si>
  <si>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</si>
  <si>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</si>
  <si>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</si>
  <si>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</si>
  <si>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</si>
  <si>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</si>
  <si>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</si>
  <si>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</si>
  <si>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</si>
  <si>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</si>
  <si>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</si>
  <si>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</si>
  <si>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</si>
  <si>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</si>
  <si>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</si>
  <si>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</si>
  <si>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</si>
  <si>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</si>
  <si>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</si>
  <si>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</si>
  <si>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</si>
  <si>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</si>
  <si>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</si>
  <si>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</si>
  <si>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</si>
  <si>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</si>
  <si>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</si>
  <si>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</si>
  <si>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</si>
  <si>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</si>
  <si>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</si>
  <si>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</si>
  <si>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</si>
  <si>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</si>
  <si>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</si>
  <si>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</si>
  <si>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</si>
  <si>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</si>
  <si>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</si>
  <si>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</si>
  <si>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</si>
  <si>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</si>
  <si>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</si>
  <si>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</si>
  <si>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</si>
  <si>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</si>
  <si>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</si>
  <si>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</si>
  <si>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</si>
  <si>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</si>
  <si>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</si>
  <si>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</si>
  <si>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</si>
  <si>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</si>
  <si>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</si>
  <si>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</si>
  <si>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</si>
  <si>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</si>
  <si>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</si>
  <si>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</si>
  <si>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</si>
  <si>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</si>
  <si>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</si>
  <si>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</si>
  <si>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</si>
  <si>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</si>
  <si>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</si>
  <si>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</si>
  <si>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</si>
  <si>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</si>
  <si>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</si>
  <si>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</si>
  <si>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</si>
  <si>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</si>
  <si>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</si>
  <si>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</si>
  <si>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</si>
  <si>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</si>
  <si>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</si>
  <si>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</si>
  <si>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</si>
  <si>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</si>
  <si>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</si>
  <si>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</si>
  <si>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</si>
  <si>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</si>
  <si>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</si>
  <si>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</si>
  <si>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</si>
  <si>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</si>
  <si>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</si>
  <si>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</si>
  <si>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</si>
  <si>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</si>
  <si>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</si>
  <si>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</si>
  <si>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</si>
  <si>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</si>
  <si>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</si>
  <si>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</si>
  <si>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</si>
  <si>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</si>
  <si>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</si>
  <si>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</si>
  <si>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</si>
  <si>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</si>
  <si>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</si>
  <si>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</si>
  <si>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</si>
  <si>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</si>
  <si>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</si>
  <si>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</si>
  <si>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</si>
  <si>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</si>
  <si>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</si>
  <si>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</si>
  <si>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</si>
  <si>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</si>
  <si>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</si>
  <si>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</si>
  <si>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</si>
  <si>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</si>
  <si>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</si>
  <si>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</si>
  <si>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</si>
  <si>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</si>
  <si>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</si>
  <si>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</si>
  <si>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</si>
  <si>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</si>
  <si>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</si>
  <si>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</si>
  <si>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</si>
  <si>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</si>
  <si>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</si>
  <si>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</si>
  <si>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</si>
  <si>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</si>
  <si>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</si>
  <si>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</si>
  <si>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</si>
  <si>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</si>
  <si>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</si>
  <si>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</si>
  <si>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</si>
  <si>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</si>
  <si>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</si>
  <si>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</si>
  <si>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</si>
  <si>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</si>
  <si>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</si>
  <si>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</si>
  <si>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</si>
  <si>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</si>
  <si>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</si>
  <si>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</si>
  <si>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</si>
  <si>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</si>
  <si>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</si>
  <si>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</si>
  <si>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</si>
  <si>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</si>
  <si>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</si>
  <si>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</si>
  <si>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</si>
  <si>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</si>
  <si>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</si>
  <si>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</si>
  <si>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</si>
  <si>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</si>
  <si>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</si>
  <si>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</si>
  <si>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</si>
  <si>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</si>
  <si>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</si>
  <si>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</si>
  <si>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</si>
  <si>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</si>
  <si>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</si>
  <si>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</si>
  <si>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</si>
  <si>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</si>
  <si>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</si>
  <si>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</si>
  <si>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</si>
  <si>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</si>
  <si>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</si>
  <si>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</si>
  <si>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</si>
  <si>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</si>
  <si>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</si>
  <si>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</si>
  <si>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</si>
  <si>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</si>
  <si>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</si>
  <si>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</si>
  <si>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</si>
  <si>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</si>
  <si>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</si>
  <si>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</si>
  <si>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</si>
  <si>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</si>
  <si>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</si>
  <si>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</si>
  <si>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</si>
  <si>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</si>
  <si>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</si>
  <si>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</si>
  <si>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</si>
  <si>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</si>
  <si>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</si>
  <si>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</si>
  <si>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</si>
  <si>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</si>
  <si>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</si>
  <si>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</si>
  <si>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</si>
  <si>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</si>
  <si>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</si>
  <si>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</si>
  <si>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</si>
  <si>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</si>
  <si>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</si>
  <si>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</si>
  <si>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</si>
  <si>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</si>
  <si>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</si>
  <si>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</si>
  <si>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</si>
  <si>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</si>
  <si>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</si>
  <si>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</si>
  <si>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</si>
  <si>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</si>
  <si>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</si>
  <si>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</si>
  <si>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</si>
  <si>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</si>
  <si>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</si>
  <si>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</si>
  <si>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</si>
  <si>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</si>
  <si>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</si>
  <si>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</si>
  <si>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</si>
  <si>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</si>
  <si>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</si>
  <si>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</si>
  <si>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</si>
  <si>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</si>
  <si>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</si>
  <si>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</si>
  <si>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ID1270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</si>
  <si>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</si>
  <si>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</si>
  <si>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</si>
  <si>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</si>
  <si>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</si>
  <si>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</si>
  <si>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</si>
  <si>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</si>
  <si>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</si>
  <si>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</si>
  <si>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</si>
  <si>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</si>
  <si>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</si>
  <si>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</si>
  <si>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</si>
  <si>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</si>
  <si>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</si>
  <si>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</si>
  <si>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</si>
  <si>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</si>
  <si>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</si>
  <si>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ID1294</t>
  </si>
  <si>
    <t>ID1295</t>
  </si>
  <si>
    <t>ID1296</t>
  </si>
  <si>
    <t>ID1297</t>
  </si>
  <si>
    <t>ID1298</t>
  </si>
  <si>
    <t>ID1299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</si>
  <si>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</si>
  <si>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</si>
  <si>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</si>
  <si>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</si>
  <si>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</si>
  <si>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</si>
  <si>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</si>
  <si>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</si>
  <si>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</si>
  <si>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</si>
  <si>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</si>
  <si>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</si>
  <si>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</si>
  <si>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</si>
  <si>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</si>
  <si>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</si>
  <si>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</si>
  <si>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</si>
  <si>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</si>
  <si>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</si>
  <si>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</si>
  <si>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</si>
  <si>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</si>
  <si>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</si>
  <si>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</si>
  <si>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</si>
  <si>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</si>
  <si>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</si>
  <si>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</si>
  <si>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</si>
  <si>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</si>
  <si>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</si>
  <si>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</si>
  <si>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</si>
  <si>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</si>
  <si>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</si>
  <si>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</si>
  <si>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</si>
  <si>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</si>
  <si>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</si>
  <si>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</si>
  <si>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</si>
  <si>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</si>
  <si>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</si>
  <si>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</si>
  <si>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</si>
  <si>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</si>
  <si>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</si>
  <si>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</si>
  <si>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</si>
  <si>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</si>
  <si>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</si>
  <si>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</si>
  <si>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</si>
  <si>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</si>
  <si>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</si>
  <si>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</si>
  <si>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</si>
  <si>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</si>
  <si>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</si>
  <si>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</si>
  <si>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</si>
  <si>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</si>
  <si>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</si>
  <si>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</si>
  <si>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</si>
  <si>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</si>
  <si>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</si>
  <si>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</si>
  <si>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</si>
  <si>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</si>
  <si>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</si>
  <si>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</si>
  <si>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</si>
  <si>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</si>
  <si>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</si>
  <si>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</si>
  <si>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</si>
  <si>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</si>
  <si>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</si>
  <si>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</si>
  <si>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</si>
  <si>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</si>
  <si>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</si>
  <si>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</si>
  <si>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</si>
  <si>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</si>
  <si>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</si>
  <si>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</si>
  <si>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</si>
  <si>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</si>
  <si>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</si>
  <si>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</si>
  <si>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</si>
  <si>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</si>
  <si>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</si>
  <si>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</si>
  <si>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</si>
  <si>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</si>
  <si>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</si>
  <si>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</si>
  <si>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</si>
  <si>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</si>
  <si>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</si>
  <si>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</si>
  <si>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</si>
  <si>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</si>
  <si>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</si>
  <si>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</si>
  <si>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</si>
  <si>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</si>
  <si>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</si>
  <si>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</si>
  <si>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</si>
  <si>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</si>
  <si>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</si>
  <si>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</si>
  <si>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</si>
  <si>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</si>
  <si>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</si>
  <si>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</si>
  <si>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</si>
  <si>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</si>
  <si>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</si>
  <si>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</si>
  <si>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</si>
  <si>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</si>
  <si>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</si>
  <si>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</si>
  <si>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</si>
  <si>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</si>
  <si>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</si>
  <si>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</si>
  <si>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</si>
  <si>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</si>
  <si>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</si>
  <si>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</si>
  <si>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</si>
  <si>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</si>
  <si>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</si>
  <si>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</si>
  <si>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</si>
  <si>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</si>
  <si>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</si>
  <si>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</si>
  <si>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</si>
  <si>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</si>
  <si>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</si>
  <si>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</si>
  <si>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</si>
  <si>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</si>
  <si>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</si>
  <si>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</si>
  <si>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</si>
  <si>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</si>
  <si>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</si>
  <si>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</si>
  <si>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</si>
  <si>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</si>
  <si>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</si>
  <si>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</si>
  <si>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</si>
  <si>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</si>
  <si>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</si>
  <si>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</si>
  <si>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</si>
  <si>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</si>
  <si>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</si>
  <si>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</si>
  <si>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</si>
  <si>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</si>
  <si>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</si>
  <si>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</si>
  <si>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</si>
  <si>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</si>
  <si>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</si>
  <si>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</si>
  <si>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</si>
  <si>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</si>
  <si>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</si>
  <si>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</si>
  <si>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</si>
  <si>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</si>
  <si>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</si>
  <si>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</si>
  <si>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</si>
  <si>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</si>
  <si>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</si>
  <si>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</si>
  <si>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</si>
  <si>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</si>
  <si>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</si>
  <si>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</si>
  <si>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</si>
  <si>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</si>
  <si>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</si>
  <si>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</si>
  <si>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</si>
  <si>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</si>
  <si>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</si>
  <si>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</si>
  <si>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</si>
  <si>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</si>
  <si>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</si>
  <si>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</si>
  <si>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</si>
  <si>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</si>
  <si>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</si>
  <si>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</si>
  <si>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</si>
  <si>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</si>
  <si>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</si>
  <si>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</si>
  <si>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</si>
  <si>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</si>
  <si>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</si>
  <si>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</si>
  <si>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</si>
  <si>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</si>
  <si>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</si>
  <si>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</si>
  <si>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</si>
  <si>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</si>
  <si>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</si>
  <si>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</si>
  <si>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</si>
  <si>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</si>
  <si>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</si>
  <si>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</si>
  <si>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</si>
  <si>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</si>
  <si>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</si>
  <si>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</si>
  <si>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</si>
  <si>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</si>
  <si>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</si>
  <si>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</si>
  <si>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</si>
  <si>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</si>
  <si>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</si>
  <si>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</si>
  <si>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</si>
  <si>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</si>
  <si>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</si>
  <si>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</si>
  <si>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</si>
  <si>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</si>
  <si>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</si>
  <si>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</si>
  <si>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</si>
  <si>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</si>
  <si>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</si>
  <si>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</si>
  <si>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</si>
  <si>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</si>
  <si>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</si>
  <si>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</si>
  <si>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</si>
  <si>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</si>
  <si>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</si>
  <si>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</si>
  <si>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</si>
  <si>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</si>
  <si>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</si>
  <si>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</si>
  <si>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</si>
  <si>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</si>
  <si>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</si>
  <si>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</si>
  <si>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</si>
  <si>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</si>
  <si>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</si>
  <si>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</si>
  <si>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</si>
  <si>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</si>
  <si>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</si>
  <si>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</si>
  <si>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</si>
  <si>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</si>
  <si>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</si>
  <si>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</si>
  <si>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</si>
  <si>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</si>
  <si>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</si>
  <si>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</si>
  <si>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</si>
  <si>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</si>
  <si>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</si>
  <si>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</si>
  <si>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</si>
  <si>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</si>
  <si>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</si>
  <si>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</si>
  <si>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</si>
  <si>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</si>
  <si>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</si>
  <si>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</si>
  <si>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</si>
  <si>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</si>
  <si>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</si>
  <si>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</si>
  <si>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</si>
  <si>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</si>
  <si>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</si>
  <si>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</si>
  <si>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</si>
  <si>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</si>
  <si>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</si>
  <si>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</si>
  <si>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</si>
  <si>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</si>
  <si>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</si>
  <si>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</si>
  <si>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</si>
  <si>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</si>
  <si>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</si>
  <si>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</si>
  <si>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</si>
  <si>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</si>
  <si>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</si>
  <si>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</si>
  <si>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</si>
  <si>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</si>
  <si>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</si>
  <si>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</si>
  <si>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</si>
  <si>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</si>
  <si>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</si>
  <si>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</si>
  <si>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</si>
  <si>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</si>
  <si>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</si>
  <si>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</si>
  <si>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</si>
  <si>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</si>
  <si>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</si>
  <si>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</si>
  <si>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</si>
  <si>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</si>
  <si>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</si>
  <si>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</si>
  <si>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</si>
  <si>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</si>
  <si>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</si>
  <si>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</si>
  <si>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</si>
  <si>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</si>
  <si>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</si>
  <si>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</si>
  <si>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</si>
  <si>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</si>
  <si>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</si>
  <si>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</si>
  <si>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</si>
  <si>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</si>
  <si>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</si>
  <si>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</si>
  <si>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</si>
  <si>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</si>
  <si>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</si>
  <si>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</si>
  <si>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</si>
  <si>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</si>
  <si>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</si>
  <si>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</si>
  <si>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</si>
  <si>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</si>
  <si>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</si>
  <si>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</si>
  <si>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</si>
  <si>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</si>
  <si>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</si>
  <si>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</si>
  <si>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</si>
  <si>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</si>
  <si>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</si>
  <si>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</si>
  <si>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</si>
  <si>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</si>
  <si>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</si>
  <si>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</si>
  <si>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</si>
  <si>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</si>
  <si>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</si>
  <si>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</si>
  <si>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</si>
  <si>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</si>
  <si>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</si>
  <si>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</si>
  <si>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</si>
  <si>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</si>
  <si>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</si>
  <si>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</si>
  <si>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</si>
  <si>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</si>
  <si>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</si>
  <si>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</si>
  <si>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</si>
  <si>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</si>
  <si>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ID1710</t>
  </si>
  <si>
    <t>ID1711</t>
  </si>
  <si>
    <t>ID1712</t>
  </si>
  <si>
    <t>ID1713</t>
  </si>
  <si>
    <t>ID1714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</si>
  <si>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</si>
  <si>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</si>
  <si>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</si>
  <si>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</si>
  <si>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</si>
  <si>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</si>
  <si>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</si>
  <si>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</si>
  <si>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</si>
  <si>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</si>
  <si>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</si>
  <si>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</si>
  <si>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</si>
  <si>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</si>
  <si>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</si>
  <si>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</si>
  <si>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</si>
  <si>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</si>
  <si>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</si>
  <si>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</si>
  <si>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</si>
  <si>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</si>
  <si>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</si>
  <si>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</si>
  <si>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</si>
  <si>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</si>
  <si>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</si>
  <si>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</si>
  <si>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</si>
  <si>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</si>
  <si>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</si>
  <si>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</si>
  <si>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</si>
  <si>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</si>
  <si>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</si>
  <si>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</si>
  <si>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</si>
  <si>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</si>
  <si>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</si>
  <si>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</si>
  <si>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</si>
  <si>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</si>
  <si>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</si>
  <si>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</si>
  <si>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</si>
  <si>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</si>
  <si>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</si>
  <si>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</si>
  <si>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</si>
  <si>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</si>
  <si>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</si>
  <si>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</si>
  <si>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</si>
  <si>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</si>
  <si>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</si>
  <si>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</si>
  <si>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</si>
  <si>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</si>
  <si>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</si>
  <si>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</si>
  <si>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</si>
  <si>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</si>
  <si>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</si>
  <si>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</si>
  <si>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</si>
  <si>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</si>
  <si>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</si>
  <si>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</si>
  <si>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</si>
  <si>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</si>
  <si>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</si>
  <si>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</si>
  <si>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</si>
  <si>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</si>
  <si>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</si>
  <si>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</si>
  <si>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</si>
  <si>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</si>
  <si>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</si>
  <si>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</si>
  <si>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</si>
  <si>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</si>
  <si>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</si>
  <si>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</si>
  <si>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</si>
  <si>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</si>
  <si>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</si>
  <si>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</si>
  <si>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</si>
  <si>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</si>
  <si>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</si>
  <si>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</si>
  <si>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</si>
  <si>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</si>
  <si>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</si>
  <si>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</si>
  <si>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</si>
  <si>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</si>
  <si>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</si>
  <si>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</si>
  <si>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</si>
  <si>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</si>
  <si>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</si>
  <si>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</si>
  <si>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</si>
  <si>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</si>
  <si>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</si>
  <si>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</si>
  <si>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</si>
  <si>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</si>
  <si>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</si>
  <si>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</si>
  <si>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</si>
  <si>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</si>
  <si>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</si>
  <si>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</si>
  <si>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</si>
  <si>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</si>
  <si>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</si>
  <si>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</si>
  <si>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</si>
  <si>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</si>
  <si>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</si>
  <si>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</si>
  <si>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</si>
  <si>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</si>
  <si>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</si>
  <si>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</si>
  <si>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</si>
  <si>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</si>
  <si>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</si>
  <si>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</si>
  <si>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</si>
  <si>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</si>
  <si>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</si>
  <si>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</si>
  <si>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</si>
  <si>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</si>
  <si>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</si>
  <si>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</si>
  <si>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</si>
  <si>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</si>
  <si>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</si>
  <si>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</si>
  <si>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</si>
  <si>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</si>
  <si>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</si>
  <si>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</si>
  <si>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</si>
  <si>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</si>
  <si>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</si>
  <si>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</si>
  <si>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</si>
  <si>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</si>
  <si>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</si>
  <si>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</si>
  <si>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</si>
  <si>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</si>
  <si>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</si>
  <si>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</si>
  <si>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</si>
  <si>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</si>
  <si>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</si>
  <si>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</si>
  <si>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</si>
  <si>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</si>
  <si>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</si>
  <si>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</si>
  <si>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</si>
  <si>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</si>
  <si>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</si>
  <si>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</si>
  <si>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</si>
  <si>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</si>
  <si>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</si>
  <si>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</si>
  <si>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</si>
  <si>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</si>
  <si>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</si>
  <si>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</si>
  <si>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</si>
  <si>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</si>
  <si>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</si>
  <si>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</si>
  <si>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</si>
  <si>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</si>
  <si>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</si>
  <si>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</si>
  <si>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</si>
  <si>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</si>
  <si>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</si>
  <si>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</si>
  <si>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</si>
  <si>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</si>
  <si>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</si>
  <si>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</si>
  <si>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</si>
  <si>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</si>
  <si>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</si>
  <si>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</si>
  <si>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</si>
  <si>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</si>
  <si>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</si>
  <si>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ID1924</t>
  </si>
  <si>
    <t>ID1925</t>
  </si>
  <si>
    <t>ID1927</t>
  </si>
  <si>
    <t>ID1928</t>
  </si>
  <si>
    <t>ID1929</t>
  </si>
  <si>
    <t>ID1930</t>
  </si>
  <si>
    <t>ID1931</t>
  </si>
  <si>
    <t>ID1932</t>
  </si>
  <si>
    <t>in USD</t>
  </si>
  <si>
    <t>BRL</t>
  </si>
  <si>
    <t>CNY</t>
  </si>
  <si>
    <t>MYR</t>
  </si>
  <si>
    <t>MUR</t>
  </si>
  <si>
    <t>PHP</t>
  </si>
  <si>
    <t>SAR</t>
  </si>
  <si>
    <t>UAE Dirham</t>
  </si>
  <si>
    <t>clean Salary (in local currency)</t>
  </si>
  <si>
    <t>Bangladesh Takha</t>
  </si>
  <si>
    <t>Egyptian Pound</t>
  </si>
  <si>
    <t>Nigerian Naira</t>
  </si>
  <si>
    <t>DOP</t>
  </si>
  <si>
    <t>Dominican Peso</t>
  </si>
  <si>
    <t>Polish Zloty</t>
  </si>
  <si>
    <t>Kenyan Shilling</t>
  </si>
  <si>
    <t>Mongolian Tughrik</t>
  </si>
  <si>
    <t>Moroccan Dirham</t>
  </si>
  <si>
    <t>Ethiopian Birr</t>
  </si>
  <si>
    <t>Excel Salary Survey Data</t>
  </si>
  <si>
    <t>Note: Experience data is not available for first few hundred rows.</t>
  </si>
  <si>
    <t>Years of Experience</t>
  </si>
  <si>
    <t>and xe.com</t>
  </si>
  <si>
    <t>Job Type</t>
  </si>
  <si>
    <t>Reporting</t>
  </si>
  <si>
    <t>Misc.</t>
  </si>
  <si>
    <t>CXO or Top Mgmt.</t>
  </si>
  <si>
    <t>Actual</t>
  </si>
  <si>
    <t>Mapping</t>
  </si>
  <si>
    <t>clean Country</t>
  </si>
  <si>
    <t>Country Mapping</t>
  </si>
  <si>
    <t>Currency Mapping</t>
  </si>
  <si>
    <t>Mapping Sheet</t>
  </si>
  <si>
    <t>0-10</t>
  </si>
  <si>
    <t>10-20</t>
  </si>
  <si>
    <t>20-30</t>
  </si>
  <si>
    <t>30-40</t>
  </si>
  <si>
    <t>Arabian Gulf</t>
  </si>
  <si>
    <t>Mozambique</t>
  </si>
  <si>
    <t>Self-Employed</t>
  </si>
  <si>
    <t xml:space="preserve">Australian Dollar </t>
  </si>
  <si>
    <t xml:space="preserve">Brazilian Real </t>
  </si>
  <si>
    <t xml:space="preserve">British Pound </t>
  </si>
  <si>
    <t xml:space="preserve">Canadian Dollar </t>
  </si>
  <si>
    <t xml:space="preserve">Chinese Yuan </t>
  </si>
  <si>
    <t xml:space="preserve">Danish Krone </t>
  </si>
  <si>
    <t xml:space="preserve">Euro </t>
  </si>
  <si>
    <t xml:space="preserve">Indian Rupee </t>
  </si>
  <si>
    <t xml:space="preserve">Indonesian Rupiah </t>
  </si>
  <si>
    <t xml:space="preserve">Japanese Yen </t>
  </si>
  <si>
    <t xml:space="preserve">Malaysian Ringgit </t>
  </si>
  <si>
    <t xml:space="preserve">Mauritius Rupee </t>
  </si>
  <si>
    <t xml:space="preserve">Mexican Peso </t>
  </si>
  <si>
    <t xml:space="preserve">New Zealand Dollar </t>
  </si>
  <si>
    <t xml:space="preserve">Norwegian Kroner </t>
  </si>
  <si>
    <t xml:space="preserve">Pakistan Rupee </t>
  </si>
  <si>
    <t xml:space="preserve">Philippine Peso </t>
  </si>
  <si>
    <t xml:space="preserve">Romanian Leu </t>
  </si>
  <si>
    <t xml:space="preserve">Saudi Riyal </t>
  </si>
  <si>
    <t xml:space="preserve">Singapore Dollar </t>
  </si>
  <si>
    <t xml:space="preserve">South African Rand </t>
  </si>
  <si>
    <t xml:space="preserve">Sri Lanka Rupee </t>
  </si>
  <si>
    <t xml:space="preserve">Swedish Krona </t>
  </si>
  <si>
    <t xml:space="preserve">Swiss Franc </t>
  </si>
  <si>
    <t>American Dollar</t>
  </si>
  <si>
    <t>CUR</t>
  </si>
  <si>
    <t>CRC</t>
  </si>
  <si>
    <t>MNT</t>
  </si>
  <si>
    <t>EGP</t>
  </si>
  <si>
    <t>KES</t>
  </si>
  <si>
    <t>NGN</t>
  </si>
  <si>
    <t>0..455473</t>
  </si>
  <si>
    <t>Source: Xrates on 6/26/2012</t>
  </si>
  <si>
    <t>Salary</t>
  </si>
  <si>
    <t>% of Total</t>
  </si>
  <si>
    <t>Country</t>
  </si>
  <si>
    <t>Grouped Expericance</t>
  </si>
  <si>
    <t>Missing</t>
  </si>
  <si>
    <t>Log</t>
  </si>
  <si>
    <t>Lat</t>
  </si>
  <si>
    <t>Map Lat</t>
  </si>
  <si>
    <t>Salaries Across the World</t>
  </si>
  <si>
    <t>Average Salary</t>
  </si>
  <si>
    <t>Max Salary</t>
  </si>
  <si>
    <t>Min Salary</t>
  </si>
  <si>
    <t>#</t>
  </si>
  <si>
    <t>Weight of Answers</t>
  </si>
  <si>
    <t>Number of replies</t>
  </si>
  <si>
    <t>Response Count</t>
  </si>
  <si>
    <t>Costa Rican Colon</t>
  </si>
  <si>
    <t>Yrs_Expericance</t>
  </si>
  <si>
    <t>Hours_a_Day</t>
  </si>
  <si>
    <t>Job_Type</t>
  </si>
  <si>
    <t>MIN</t>
  </si>
  <si>
    <t>AVG</t>
  </si>
  <si>
    <t>MAX</t>
  </si>
  <si>
    <t>=</t>
  </si>
  <si>
    <t xml:space="preserve">Regional Participation  </t>
  </si>
  <si>
    <t>Avg Salary</t>
  </si>
  <si>
    <t>Compare by:</t>
  </si>
  <si>
    <t>Salary by  Years and Experience</t>
  </si>
  <si>
    <t>Where?</t>
  </si>
  <si>
    <t>Total</t>
  </si>
  <si>
    <t>Name Manager</t>
  </si>
  <si>
    <t>Chart Mapping</t>
  </si>
  <si>
    <t>1 or 2</t>
  </si>
  <si>
    <t>2 to 3</t>
  </si>
  <si>
    <t>4 to 6</t>
  </si>
  <si>
    <t>7 to 8</t>
  </si>
  <si>
    <t>Compare By:</t>
  </si>
  <si>
    <t>FIRST Pick Your Currency View</t>
  </si>
  <si>
    <t>All</t>
  </si>
  <si>
    <t>Select Yrs of Exp:</t>
  </si>
  <si>
    <t>Select Job Type:</t>
  </si>
  <si>
    <t>Select Country: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</si>
</sst>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 mmmm\ yyyy\,\ h:mm\ AM/PM"/>
    <numFmt numFmtId="165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20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3F3F3F"/>
      <name val="Arial"/>
      <family val="2"/>
    </font>
    <font>
      <sz val="10"/>
      <color rgb="FF006100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1"/>
        <bgColor theme="4"/>
      </patternFill>
    </fill>
    <fill>
      <patternFill patternType="solid">
        <fgColor theme="1"/>
        <bgColor indexed="64"/>
      </patternFill>
    </fill>
    <fill>
      <patternFill patternType="solid">
        <fgColor rgb="FFF2F2F2"/>
      </patternFill>
    </fill>
    <fill>
      <patternFill patternType="solid">
        <fgColor theme="1"/>
        <bgColor theme="4" tint="0.79998168889431442"/>
      </patternFill>
    </fill>
    <fill>
      <patternFill patternType="solid">
        <fgColor rgb="FFC6EFCE"/>
      </patternFill>
    </fill>
  </fills>
  <borders count="5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ck">
        <color auto="1"/>
      </bottom>
      <diagonal/>
    </border>
    <border>
      <left style="thin">
        <color theme="0" tint="-0.24994659260841701"/>
      </left>
      <right style="thick">
        <color rgb="FF000000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ck">
        <color rgb="FF000000"/>
      </right>
      <top style="thin">
        <color theme="0" tint="-0.24994659260841701"/>
      </top>
      <bottom style="thick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rgb="FF000000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6" fillId="9" borderId="36" applyNumberFormat="0" applyAlignment="0" applyProtection="0"/>
    <xf numFmtId="0" fontId="27" fillId="11" borderId="0" applyNumberFormat="0" applyBorder="0" applyAlignment="0" applyProtection="0"/>
  </cellStyleXfs>
  <cellXfs count="189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1"/>
    <xf numFmtId="0" fontId="4" fillId="0" borderId="0" xfId="0" applyFont="1"/>
    <xf numFmtId="0" fontId="0" fillId="0" borderId="0" xfId="0" applyAlignment="1">
      <alignment horizontal="left" indent="1"/>
    </xf>
    <xf numFmtId="0" fontId="5" fillId="2" borderId="0" xfId="0" applyFont="1" applyFill="1"/>
    <xf numFmtId="0" fontId="0" fillId="0" borderId="1" xfId="0" applyBorder="1"/>
    <xf numFmtId="0" fontId="5" fillId="2" borderId="1" xfId="0" applyFont="1" applyFill="1" applyBorder="1"/>
    <xf numFmtId="44" fontId="0" fillId="0" borderId="0" xfId="2" applyFont="1"/>
    <xf numFmtId="0" fontId="0" fillId="0" borderId="1" xfId="0" applyFill="1" applyBorder="1"/>
    <xf numFmtId="0" fontId="5" fillId="2" borderId="1" xfId="0" applyFont="1" applyFill="1" applyBorder="1" applyAlignment="1">
      <alignment textRotation="45"/>
    </xf>
    <xf numFmtId="2" fontId="7" fillId="0" borderId="1" xfId="0" applyNumberFormat="1" applyFont="1" applyFill="1" applyBorder="1"/>
    <xf numFmtId="2" fontId="7" fillId="0" borderId="0" xfId="0" applyNumberFormat="1" applyFont="1" applyAlignment="1"/>
    <xf numFmtId="2" fontId="7" fillId="0" borderId="1" xfId="0" applyNumberFormat="1" applyFont="1" applyBorder="1"/>
    <xf numFmtId="0" fontId="5" fillId="2" borderId="2" xfId="0" applyFont="1" applyFill="1" applyBorder="1" applyAlignment="1">
      <alignment textRotation="45"/>
    </xf>
    <xf numFmtId="2" fontId="7" fillId="0" borderId="2" xfId="0" applyNumberFormat="1" applyFont="1" applyFill="1" applyBorder="1"/>
    <xf numFmtId="2" fontId="7" fillId="0" borderId="2" xfId="0" applyNumberFormat="1" applyFont="1" applyBorder="1"/>
    <xf numFmtId="0" fontId="5" fillId="2" borderId="3" xfId="0" applyFont="1" applyFill="1" applyBorder="1" applyAlignment="1">
      <alignment textRotation="45"/>
    </xf>
    <xf numFmtId="2" fontId="7" fillId="0" borderId="3" xfId="0" applyNumberFormat="1" applyFont="1" applyFill="1" applyBorder="1"/>
    <xf numFmtId="2" fontId="7" fillId="0" borderId="3" xfId="0" applyNumberFormat="1" applyFont="1" applyBorder="1"/>
    <xf numFmtId="0" fontId="0" fillId="0" borderId="4" xfId="0" applyBorder="1"/>
    <xf numFmtId="2" fontId="7" fillId="0" borderId="4" xfId="0" applyNumberFormat="1" applyFont="1" applyBorder="1"/>
    <xf numFmtId="2" fontId="7" fillId="0" borderId="4" xfId="0" applyNumberFormat="1" applyFont="1" applyFill="1" applyBorder="1"/>
    <xf numFmtId="2" fontId="7" fillId="0" borderId="5" xfId="0" applyNumberFormat="1" applyFont="1" applyBorder="1"/>
    <xf numFmtId="2" fontId="7" fillId="0" borderId="6" xfId="0" applyNumberFormat="1" applyFont="1" applyBorder="1"/>
    <xf numFmtId="0" fontId="0" fillId="0" borderId="7" xfId="0" applyBorder="1"/>
    <xf numFmtId="2" fontId="7" fillId="0" borderId="7" xfId="0" applyNumberFormat="1" applyFont="1" applyBorder="1"/>
    <xf numFmtId="2" fontId="7" fillId="0" borderId="8" xfId="0" applyNumberFormat="1" applyFont="1" applyBorder="1"/>
    <xf numFmtId="2" fontId="7" fillId="0" borderId="9" xfId="0" applyNumberFormat="1" applyFont="1" applyBorder="1"/>
    <xf numFmtId="0" fontId="5" fillId="2" borderId="10" xfId="0" applyFont="1" applyFill="1" applyBorder="1" applyAlignment="1">
      <alignment textRotation="45"/>
    </xf>
    <xf numFmtId="2" fontId="7" fillId="0" borderId="10" xfId="0" applyNumberFormat="1" applyFont="1" applyFill="1" applyBorder="1"/>
    <xf numFmtId="2" fontId="7" fillId="0" borderId="10" xfId="0" applyNumberFormat="1" applyFont="1" applyBorder="1"/>
    <xf numFmtId="2" fontId="7" fillId="0" borderId="11" xfId="0" applyNumberFormat="1" applyFont="1" applyBorder="1"/>
    <xf numFmtId="2" fontId="7" fillId="0" borderId="12" xfId="0" applyNumberFormat="1" applyFont="1" applyBorder="1"/>
    <xf numFmtId="0" fontId="0" fillId="0" borderId="13" xfId="0" applyBorder="1"/>
    <xf numFmtId="2" fontId="7" fillId="0" borderId="13" xfId="0" applyNumberFormat="1" applyFont="1" applyBorder="1"/>
    <xf numFmtId="2" fontId="7" fillId="0" borderId="14" xfId="0" applyNumberFormat="1" applyFont="1" applyBorder="1"/>
    <xf numFmtId="2" fontId="7" fillId="0" borderId="0" xfId="0" applyNumberFormat="1" applyFont="1" applyBorder="1"/>
    <xf numFmtId="2" fontId="7" fillId="0" borderId="15" xfId="0" applyNumberFormat="1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10" fontId="8" fillId="0" borderId="0" xfId="0" applyNumberFormat="1" applyFont="1"/>
    <xf numFmtId="0" fontId="0" fillId="0" borderId="0" xfId="0" applyNumberFormat="1"/>
    <xf numFmtId="39" fontId="8" fillId="0" borderId="0" xfId="0" applyNumberFormat="1" applyFont="1"/>
    <xf numFmtId="0" fontId="8" fillId="0" borderId="0" xfId="0" applyFont="1" applyAlignment="1">
      <alignment horizontal="center"/>
    </xf>
    <xf numFmtId="1" fontId="0" fillId="0" borderId="0" xfId="0" applyNumberFormat="1"/>
    <xf numFmtId="0" fontId="9" fillId="0" borderId="0" xfId="0" pivotButton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0" borderId="0" xfId="0"/>
    <xf numFmtId="2" fontId="0" fillId="0" borderId="0" xfId="0" applyNumberFormat="1"/>
    <xf numFmtId="2" fontId="9" fillId="0" borderId="0" xfId="0" applyNumberFormat="1" applyFont="1" applyAlignment="1">
      <alignment horizontal="center" wrapText="1"/>
    </xf>
    <xf numFmtId="2" fontId="8" fillId="0" borderId="0" xfId="0" applyNumberFormat="1" applyFont="1"/>
    <xf numFmtId="0" fontId="14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7" fillId="4" borderId="0" xfId="0" applyFont="1" applyFill="1" applyBorder="1"/>
    <xf numFmtId="0" fontId="21" fillId="5" borderId="0" xfId="0" applyFont="1" applyFill="1" applyBorder="1"/>
    <xf numFmtId="0" fontId="7" fillId="6" borderId="0" xfId="0" applyFont="1" applyFill="1" applyBorder="1"/>
    <xf numFmtId="0" fontId="0" fillId="4" borderId="0" xfId="0" applyFont="1" applyFill="1" applyAlignment="1"/>
    <xf numFmtId="2" fontId="5" fillId="7" borderId="0" xfId="0" applyNumberFormat="1" applyFont="1" applyFill="1" applyBorder="1" applyAlignment="1">
      <alignment horizontal="right"/>
    </xf>
    <xf numFmtId="2" fontId="0" fillId="6" borderId="0" xfId="0" applyNumberFormat="1" applyFont="1" applyFill="1" applyBorder="1" applyAlignment="1">
      <alignment horizontal="right"/>
    </xf>
    <xf numFmtId="0" fontId="24" fillId="3" borderId="0" xfId="0" applyFont="1" applyFill="1" applyAlignment="1">
      <alignment vertical="center"/>
    </xf>
    <xf numFmtId="0" fontId="8" fillId="0" borderId="0" xfId="0" applyFont="1" applyAlignment="1">
      <alignment wrapText="1"/>
    </xf>
    <xf numFmtId="0" fontId="19" fillId="10" borderId="0" xfId="0" applyFont="1" applyFill="1" applyBorder="1" applyAlignment="1">
      <alignment wrapText="1"/>
    </xf>
    <xf numFmtId="0" fontId="19" fillId="8" borderId="0" xfId="0" applyFont="1" applyFill="1" applyBorder="1" applyAlignment="1">
      <alignment wrapText="1"/>
    </xf>
    <xf numFmtId="0" fontId="29" fillId="3" borderId="0" xfId="0" applyFont="1" applyFill="1" applyBorder="1" applyAlignment="1">
      <alignment vertical="center"/>
    </xf>
    <xf numFmtId="0" fontId="20" fillId="3" borderId="0" xfId="0" applyFont="1" applyFill="1" applyAlignment="1">
      <alignment horizontal="right" vertical="center"/>
    </xf>
    <xf numFmtId="0" fontId="7" fillId="3" borderId="20" xfId="0" applyFont="1" applyFill="1" applyBorder="1" applyAlignment="1">
      <alignment vertical="center"/>
    </xf>
    <xf numFmtId="0" fontId="7" fillId="3" borderId="23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10" fontId="0" fillId="4" borderId="27" xfId="7" applyNumberFormat="1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10" fontId="0" fillId="4" borderId="28" xfId="7" applyNumberFormat="1" applyFont="1" applyFill="1" applyBorder="1" applyAlignment="1">
      <alignment vertical="center"/>
    </xf>
    <xf numFmtId="0" fontId="28" fillId="0" borderId="0" xfId="0" applyFont="1" applyAlignment="1">
      <alignment vertical="center"/>
    </xf>
    <xf numFmtId="0" fontId="28" fillId="3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0" fontId="22" fillId="4" borderId="41" xfId="0" applyFont="1" applyFill="1" applyBorder="1" applyAlignment="1">
      <alignment vertical="center"/>
    </xf>
    <xf numFmtId="0" fontId="22" fillId="4" borderId="42" xfId="0" applyFont="1" applyFill="1" applyBorder="1" applyAlignment="1">
      <alignment vertical="center"/>
    </xf>
    <xf numFmtId="0" fontId="22" fillId="4" borderId="39" xfId="0" applyFont="1" applyFill="1" applyBorder="1" applyAlignment="1">
      <alignment vertic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4" xfId="0" applyNumberFormat="1" applyBorder="1"/>
    <xf numFmtId="2" fontId="5" fillId="7" borderId="23" xfId="0" applyNumberFormat="1" applyFont="1" applyFill="1" applyBorder="1" applyAlignment="1">
      <alignment horizontal="right" wrapText="1"/>
    </xf>
    <xf numFmtId="2" fontId="5" fillId="7" borderId="24" xfId="0" applyNumberFormat="1" applyFont="1" applyFill="1" applyBorder="1" applyAlignment="1">
      <alignment horizontal="right"/>
    </xf>
    <xf numFmtId="2" fontId="7" fillId="4" borderId="23" xfId="0" applyNumberFormat="1" applyFont="1" applyFill="1" applyBorder="1" applyAlignment="1">
      <alignment horizontal="right"/>
    </xf>
    <xf numFmtId="2" fontId="0" fillId="4" borderId="0" xfId="0" applyNumberFormat="1" applyFont="1" applyFill="1" applyBorder="1" applyAlignment="1">
      <alignment horizontal="right"/>
    </xf>
    <xf numFmtId="2" fontId="0" fillId="4" borderId="24" xfId="0" applyNumberFormat="1" applyFont="1" applyFill="1" applyBorder="1" applyAlignment="1">
      <alignment horizontal="right"/>
    </xf>
    <xf numFmtId="2" fontId="8" fillId="0" borderId="23" xfId="0" applyNumberFormat="1" applyFont="1" applyBorder="1"/>
    <xf numFmtId="2" fontId="8" fillId="0" borderId="0" xfId="0" applyNumberFormat="1" applyFont="1" applyBorder="1"/>
    <xf numFmtId="2" fontId="8" fillId="0" borderId="24" xfId="0" applyNumberFormat="1" applyFont="1" applyBorder="1"/>
    <xf numFmtId="0" fontId="21" fillId="5" borderId="23" xfId="0" applyFont="1" applyFill="1" applyBorder="1" applyAlignment="1">
      <alignment wrapText="1"/>
    </xf>
    <xf numFmtId="16" fontId="19" fillId="8" borderId="24" xfId="0" applyNumberFormat="1" applyFont="1" applyFill="1" applyBorder="1" applyAlignment="1">
      <alignment wrapText="1"/>
    </xf>
    <xf numFmtId="1" fontId="26" fillId="9" borderId="46" xfId="8" applyNumberFormat="1" applyBorder="1" applyAlignment="1">
      <alignment horizontal="left" vertical="center"/>
    </xf>
    <xf numFmtId="2" fontId="26" fillId="9" borderId="46" xfId="8" applyNumberFormat="1" applyBorder="1" applyAlignment="1">
      <alignment horizontal="left" vertical="center"/>
    </xf>
    <xf numFmtId="2" fontId="8" fillId="0" borderId="0" xfId="6" applyNumberFormat="1" applyFont="1" applyBorder="1" applyAlignment="1">
      <alignment wrapText="1"/>
    </xf>
    <xf numFmtId="2" fontId="8" fillId="0" borderId="0" xfId="6" applyNumberFormat="1" applyFont="1" applyBorder="1"/>
    <xf numFmtId="2" fontId="8" fillId="0" borderId="24" xfId="6" applyNumberFormat="1" applyFont="1" applyBorder="1"/>
    <xf numFmtId="0" fontId="26" fillId="9" borderId="46" xfId="8" applyBorder="1" applyAlignment="1">
      <alignment horizontal="left" vertical="center"/>
    </xf>
    <xf numFmtId="10" fontId="8" fillId="0" borderId="0" xfId="7" applyNumberFormat="1" applyFont="1" applyBorder="1"/>
    <xf numFmtId="0" fontId="7" fillId="6" borderId="23" xfId="0" applyFont="1" applyFill="1" applyBorder="1"/>
    <xf numFmtId="0" fontId="7" fillId="4" borderId="23" xfId="0" applyFont="1" applyFill="1" applyBorder="1"/>
    <xf numFmtId="10" fontId="8" fillId="0" borderId="24" xfId="7" applyNumberFormat="1" applyFont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1" fillId="5" borderId="23" xfId="0" applyFont="1" applyFill="1" applyBorder="1"/>
    <xf numFmtId="0" fontId="21" fillId="5" borderId="24" xfId="0" applyFont="1" applyFill="1" applyBorder="1"/>
    <xf numFmtId="0" fontId="7" fillId="6" borderId="24" xfId="0" applyNumberFormat="1" applyFont="1" applyFill="1" applyBorder="1"/>
    <xf numFmtId="0" fontId="7" fillId="4" borderId="24" xfId="0" applyNumberFormat="1" applyFont="1" applyFill="1" applyBorder="1"/>
    <xf numFmtId="0" fontId="7" fillId="4" borderId="24" xfId="0" applyFont="1" applyFill="1" applyBorder="1"/>
    <xf numFmtId="0" fontId="0" fillId="0" borderId="0" xfId="0" applyBorder="1"/>
    <xf numFmtId="0" fontId="0" fillId="0" borderId="24" xfId="0" applyBorder="1"/>
    <xf numFmtId="0" fontId="0" fillId="0" borderId="23" xfId="0" applyBorder="1"/>
    <xf numFmtId="0" fontId="19" fillId="10" borderId="0" xfId="0" applyFont="1" applyFill="1" applyBorder="1" applyAlignment="1"/>
    <xf numFmtId="0" fontId="19" fillId="8" borderId="0" xfId="0" applyFont="1" applyFill="1" applyBorder="1" applyAlignment="1"/>
    <xf numFmtId="0" fontId="19" fillId="8" borderId="24" xfId="0" applyFont="1" applyFill="1" applyBorder="1" applyAlignment="1"/>
    <xf numFmtId="2" fontId="0" fillId="0" borderId="0" xfId="0" quotePrefix="1" applyNumberFormat="1" applyBorder="1"/>
    <xf numFmtId="0" fontId="3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32" fillId="4" borderId="37" xfId="0" applyFont="1" applyFill="1" applyBorder="1" applyAlignment="1">
      <alignment horizontal="center" vertical="center"/>
    </xf>
    <xf numFmtId="2" fontId="0" fillId="0" borderId="44" xfId="0" applyNumberFormat="1" applyBorder="1"/>
    <xf numFmtId="2" fontId="0" fillId="0" borderId="17" xfId="0" applyNumberFormat="1" applyBorder="1"/>
    <xf numFmtId="2" fontId="0" fillId="0" borderId="45" xfId="0" applyNumberFormat="1" applyBorder="1"/>
    <xf numFmtId="0" fontId="2" fillId="0" borderId="0" xfId="0" applyFont="1" applyAlignment="1">
      <alignment horizontal="left"/>
    </xf>
    <xf numFmtId="0" fontId="27" fillId="11" borderId="18" xfId="9" applyBorder="1" applyAlignment="1">
      <alignment horizontal="center"/>
    </xf>
    <xf numFmtId="0" fontId="27" fillId="11" borderId="47" xfId="9" applyBorder="1" applyAlignment="1">
      <alignment horizontal="center"/>
    </xf>
    <xf numFmtId="0" fontId="27" fillId="11" borderId="19" xfId="9" applyBorder="1" applyAlignment="1">
      <alignment horizontal="center"/>
    </xf>
    <xf numFmtId="2" fontId="27" fillId="11" borderId="20" xfId="9" applyNumberFormat="1" applyBorder="1" applyAlignment="1">
      <alignment horizontal="center"/>
    </xf>
    <xf numFmtId="2" fontId="27" fillId="11" borderId="21" xfId="9" applyNumberFormat="1" applyBorder="1" applyAlignment="1">
      <alignment horizontal="center"/>
    </xf>
    <xf numFmtId="2" fontId="27" fillId="11" borderId="22" xfId="9" applyNumberFormat="1" applyBorder="1" applyAlignment="1">
      <alignment horizontal="center"/>
    </xf>
    <xf numFmtId="0" fontId="3" fillId="0" borderId="0" xfId="0" applyFont="1" applyAlignment="1">
      <alignment horizontal="left"/>
    </xf>
    <xf numFmtId="0" fontId="0" fillId="4" borderId="27" xfId="0" applyFont="1" applyFill="1" applyBorder="1" applyAlignment="1">
      <alignment horizontal="left" vertical="center"/>
    </xf>
    <xf numFmtId="165" fontId="16" fillId="4" borderId="27" xfId="6" applyNumberFormat="1" applyFont="1" applyFill="1" applyBorder="1" applyAlignment="1">
      <alignment horizontal="left" vertical="center"/>
    </xf>
    <xf numFmtId="165" fontId="16" fillId="4" borderId="43" xfId="6" applyNumberFormat="1" applyFont="1" applyFill="1" applyBorder="1" applyAlignment="1">
      <alignment horizontal="left" vertical="center"/>
    </xf>
    <xf numFmtId="0" fontId="0" fillId="4" borderId="27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2" fontId="0" fillId="4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25" fillId="4" borderId="30" xfId="0" applyFont="1" applyFill="1" applyBorder="1" applyAlignment="1">
      <alignment horizontal="center" vertical="center"/>
    </xf>
    <xf numFmtId="0" fontId="25" fillId="4" borderId="29" xfId="0" applyFont="1" applyFill="1" applyBorder="1" applyAlignment="1">
      <alignment horizontal="center" vertical="center"/>
    </xf>
    <xf numFmtId="2" fontId="0" fillId="4" borderId="38" xfId="0" applyNumberFormat="1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4" borderId="38" xfId="0" applyFont="1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  <xf numFmtId="0" fontId="0" fillId="4" borderId="28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center" vertical="center"/>
    </xf>
    <xf numFmtId="39" fontId="0" fillId="6" borderId="16" xfId="0" applyNumberFormat="1" applyFont="1" applyFill="1" applyBorder="1" applyAlignment="1">
      <alignment horizontal="center" vertical="center"/>
    </xf>
    <xf numFmtId="39" fontId="0" fillId="6" borderId="32" xfId="0" applyNumberFormat="1" applyFont="1" applyFill="1" applyBorder="1" applyAlignment="1">
      <alignment horizontal="center" vertical="center"/>
    </xf>
    <xf numFmtId="165" fontId="16" fillId="4" borderId="49" xfId="6" applyNumberFormat="1" applyFont="1" applyFill="1" applyBorder="1" applyAlignment="1">
      <alignment horizontal="left" vertical="center"/>
    </xf>
    <xf numFmtId="165" fontId="16" fillId="4" borderId="48" xfId="6" applyNumberFormat="1" applyFont="1" applyFill="1" applyBorder="1" applyAlignment="1">
      <alignment horizontal="left" vertical="center"/>
    </xf>
    <xf numFmtId="2" fontId="0" fillId="4" borderId="30" xfId="0" applyNumberFormat="1" applyFont="1" applyFill="1" applyBorder="1" applyAlignment="1">
      <alignment horizontal="center" vertical="center"/>
    </xf>
    <xf numFmtId="2" fontId="0" fillId="4" borderId="29" xfId="0" applyNumberFormat="1" applyFont="1" applyFill="1" applyBorder="1" applyAlignment="1">
      <alignment horizontal="center" vertical="center"/>
    </xf>
    <xf numFmtId="0" fontId="0" fillId="4" borderId="28" xfId="0" applyFont="1" applyFill="1" applyBorder="1" applyAlignment="1">
      <alignment horizontal="center" vertical="center"/>
    </xf>
    <xf numFmtId="39" fontId="0" fillId="6" borderId="33" xfId="0" applyNumberFormat="1" applyFont="1" applyFill="1" applyBorder="1" applyAlignment="1">
      <alignment horizontal="center" vertical="center"/>
    </xf>
    <xf numFmtId="39" fontId="0" fillId="6" borderId="35" xfId="0" applyNumberFormat="1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7" fillId="4" borderId="41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left" vertical="center"/>
    </xf>
    <xf numFmtId="0" fontId="7" fillId="4" borderId="29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3" borderId="50" xfId="0" applyFont="1" applyFill="1" applyBorder="1" applyAlignment="1">
      <alignment vertical="center"/>
    </xf>
    <xf numFmtId="0" fontId="0" fillId="3" borderId="38" xfId="0" applyFont="1" applyFill="1" applyBorder="1" applyAlignment="1">
      <alignment vertical="center"/>
    </xf>
    <xf numFmtId="0" fontId="7" fillId="3" borderId="51" xfId="0" applyFont="1" applyFill="1" applyBorder="1" applyAlignment="1">
      <alignment vertical="center"/>
    </xf>
    <xf numFmtId="0" fontId="13" fillId="3" borderId="30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vertical="center"/>
    </xf>
  </cellXfs>
  <cellStyles count="10">
    <cellStyle name="Comma" xfId="6" builtinId="3"/>
    <cellStyle name="Comma 2" xfId="3"/>
    <cellStyle name="Currency" xfId="2" builtinId="4"/>
    <cellStyle name="Good" xfId="9" builtinId="26"/>
    <cellStyle name="Hyperlink" xfId="1" builtinId="8"/>
    <cellStyle name="Hyperlink 2" xfId="4"/>
    <cellStyle name="Normal" xfId="0" builtinId="0"/>
    <cellStyle name="Normal 2" xfId="5"/>
    <cellStyle name="Output" xfId="8" builtinId="21"/>
    <cellStyle name="Percent" xfId="7" builtinId="5"/>
  </cellStyles>
  <dxfs count="333">
    <dxf>
      <font>
        <strike/>
        <color theme="1" tint="0.499984740745262"/>
      </font>
    </dxf>
    <dxf>
      <font>
        <strike/>
        <color theme="1" tint="0.499984740745262"/>
      </font>
    </dxf>
    <dxf>
      <numFmt numFmtId="0" formatCode="General"/>
    </dxf>
    <dxf>
      <numFmt numFmtId="1" formatCode="0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numFmt numFmtId="164" formatCode="d\ mmmm\ yyyy\,\ h:mm\ AM/PM"/>
      <alignment horizontal="left" vertical="bottom" textRotation="0" wrapText="0" indent="0" justifyLastLine="0" shrinkToFit="0" readingOrder="0"/>
    </dxf>
    <dxf>
      <font>
        <strike/>
        <color theme="1" tint="0.49998474074526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7" formatCode="#,##0.00_);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7" formatCode="#,##0.00_);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7" formatCode="#,##0.00_);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numFmt numFmtId="0" formatCode="General"/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00"/>
      <color rgb="FFBCBC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101762660378148E-3"/>
          <c:y val="1.5422244925469503E-3"/>
          <c:w val="0.98538358847276075"/>
          <c:h val="0.98357267362489431"/>
        </c:manualLayout>
      </c:layout>
      <c:bubbleChart>
        <c:varyColors val="0"/>
        <c:ser>
          <c:idx val="0"/>
          <c:order val="0"/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xVal>
            <c:numRef>
              <c:f>mapping!$BA$4:$BA$105</c:f>
              <c:numCache>
                <c:formatCode>0.00</c:formatCode>
                <c:ptCount val="102"/>
                <c:pt idx="0">
                  <c:v>20</c:v>
                </c:pt>
                <c:pt idx="1">
                  <c:v>45</c:v>
                </c:pt>
                <c:pt idx="2">
                  <c:v>-64</c:v>
                </c:pt>
                <c:pt idx="3">
                  <c:v>45</c:v>
                </c:pt>
                <c:pt idx="4">
                  <c:v>-69.966700000000003</c:v>
                </c:pt>
                <c:pt idx="5">
                  <c:v>89.29</c:v>
                </c:pt>
                <c:pt idx="6">
                  <c:v>133</c:v>
                </c:pt>
                <c:pt idx="7">
                  <c:v>13.333299999999999</c:v>
                </c:pt>
                <c:pt idx="8">
                  <c:v>47.5</c:v>
                </c:pt>
                <c:pt idx="9">
                  <c:v>26</c:v>
                </c:pt>
                <c:pt idx="10">
                  <c:v>90</c:v>
                </c:pt>
                <c:pt idx="11">
                  <c:v>4</c:v>
                </c:pt>
                <c:pt idx="12">
                  <c:v>-64.75</c:v>
                </c:pt>
                <c:pt idx="13">
                  <c:v>90.5</c:v>
                </c:pt>
                <c:pt idx="14">
                  <c:v>-65</c:v>
                </c:pt>
                <c:pt idx="15">
                  <c:v>-55</c:v>
                </c:pt>
                <c:pt idx="16">
                  <c:v>25</c:v>
                </c:pt>
                <c:pt idx="17">
                  <c:v>105</c:v>
                </c:pt>
                <c:pt idx="18">
                  <c:v>-95</c:v>
                </c:pt>
                <c:pt idx="19">
                  <c:v>-2</c:v>
                </c:pt>
                <c:pt idx="20">
                  <c:v>-85</c:v>
                </c:pt>
                <c:pt idx="21">
                  <c:v>105</c:v>
                </c:pt>
                <c:pt idx="22">
                  <c:v>-72</c:v>
                </c:pt>
                <c:pt idx="23">
                  <c:v>-84</c:v>
                </c:pt>
                <c:pt idx="24">
                  <c:v>15.5</c:v>
                </c:pt>
                <c:pt idx="25">
                  <c:v>15.5</c:v>
                </c:pt>
                <c:pt idx="26">
                  <c:v>10</c:v>
                </c:pt>
                <c:pt idx="27">
                  <c:v>-70.666700000000006</c:v>
                </c:pt>
                <c:pt idx="28">
                  <c:v>55.28</c:v>
                </c:pt>
                <c:pt idx="29">
                  <c:v>30</c:v>
                </c:pt>
                <c:pt idx="30">
                  <c:v>26</c:v>
                </c:pt>
                <c:pt idx="31">
                  <c:v>38</c:v>
                </c:pt>
                <c:pt idx="32">
                  <c:v>2</c:v>
                </c:pt>
                <c:pt idx="33">
                  <c:v>26</c:v>
                </c:pt>
                <c:pt idx="34">
                  <c:v>2</c:v>
                </c:pt>
                <c:pt idx="35">
                  <c:v>9</c:v>
                </c:pt>
                <c:pt idx="36">
                  <c:v>-2</c:v>
                </c:pt>
                <c:pt idx="37">
                  <c:v>22</c:v>
                </c:pt>
                <c:pt idx="38">
                  <c:v>-59</c:v>
                </c:pt>
                <c:pt idx="39">
                  <c:v>114.16670000000001</c:v>
                </c:pt>
                <c:pt idx="40">
                  <c:v>20</c:v>
                </c:pt>
                <c:pt idx="41">
                  <c:v>-18</c:v>
                </c:pt>
                <c:pt idx="42">
                  <c:v>77</c:v>
                </c:pt>
                <c:pt idx="43">
                  <c:v>120</c:v>
                </c:pt>
                <c:pt idx="44">
                  <c:v>53</c:v>
                </c:pt>
                <c:pt idx="45">
                  <c:v>-8</c:v>
                </c:pt>
                <c:pt idx="46">
                  <c:v>34.75</c:v>
                </c:pt>
                <c:pt idx="47">
                  <c:v>12.833299999999999</c:v>
                </c:pt>
                <c:pt idx="48">
                  <c:v>138</c:v>
                </c:pt>
                <c:pt idx="49">
                  <c:v>38</c:v>
                </c:pt>
                <c:pt idx="50">
                  <c:v>47.658099999999997</c:v>
                </c:pt>
                <c:pt idx="51">
                  <c:v>-102</c:v>
                </c:pt>
                <c:pt idx="52">
                  <c:v>28.5</c:v>
                </c:pt>
                <c:pt idx="53">
                  <c:v>17</c:v>
                </c:pt>
                <c:pt idx="54">
                  <c:v>24</c:v>
                </c:pt>
                <c:pt idx="55">
                  <c:v>102</c:v>
                </c:pt>
                <c:pt idx="56">
                  <c:v>57.55</c:v>
                </c:pt>
                <c:pt idx="57">
                  <c:v>-102</c:v>
                </c:pt>
                <c:pt idx="58">
                  <c:v>105</c:v>
                </c:pt>
                <c:pt idx="59">
                  <c:v>19</c:v>
                </c:pt>
                <c:pt idx="60">
                  <c:v>-5</c:v>
                </c:pt>
                <c:pt idx="61">
                  <c:v>35</c:v>
                </c:pt>
                <c:pt idx="62">
                  <c:v>98</c:v>
                </c:pt>
                <c:pt idx="63">
                  <c:v>112.5</c:v>
                </c:pt>
                <c:pt idx="64">
                  <c:v>5.75</c:v>
                </c:pt>
                <c:pt idx="65">
                  <c:v>174</c:v>
                </c:pt>
                <c:pt idx="66">
                  <c:v>8</c:v>
                </c:pt>
                <c:pt idx="67">
                  <c:v>10</c:v>
                </c:pt>
                <c:pt idx="68">
                  <c:v>57</c:v>
                </c:pt>
                <c:pt idx="69">
                  <c:v>70</c:v>
                </c:pt>
                <c:pt idx="70">
                  <c:v>-80</c:v>
                </c:pt>
                <c:pt idx="71">
                  <c:v>-58</c:v>
                </c:pt>
                <c:pt idx="72">
                  <c:v>-76</c:v>
                </c:pt>
                <c:pt idx="73">
                  <c:v>122</c:v>
                </c:pt>
                <c:pt idx="74">
                  <c:v>20</c:v>
                </c:pt>
                <c:pt idx="75">
                  <c:v>-8</c:v>
                </c:pt>
                <c:pt idx="76">
                  <c:v>51.25</c:v>
                </c:pt>
                <c:pt idx="77">
                  <c:v>43.5</c:v>
                </c:pt>
                <c:pt idx="78">
                  <c:v>25</c:v>
                </c:pt>
                <c:pt idx="79">
                  <c:v>100</c:v>
                </c:pt>
                <c:pt idx="80">
                  <c:v>45</c:v>
                </c:pt>
                <c:pt idx="81">
                  <c:v>103.8</c:v>
                </c:pt>
                <c:pt idx="82">
                  <c:v>19.5</c:v>
                </c:pt>
                <c:pt idx="83">
                  <c:v>15</c:v>
                </c:pt>
                <c:pt idx="84">
                  <c:v>49</c:v>
                </c:pt>
                <c:pt idx="85">
                  <c:v>24</c:v>
                </c:pt>
                <c:pt idx="86">
                  <c:v>-4</c:v>
                </c:pt>
                <c:pt idx="87">
                  <c:v>81</c:v>
                </c:pt>
                <c:pt idx="88">
                  <c:v>15</c:v>
                </c:pt>
                <c:pt idx="89">
                  <c:v>8</c:v>
                </c:pt>
                <c:pt idx="90">
                  <c:v>100</c:v>
                </c:pt>
                <c:pt idx="91">
                  <c:v>9</c:v>
                </c:pt>
                <c:pt idx="92">
                  <c:v>35</c:v>
                </c:pt>
                <c:pt idx="93">
                  <c:v>54</c:v>
                </c:pt>
                <c:pt idx="94">
                  <c:v>32</c:v>
                </c:pt>
                <c:pt idx="95">
                  <c:v>-2</c:v>
                </c:pt>
                <c:pt idx="96">
                  <c:v>32</c:v>
                </c:pt>
                <c:pt idx="97">
                  <c:v>-56</c:v>
                </c:pt>
                <c:pt idx="98">
                  <c:v>-97</c:v>
                </c:pt>
                <c:pt idx="99">
                  <c:v>106</c:v>
                </c:pt>
                <c:pt idx="100">
                  <c:v>30</c:v>
                </c:pt>
                <c:pt idx="101">
                  <c:v>30</c:v>
                </c:pt>
              </c:numCache>
            </c:numRef>
          </c:xVal>
          <c:yVal>
            <c:numRef>
              <c:f>mapping!$BC$4:$BC$105</c:f>
              <c:numCache>
                <c:formatCode>General</c:formatCode>
                <c:ptCount val="102"/>
                <c:pt idx="0">
                  <c:v>34.125714802302227</c:v>
                </c:pt>
                <c:pt idx="1">
                  <c:v>19.57843023407634</c:v>
                </c:pt>
                <c:pt idx="2">
                  <c:v>-27.434073646554275</c:v>
                </c:pt>
                <c:pt idx="3">
                  <c:v>33.12895161082772</c:v>
                </c:pt>
                <c:pt idx="4">
                  <c:v>9.5485571541778498</c:v>
                </c:pt>
                <c:pt idx="5">
                  <c:v>23.713047226427864</c:v>
                </c:pt>
                <c:pt idx="6">
                  <c:v>-21.269649137505599</c:v>
                </c:pt>
                <c:pt idx="7">
                  <c:v>40.827315948665003</c:v>
                </c:pt>
                <c:pt idx="8">
                  <c:v>33.625476177598351</c:v>
                </c:pt>
                <c:pt idx="9">
                  <c:v>55.694702377536856</c:v>
                </c:pt>
                <c:pt idx="10">
                  <c:v>18.74547416195151</c:v>
                </c:pt>
                <c:pt idx="11">
                  <c:v>44.879722113020684</c:v>
                </c:pt>
                <c:pt idx="12">
                  <c:v>25.920015003743082</c:v>
                </c:pt>
                <c:pt idx="13">
                  <c:v>21.69141539599962</c:v>
                </c:pt>
                <c:pt idx="14">
                  <c:v>-13.0808190204169</c:v>
                </c:pt>
                <c:pt idx="15">
                  <c:v>-7.6204629730721258</c:v>
                </c:pt>
                <c:pt idx="16">
                  <c:v>36.165745195862094</c:v>
                </c:pt>
                <c:pt idx="17">
                  <c:v>9.9371171876567708</c:v>
                </c:pt>
                <c:pt idx="18">
                  <c:v>57.188048711269388</c:v>
                </c:pt>
                <c:pt idx="19">
                  <c:v>48.816919738970931</c:v>
                </c:pt>
                <c:pt idx="20">
                  <c:v>9.9371171876567708</c:v>
                </c:pt>
                <c:pt idx="21">
                  <c:v>28.348921195390268</c:v>
                </c:pt>
                <c:pt idx="22">
                  <c:v>3.0323068541152249</c:v>
                </c:pt>
                <c:pt idx="23">
                  <c:v>7.6163770074462107</c:v>
                </c:pt>
                <c:pt idx="24">
                  <c:v>38.452238602295751</c:v>
                </c:pt>
                <c:pt idx="25">
                  <c:v>43.594536595035429</c:v>
                </c:pt>
                <c:pt idx="26">
                  <c:v>51.460261220341494</c:v>
                </c:pt>
                <c:pt idx="27">
                  <c:v>14.6706225923314</c:v>
                </c:pt>
                <c:pt idx="28">
                  <c:v>19.787718400398742</c:v>
                </c:pt>
                <c:pt idx="29">
                  <c:v>21.265133047357782</c:v>
                </c:pt>
                <c:pt idx="30">
                  <c:v>55.694702377536856</c:v>
                </c:pt>
                <c:pt idx="31">
                  <c:v>6.0814823001805864</c:v>
                </c:pt>
                <c:pt idx="32">
                  <c:v>39.35466784887636</c:v>
                </c:pt>
                <c:pt idx="33">
                  <c:v>63.655737304974735</c:v>
                </c:pt>
                <c:pt idx="34">
                  <c:v>39.35466784887636</c:v>
                </c:pt>
                <c:pt idx="35">
                  <c:v>45.080121077707595</c:v>
                </c:pt>
                <c:pt idx="36">
                  <c:v>6.0814823001805864</c:v>
                </c:pt>
                <c:pt idx="37">
                  <c:v>32.146679183285663</c:v>
                </c:pt>
                <c:pt idx="38">
                  <c:v>3.7926219984231966</c:v>
                </c:pt>
                <c:pt idx="39">
                  <c:v>17.303104837115445</c:v>
                </c:pt>
                <c:pt idx="40">
                  <c:v>40.455756443639658</c:v>
                </c:pt>
                <c:pt idx="41">
                  <c:v>65.416278016651162</c:v>
                </c:pt>
                <c:pt idx="42">
                  <c:v>15.474704971409281</c:v>
                </c:pt>
                <c:pt idx="43">
                  <c:v>-3.7966612624151561</c:v>
                </c:pt>
                <c:pt idx="44">
                  <c:v>25.621587047131811</c:v>
                </c:pt>
                <c:pt idx="45">
                  <c:v>47.542702241337658</c:v>
                </c:pt>
                <c:pt idx="46">
                  <c:v>25.175925037910169</c:v>
                </c:pt>
                <c:pt idx="47">
                  <c:v>35.993224377101036</c:v>
                </c:pt>
                <c:pt idx="48">
                  <c:v>29.2799303388237</c:v>
                </c:pt>
                <c:pt idx="49">
                  <c:v>0.75599073768621416</c:v>
                </c:pt>
                <c:pt idx="50">
                  <c:v>23.275064924715132</c:v>
                </c:pt>
                <c:pt idx="51">
                  <c:v>17.918965045752671</c:v>
                </c:pt>
                <c:pt idx="52">
                  <c:v>-23.421086002775297</c:v>
                </c:pt>
                <c:pt idx="53">
                  <c:v>19.57843023407634</c:v>
                </c:pt>
                <c:pt idx="54">
                  <c:v>51.460261220341494</c:v>
                </c:pt>
                <c:pt idx="55">
                  <c:v>3.0323068541152249</c:v>
                </c:pt>
                <c:pt idx="56">
                  <c:v>-15.707709237731946</c:v>
                </c:pt>
                <c:pt idx="57">
                  <c:v>17.918965045752671</c:v>
                </c:pt>
                <c:pt idx="58">
                  <c:v>39.35466784887636</c:v>
                </c:pt>
                <c:pt idx="59">
                  <c:v>36.165745195862094</c:v>
                </c:pt>
                <c:pt idx="60">
                  <c:v>25.621587047131811</c:v>
                </c:pt>
                <c:pt idx="61">
                  <c:v>-14.074975508305354</c:v>
                </c:pt>
                <c:pt idx="62">
                  <c:v>17.098555866615435</c:v>
                </c:pt>
                <c:pt idx="63">
                  <c:v>1.893498933734886</c:v>
                </c:pt>
                <c:pt idx="64">
                  <c:v>46.916641178529638</c:v>
                </c:pt>
                <c:pt idx="65">
                  <c:v>-34.13104641669711</c:v>
                </c:pt>
                <c:pt idx="66">
                  <c:v>7.6163770074462107</c:v>
                </c:pt>
                <c:pt idx="67">
                  <c:v>60.3156568752417</c:v>
                </c:pt>
                <c:pt idx="68">
                  <c:v>16.283910911328462</c:v>
                </c:pt>
                <c:pt idx="69">
                  <c:v>23.852965195954535</c:v>
                </c:pt>
                <c:pt idx="70">
                  <c:v>6.8478692139699442</c:v>
                </c:pt>
                <c:pt idx="71">
                  <c:v>-17.923336423093257</c:v>
                </c:pt>
                <c:pt idx="72">
                  <c:v>-7.6204629730721258</c:v>
                </c:pt>
                <c:pt idx="73">
                  <c:v>9.9371171876567708</c:v>
                </c:pt>
                <c:pt idx="74">
                  <c:v>46.297658925224383</c:v>
                </c:pt>
                <c:pt idx="75">
                  <c:v>32.636049098865179</c:v>
                </c:pt>
                <c:pt idx="76">
                  <c:v>19.997437622862371</c:v>
                </c:pt>
                <c:pt idx="77">
                  <c:v>35.137715613211085</c:v>
                </c:pt>
                <c:pt idx="78">
                  <c:v>39.35466784887636</c:v>
                </c:pt>
                <c:pt idx="79">
                  <c:v>57.188048711269388</c:v>
                </c:pt>
                <c:pt idx="80">
                  <c:v>19.57843023407634</c:v>
                </c:pt>
                <c:pt idx="81">
                  <c:v>1.0339958194157599</c:v>
                </c:pt>
                <c:pt idx="82">
                  <c:v>42.337737377488885</c:v>
                </c:pt>
                <c:pt idx="83">
                  <c:v>39.35466784887636</c:v>
                </c:pt>
                <c:pt idx="84">
                  <c:v>7.6163770074462107</c:v>
                </c:pt>
                <c:pt idx="85">
                  <c:v>-22.98671054987728</c:v>
                </c:pt>
                <c:pt idx="86">
                  <c:v>33.12895161082772</c:v>
                </c:pt>
                <c:pt idx="87">
                  <c:v>5.3169723573046852</c:v>
                </c:pt>
                <c:pt idx="88">
                  <c:v>60.3156568752417</c:v>
                </c:pt>
                <c:pt idx="89">
                  <c:v>40.455756443639658</c:v>
                </c:pt>
                <c:pt idx="90">
                  <c:v>11.499522620902011</c:v>
                </c:pt>
                <c:pt idx="91">
                  <c:v>27.429220010345613</c:v>
                </c:pt>
                <c:pt idx="92">
                  <c:v>32.146679183285663</c:v>
                </c:pt>
                <c:pt idx="93">
                  <c:v>18.74547416195151</c:v>
                </c:pt>
                <c:pt idx="94">
                  <c:v>0.75599073768621416</c:v>
                </c:pt>
                <c:pt idx="95">
                  <c:v>48.816919738970931</c:v>
                </c:pt>
                <c:pt idx="96">
                  <c:v>42.721496859777069</c:v>
                </c:pt>
                <c:pt idx="97">
                  <c:v>-26.525079717073108</c:v>
                </c:pt>
                <c:pt idx="98">
                  <c:v>31.178191420968009</c:v>
                </c:pt>
                <c:pt idx="99">
                  <c:v>12.286094061169797</c:v>
                </c:pt>
                <c:pt idx="100">
                  <c:v>-11.503688454183315</c:v>
                </c:pt>
                <c:pt idx="101">
                  <c:v>-15.478987094215235</c:v>
                </c:pt>
              </c:numCache>
            </c:numRef>
          </c:yVal>
          <c:bubbleSize>
            <c:numRef>
              <c:f>mapping!$BE$4:$BE$105</c:f>
              <c:numCache>
                <c:formatCode>General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</c:numCache>
            </c:numRef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sizeRepresents val="w"/>
        <c:axId val="266216192"/>
        <c:axId val="266217728"/>
      </c:bubbleChart>
      <c:valAx>
        <c:axId val="266216192"/>
        <c:scaling>
          <c:orientation val="minMax"/>
          <c:max val="190"/>
          <c:min val="-170"/>
        </c:scaling>
        <c:delete val="1"/>
        <c:axPos val="b"/>
        <c:numFmt formatCode="0.00" sourceLinked="1"/>
        <c:majorTickMark val="out"/>
        <c:minorTickMark val="none"/>
        <c:tickLblPos val="none"/>
        <c:crossAx val="266217728"/>
        <c:crosses val="autoZero"/>
        <c:crossBetween val="midCat"/>
        <c:majorUnit val="20"/>
      </c:valAx>
      <c:valAx>
        <c:axId val="266217728"/>
        <c:scaling>
          <c:orientation val="minMax"/>
          <c:max val="90"/>
          <c:min val="-52"/>
        </c:scaling>
        <c:delete val="1"/>
        <c:axPos val="l"/>
        <c:numFmt formatCode="General" sourceLinked="1"/>
        <c:majorTickMark val="out"/>
        <c:minorTickMark val="none"/>
        <c:tickLblPos val="none"/>
        <c:crossAx val="266216192"/>
        <c:crosses val="autoZero"/>
        <c:crossBetween val="midCat"/>
      </c:valAx>
      <c:spPr>
        <a:blipFill dpi="0" rotWithShape="1">
          <a:blip xmlns:r="http://schemas.openxmlformats.org/officeDocument/2006/relationships" r:embed="rId2"/>
          <a:srcRect/>
          <a:stretch>
            <a:fillRect/>
          </a:stretch>
        </a:blipFill>
      </c:spPr>
    </c:plotArea>
    <c:plotVisOnly val="1"/>
    <c:dispBlanksAs val="gap"/>
    <c:showDLblsOverMax val="0"/>
  </c:chart>
  <c:spPr>
    <a:gradFill rotWithShape="1">
      <a:gsLst>
        <a:gs pos="0">
          <a:schemeClr val="dk1">
            <a:shade val="51000"/>
            <a:satMod val="130000"/>
          </a:schemeClr>
        </a:gs>
        <a:gs pos="80000">
          <a:schemeClr val="dk1">
            <a:shade val="93000"/>
            <a:satMod val="130000"/>
          </a:schemeClr>
        </a:gs>
        <a:gs pos="100000">
          <a:schemeClr val="dk1">
            <a:shade val="94000"/>
            <a:satMod val="135000"/>
          </a:schemeClr>
        </a:gs>
      </a:gsLst>
      <a:lin ang="16200000" scaled="0"/>
    </a:gradFill>
    <a:ln w="9525" cap="flat" cmpd="sng" algn="ctr">
      <a:solidFill>
        <a:schemeClr val="dk1">
          <a:shade val="95000"/>
          <a:satMod val="105000"/>
        </a:schemeClr>
      </a:solidFill>
      <a:prstDash val="solid"/>
    </a:ln>
    <a:effectLst>
      <a:outerShdw blurRad="40000" dist="23000" dir="5400000" rotWithShape="0">
        <a:srgbClr val="000000">
          <a:alpha val="35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Avg Salary By Selection/ Hours</a:t>
            </a:r>
            <a:r>
              <a:rPr lang="en-US" sz="1400" baseline="0"/>
              <a:t> Using Excel</a:t>
            </a:r>
            <a:r>
              <a:rPr lang="en-US" sz="1400"/>
              <a:t> </a:t>
            </a:r>
          </a:p>
          <a:p>
            <a:pPr>
              <a:defRPr/>
            </a:pPr>
            <a:r>
              <a:rPr lang="en-US" sz="900"/>
              <a:t>(hours a day)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993059136306381"/>
          <c:y val="0.21647821657994884"/>
          <c:w val="0.77354246624171252"/>
          <c:h val="0.53100669871232842"/>
        </c:manualLayout>
      </c:layout>
      <c:barChart>
        <c:barDir val="col"/>
        <c:grouping val="clustered"/>
        <c:varyColors val="0"/>
        <c:ser>
          <c:idx val="1"/>
          <c:order val="1"/>
          <c:tx>
            <c:v>Selection</c:v>
          </c:tx>
          <c:invertIfNegative val="0"/>
          <c:cat>
            <c:strRef>
              <c:f>mapping!$BH$44:$BL$44</c:f>
              <c:strCache>
                <c:ptCount val="5"/>
                <c:pt idx="0">
                  <c:v>0</c:v>
                </c:pt>
                <c:pt idx="1">
                  <c:v>1 or 2</c:v>
                </c:pt>
                <c:pt idx="2">
                  <c:v>2 to 3</c:v>
                </c:pt>
                <c:pt idx="3">
                  <c:v>4 to 6</c:v>
                </c:pt>
                <c:pt idx="4">
                  <c:v>7 to 8</c:v>
                </c:pt>
              </c:strCache>
            </c:strRef>
          </c:cat>
          <c:val>
            <c:numRef>
              <c:f>mapping!$BH$47:$BL$47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6257152"/>
        <c:axId val="266258688"/>
      </c:barChart>
      <c:lineChart>
        <c:grouping val="standard"/>
        <c:varyColors val="0"/>
        <c:ser>
          <c:idx val="0"/>
          <c:order val="0"/>
          <c:tx>
            <c:v>Overall</c:v>
          </c:tx>
          <c:spPr>
            <a:ln w="28575" cap="sq" cmpd="sng">
              <a:solidFill>
                <a:schemeClr val="bg1">
                  <a:lumMod val="50000"/>
                </a:schemeClr>
              </a:solidFill>
              <a:prstDash val="sysDash"/>
              <a:bevel/>
            </a:ln>
          </c:spPr>
          <c:marker>
            <c:symbol val="none"/>
          </c:marker>
          <c:dPt>
            <c:idx val="1"/>
            <c:bubble3D val="0"/>
          </c:dPt>
          <c:cat>
            <c:strRef>
              <c:f>mapping!$BH$44:$BL$44</c:f>
              <c:strCache>
                <c:ptCount val="5"/>
                <c:pt idx="0">
                  <c:v>0</c:v>
                </c:pt>
                <c:pt idx="1">
                  <c:v>1 or 2</c:v>
                </c:pt>
                <c:pt idx="2">
                  <c:v>2 to 3</c:v>
                </c:pt>
                <c:pt idx="3">
                  <c:v>4 to 6</c:v>
                </c:pt>
                <c:pt idx="4">
                  <c:v>7 to 8</c:v>
                </c:pt>
              </c:strCache>
            </c:strRef>
          </c:cat>
          <c:val>
            <c:numRef>
              <c:f>mapping!$BH$46:$BL$46</c:f>
              <c:numCache>
                <c:formatCode>0.00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257152"/>
        <c:axId val="266258688"/>
      </c:lineChart>
      <c:catAx>
        <c:axId val="26625715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66258688"/>
        <c:crosses val="autoZero"/>
        <c:auto val="0"/>
        <c:lblAlgn val="ctr"/>
        <c:lblOffset val="100"/>
        <c:noMultiLvlLbl val="0"/>
      </c:catAx>
      <c:valAx>
        <c:axId val="266258688"/>
        <c:scaling>
          <c:orientation val="minMax"/>
        </c:scaling>
        <c:delete val="0"/>
        <c:axPos val="l"/>
        <c:majorGridlines/>
        <c:numFmt formatCode="#,##0" sourceLinked="0"/>
        <c:majorTickMark val="none"/>
        <c:minorTickMark val="none"/>
        <c:tickLblPos val="nextTo"/>
        <c:crossAx val="26625715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gradFill rotWithShape="1">
      <a:gsLst>
        <a:gs pos="40000">
          <a:srgbClr val="000000"/>
        </a:gs>
        <a:gs pos="0">
          <a:schemeClr val="dk1">
            <a:shade val="51000"/>
            <a:satMod val="130000"/>
          </a:schemeClr>
        </a:gs>
        <a:gs pos="80000">
          <a:schemeClr val="dk1">
            <a:shade val="93000"/>
            <a:satMod val="130000"/>
          </a:schemeClr>
        </a:gs>
        <a:gs pos="100000">
          <a:schemeClr val="dk1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 sz="900"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5" fmlaLink="Dashboard!$A$10" max="83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127000</xdr:colOff>
      <xdr:row>7</xdr:row>
      <xdr:rowOff>29481</xdr:rowOff>
    </xdr:from>
    <xdr:to>
      <xdr:col>31</xdr:col>
      <xdr:colOff>0</xdr:colOff>
      <xdr:row>25</xdr:row>
      <xdr:rowOff>57150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10</xdr:row>
          <xdr:rowOff>171450</xdr:rowOff>
        </xdr:from>
        <xdr:to>
          <xdr:col>3</xdr:col>
          <xdr:colOff>133350</xdr:colOff>
          <xdr:row>24</xdr:row>
          <xdr:rowOff>123825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112059</xdr:colOff>
      <xdr:row>26</xdr:row>
      <xdr:rowOff>44823</xdr:rowOff>
    </xdr:from>
    <xdr:to>
      <xdr:col>17</xdr:col>
      <xdr:colOff>504265</xdr:colOff>
      <xdr:row>38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blXrate" displayName="tblXrate" ref="B3:C39" totalsRowShown="0">
  <autoFilter ref="B3:C39"/>
  <sortState ref="B4:C39">
    <sortCondition ref="B32"/>
  </sortState>
  <tableColumns count="2">
    <tableColumn id="1" name="Currency"/>
    <tableColumn id="2" name="in USD" dataDxfId="20">
      <calculatedColumnFormula>1/INDEX($K$4:$AT$39,MATCH(tblXrate[[#This Row],[Currency]],$J$4:$J$39,0),MATCH($C$2,$K$3:$AT$3,0))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blCountries" displayName="tblCountries" ref="E3:F137" totalsRowShown="0">
  <autoFilter ref="E3:F137"/>
  <sortState ref="E4:F137">
    <sortCondition ref="F64"/>
  </sortState>
  <tableColumns count="2">
    <tableColumn id="1" name="Actual"/>
    <tableColumn id="2" name="Mapp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blBy_country" displayName="tblBy_country" ref="AV3:BE105" totalsRowShown="0" headerRowDxfId="19" dataDxfId="18">
  <autoFilter ref="AV3:BE105"/>
  <sortState ref="AV5:BD107">
    <sortCondition ref="AV7"/>
  </sortState>
  <tableColumns count="10">
    <tableColumn id="1" name="Country" dataDxfId="17"/>
    <tableColumn id="2" name="Average Salary" dataDxfId="16">
      <calculatedColumnFormula>AVERAGEIF(tblSalaries[clean Country],tblBy_country[[#This Row],[Country]],tblSalaries[Salary])</calculatedColumnFormula>
    </tableColumn>
    <tableColumn id="5" name="Max Salary" dataDxfId="15">
      <calculatedColumnFormula array="1">MAX(IF((tblBy_country[[#This Row],[Country]]=tblSalaries[clean Country]),tblSalaries[Salary],0))</calculatedColumnFormula>
    </tableColumn>
    <tableColumn id="6" name="Min Salary" dataDxfId="14">
      <calculatedColumnFormula array="1">MIN(IF(tblSalaries[clean Country]=tblBy_country[[#This Row],[Country]],tblSalaries[Salary]))</calculatedColumnFormula>
    </tableColumn>
    <tableColumn id="3" name="Number of replies" dataDxfId="13">
      <calculatedColumnFormula>COUNTIF(tblSalaries[clean Country],tblBy_country[[#This Row],[Country]])</calculatedColumnFormula>
    </tableColumn>
    <tableColumn id="8" name="Log" dataDxfId="12"/>
    <tableColumn id="7" name="Lat" dataDxfId="11"/>
    <tableColumn id="11" name="Map Lat" dataDxfId="10">
      <calculatedColumnFormula>LOG(TAN(((3.1415/180)*BB4)/2+3.1415/4))*100</calculatedColumnFormula>
    </tableColumn>
    <tableColumn id="4" name="% of Total" dataDxfId="9">
      <calculatedColumnFormula>tblBy_country[[#This Row],[Number of replies]]/SUM(tblBy_country[Number of replies])</calculatedColumnFormula>
    </tableColumn>
    <tableColumn id="9" name="#" dataDxfId="8">
      <calculatedColumnFormula>IF(tblBy_country[[#This Row],[Country]]=Dashboard!$AC$7,50,1)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blSalaries" displayName="tblSalaries" ref="B5:N1888" totalsRowShown="0">
  <autoFilter ref="B5:N1888"/>
  <tableColumns count="13">
    <tableColumn id="1" name="Unique ID"/>
    <tableColumn id="2" name="Timestamp" dataDxfId="6"/>
    <tableColumn id="3" name="Your Salary" dataDxfId="5"/>
    <tableColumn id="4" name="clean Salary (in local currency)"/>
    <tableColumn id="5" name="Currency"/>
    <tableColumn id="13" name="Salary" dataCellStyle="Currency">
      <calculatedColumnFormula>tblSalaries[[#This Row],[clean Salary (in local currency)]]*VLOOKUP(tblSalaries[[#This Row],[Currency]],tblXrate[],2,FALSE)</calculatedColumnFormula>
    </tableColumn>
    <tableColumn id="7" name="Your Job Title"/>
    <tableColumn id="6" name="Job Type"/>
    <tableColumn id="8" name="Where do you work"/>
    <tableColumn id="10" name="clean Country" dataDxfId="4">
      <calculatedColumnFormula>VLOOKUP(tblSalaries[[#This Row],[Where do you work]],tblCountries[[Actual]:[Mapping]],2,FALSE)</calculatedColumnFormula>
    </tableColumn>
    <tableColumn id="9" name="How many hours of a day you work on Excel"/>
    <tableColumn id="12" name="Years of Experience" dataDxfId="3"/>
    <tableColumn id="14" name="Grouped Expericance" dataDxfId="2">
      <calculatedColumnFormula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e.com/" TargetMode="External"/><Relationship Id="rId1" Type="http://schemas.openxmlformats.org/officeDocument/2006/relationships/hyperlink" Target="http://www.x-rates.com/cgi-bin/cgicalc.cgi?value=1&amp;base=USD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BU1889"/>
  <sheetViews>
    <sheetView showGridLines="0" topLeftCell="AR3" zoomScale="85" zoomScaleNormal="85" workbookViewId="0">
      <selection activeCell="BE3" sqref="BE3"/>
    </sheetView>
  </sheetViews>
  <sheetFormatPr defaultRowHeight="15" x14ac:dyDescent="0.25"/>
  <cols>
    <col min="1" max="1" width="4" customWidth="1"/>
    <col min="2" max="2" width="17.42578125" bestFit="1" customWidth="1"/>
    <col min="4" max="4" width="2.28515625" customWidth="1"/>
    <col min="5" max="6" width="27.140625" bestFit="1" customWidth="1"/>
    <col min="7" max="7" width="2.140625" customWidth="1"/>
    <col min="8" max="8" width="5.28515625" style="49" bestFit="1" customWidth="1"/>
    <col min="9" max="9" width="19.7109375" customWidth="1"/>
    <col min="10" max="10" width="5.28515625" bestFit="1" customWidth="1"/>
    <col min="11" max="46" width="4.5703125" customWidth="1"/>
    <col min="48" max="48" width="18.5703125" customWidth="1"/>
    <col min="49" max="49" width="16.5703125" bestFit="1" customWidth="1"/>
    <col min="50" max="50" width="15.5703125" bestFit="1" customWidth="1"/>
    <col min="51" max="51" width="14.42578125" bestFit="1" customWidth="1"/>
    <col min="53" max="53" width="10" style="50" bestFit="1" customWidth="1"/>
    <col min="54" max="54" width="9.5703125" style="50" bestFit="1" customWidth="1"/>
    <col min="55" max="55" width="9.5703125" style="49" customWidth="1"/>
    <col min="56" max="56" width="10.85546875" customWidth="1"/>
    <col min="57" max="57" width="7.28515625" customWidth="1"/>
    <col min="58" max="58" width="3.5703125" customWidth="1"/>
    <col min="59" max="59" width="17" style="82" bestFit="1" customWidth="1"/>
    <col min="60" max="61" width="11.7109375" style="83" bestFit="1" customWidth="1"/>
    <col min="62" max="63" width="13.85546875" style="83" bestFit="1" customWidth="1"/>
    <col min="64" max="64" width="10.85546875" style="84" customWidth="1"/>
    <col min="65" max="66" width="10.85546875" style="49" customWidth="1"/>
    <col min="67" max="67" width="10.85546875" style="103" customWidth="1"/>
    <col min="68" max="68" width="2" style="55" customWidth="1"/>
    <col min="69" max="69" width="20" style="55" bestFit="1" customWidth="1"/>
    <col min="70" max="70" width="2.7109375" style="55" customWidth="1"/>
    <col min="71" max="71" width="29.28515625" style="55" bestFit="1" customWidth="1"/>
    <col min="72" max="72" width="2.85546875" style="55" customWidth="1"/>
    <col min="73" max="73" width="15.42578125" style="112" bestFit="1" customWidth="1"/>
  </cols>
  <sheetData>
    <row r="1" spans="2:73" ht="24" thickBot="1" x14ac:dyDescent="0.4">
      <c r="B1" s="130" t="s">
        <v>3920</v>
      </c>
      <c r="C1" s="130"/>
      <c r="H1" s="2"/>
      <c r="I1" s="2" t="s">
        <v>3960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BO1" s="105"/>
      <c r="BP1" s="106"/>
      <c r="BQ1" s="106"/>
      <c r="BR1" s="106"/>
      <c r="BS1" s="106"/>
      <c r="BT1" s="106"/>
      <c r="BU1" s="107"/>
    </row>
    <row r="2" spans="2:73" ht="15.75" thickBot="1" x14ac:dyDescent="0.3">
      <c r="B2" s="5" t="s">
        <v>3919</v>
      </c>
      <c r="C2" s="5">
        <f>Dashboard!G7</f>
        <v>0</v>
      </c>
      <c r="E2" s="5" t="s">
        <v>3918</v>
      </c>
      <c r="F2" s="5"/>
      <c r="I2" s="2" t="s">
        <v>3910</v>
      </c>
      <c r="BG2" s="134" t="s">
        <v>3992</v>
      </c>
      <c r="BH2" s="135"/>
      <c r="BI2" s="135"/>
      <c r="BJ2" s="135"/>
      <c r="BK2" s="135"/>
      <c r="BL2" s="136"/>
      <c r="BO2" s="131" t="s">
        <v>3991</v>
      </c>
      <c r="BP2" s="132"/>
      <c r="BQ2" s="132"/>
      <c r="BR2" s="132"/>
      <c r="BS2" s="132"/>
      <c r="BT2" s="132"/>
      <c r="BU2" s="133"/>
    </row>
    <row r="3" spans="2:73" ht="30.75" thickTop="1" thickBot="1" x14ac:dyDescent="0.3">
      <c r="B3" t="s">
        <v>2</v>
      </c>
      <c r="C3" t="s">
        <v>3888</v>
      </c>
      <c r="E3" t="s">
        <v>3915</v>
      </c>
      <c r="F3" t="s">
        <v>3916</v>
      </c>
      <c r="H3" s="7" t="s">
        <v>3953</v>
      </c>
      <c r="I3" s="7" t="s">
        <v>2</v>
      </c>
      <c r="J3" s="7" t="s">
        <v>3953</v>
      </c>
      <c r="K3" s="10" t="s">
        <v>6</v>
      </c>
      <c r="L3" s="10" t="s">
        <v>82</v>
      </c>
      <c r="M3" s="10" t="s">
        <v>483</v>
      </c>
      <c r="N3" s="10" t="s">
        <v>3889</v>
      </c>
      <c r="O3" s="10" t="s">
        <v>69</v>
      </c>
      <c r="P3" s="10" t="s">
        <v>86</v>
      </c>
      <c r="Q3" s="14" t="s">
        <v>3890</v>
      </c>
      <c r="R3" s="10" t="s">
        <v>3954</v>
      </c>
      <c r="S3" s="29" t="s">
        <v>1359</v>
      </c>
      <c r="T3" s="14" t="s">
        <v>3900</v>
      </c>
      <c r="U3" s="14" t="s">
        <v>3956</v>
      </c>
      <c r="V3" s="29" t="s">
        <v>1985</v>
      </c>
      <c r="W3" s="17" t="s">
        <v>22</v>
      </c>
      <c r="X3" s="10" t="s">
        <v>40</v>
      </c>
      <c r="Y3" s="10" t="s">
        <v>1390</v>
      </c>
      <c r="Z3" s="14" t="s">
        <v>1527</v>
      </c>
      <c r="AA3" s="10" t="s">
        <v>3957</v>
      </c>
      <c r="AB3" s="17" t="s">
        <v>3891</v>
      </c>
      <c r="AC3" s="10" t="s">
        <v>3892</v>
      </c>
      <c r="AD3" s="14" t="s">
        <v>391</v>
      </c>
      <c r="AE3" s="29" t="s">
        <v>3955</v>
      </c>
      <c r="AF3" s="29" t="s">
        <v>1725</v>
      </c>
      <c r="AG3" s="29" t="s">
        <v>669</v>
      </c>
      <c r="AH3" s="14" t="s">
        <v>3958</v>
      </c>
      <c r="AI3" s="17" t="s">
        <v>1825</v>
      </c>
      <c r="AJ3" s="10" t="s">
        <v>32</v>
      </c>
      <c r="AK3" s="14" t="s">
        <v>3893</v>
      </c>
      <c r="AL3" s="14" t="s">
        <v>1335</v>
      </c>
      <c r="AM3" s="17" t="s">
        <v>957</v>
      </c>
      <c r="AN3" s="10" t="s">
        <v>3894</v>
      </c>
      <c r="AO3" s="10" t="s">
        <v>1157</v>
      </c>
      <c r="AP3" s="10" t="s">
        <v>584</v>
      </c>
      <c r="AQ3" s="10" t="s">
        <v>1145</v>
      </c>
      <c r="AR3" s="10" t="s">
        <v>445</v>
      </c>
      <c r="AS3" s="10" t="s">
        <v>1877</v>
      </c>
      <c r="AT3" s="10" t="s">
        <v>358</v>
      </c>
      <c r="AV3" s="47" t="s">
        <v>3963</v>
      </c>
      <c r="AW3" s="48" t="s">
        <v>3970</v>
      </c>
      <c r="AX3" s="48" t="s">
        <v>3971</v>
      </c>
      <c r="AY3" s="48" t="s">
        <v>3972</v>
      </c>
      <c r="AZ3" s="48" t="s">
        <v>3975</v>
      </c>
      <c r="BA3" s="51" t="s">
        <v>3966</v>
      </c>
      <c r="BB3" s="51" t="s">
        <v>3967</v>
      </c>
      <c r="BC3" s="48" t="s">
        <v>3968</v>
      </c>
      <c r="BD3" s="48" t="s">
        <v>3962</v>
      </c>
      <c r="BE3" s="48" t="s">
        <v>3973</v>
      </c>
      <c r="BF3" s="45"/>
      <c r="BG3" s="127" t="s">
        <v>3982</v>
      </c>
      <c r="BH3" s="128"/>
      <c r="BI3" s="128"/>
      <c r="BJ3" s="128"/>
      <c r="BK3" s="128"/>
      <c r="BL3" s="129"/>
      <c r="BN3" s="45"/>
      <c r="BO3" s="108" t="s">
        <v>3980</v>
      </c>
      <c r="BP3" s="56"/>
      <c r="BQ3" s="56" t="s">
        <v>3963</v>
      </c>
      <c r="BR3" s="56"/>
      <c r="BS3" s="56" t="s">
        <v>3979</v>
      </c>
      <c r="BT3" s="56"/>
      <c r="BU3" s="109" t="s">
        <v>3978</v>
      </c>
    </row>
    <row r="4" spans="2:73" ht="15.75" thickTop="1" x14ac:dyDescent="0.25">
      <c r="B4" t="s">
        <v>358</v>
      </c>
      <c r="C4" t="e">
        <f>1/INDEX($K$4:$AT$39,MATCH(tblXrate[[#This Row],[Currency]],$J$4:$J$39,0),MATCH($C$2,$K$3:$AT$3,0))</f>
        <v>#N/A</v>
      </c>
      <c r="E4" t="s">
        <v>1072</v>
      </c>
      <c r="F4" t="s">
        <v>1072</v>
      </c>
      <c r="H4" s="9" t="s">
        <v>6</v>
      </c>
      <c r="I4" s="9" t="s">
        <v>3952</v>
      </c>
      <c r="J4" s="9" t="s">
        <v>6</v>
      </c>
      <c r="K4" s="11">
        <v>1</v>
      </c>
      <c r="L4" s="11">
        <v>1.00759</v>
      </c>
      <c r="M4" s="11">
        <v>1.2224199999999999E-2</v>
      </c>
      <c r="N4" s="11">
        <v>0.482707</v>
      </c>
      <c r="O4" s="11">
        <v>1.5599499999999999</v>
      </c>
      <c r="P4" s="11">
        <v>0.97515300000000005</v>
      </c>
      <c r="Q4" s="15">
        <v>0.15729199999999999</v>
      </c>
      <c r="R4" s="11">
        <v>2.0060199999999999E-3</v>
      </c>
      <c r="S4" s="30">
        <v>0.16785700000000001</v>
      </c>
      <c r="T4" s="15">
        <v>2.5706900000000001E-2</v>
      </c>
      <c r="U4" s="15">
        <v>0.16492399999999999</v>
      </c>
      <c r="V4" s="30">
        <v>5.64401E-2</v>
      </c>
      <c r="W4" s="18">
        <v>1.2478</v>
      </c>
      <c r="X4" s="11">
        <v>1.7502400000000001E-2</v>
      </c>
      <c r="Y4" s="11">
        <v>1.05559E-4</v>
      </c>
      <c r="Z4" s="15">
        <v>1.2541999999999999E-2</v>
      </c>
      <c r="AA4" s="11">
        <v>1.1890599999999999E-2</v>
      </c>
      <c r="AB4" s="18">
        <v>0.31347900000000001</v>
      </c>
      <c r="AC4" s="11">
        <v>3.2336400000000001E-2</v>
      </c>
      <c r="AD4" s="15">
        <v>7.2850700000000004E-2</v>
      </c>
      <c r="AE4" s="30">
        <v>7.5188000000000002E-4</v>
      </c>
      <c r="AF4" s="30">
        <v>0.112973</v>
      </c>
      <c r="AG4" s="30">
        <v>0.78954599999999997</v>
      </c>
      <c r="AH4" s="15">
        <v>6.1557399999999998E-3</v>
      </c>
      <c r="AI4" s="18">
        <v>0.16586500000000001</v>
      </c>
      <c r="AJ4" s="11">
        <v>1.05684E-2</v>
      </c>
      <c r="AK4" s="15">
        <v>2.3644200000000001E-2</v>
      </c>
      <c r="AL4" s="15">
        <v>0.29287299999999999</v>
      </c>
      <c r="AM4" s="18">
        <v>0.28059400000000001</v>
      </c>
      <c r="AN4" s="11">
        <v>0.26666699999999999</v>
      </c>
      <c r="AO4" s="11">
        <v>0.78271100000000005</v>
      </c>
      <c r="AP4" s="11">
        <v>0.11929099999999999</v>
      </c>
      <c r="AQ4" s="11">
        <v>7.5012000000000004E-3</v>
      </c>
      <c r="AR4" s="11">
        <v>0.141407</v>
      </c>
      <c r="AS4" s="11">
        <v>1.03888</v>
      </c>
      <c r="AT4" s="11">
        <v>0.27223700000000001</v>
      </c>
      <c r="AV4" s="40" t="s">
        <v>1072</v>
      </c>
      <c r="AW4" s="44" t="e">
        <f>AVERAGEIF(tblSalaries[clean Country],tblBy_country[[#This Row],[Country]],tblSalaries[Salary])</f>
        <v>#N/A</v>
      </c>
      <c r="AX4" s="44" t="e">
        <f t="array" ref="AX4">MAX(IF((tblBy_country[[#This Row],[Country]]=tblSalaries[clean Country]),tblSalaries[Salary],0))</f>
        <v>#N/A</v>
      </c>
      <c r="AY4" s="44" t="e">
        <f t="array" ref="AY4">MIN(IF(tblSalaries[clean Country]=tblBy_country[[#This Row],[Country]],tblSalaries[Salary]))</f>
        <v>#N/A</v>
      </c>
      <c r="AZ4" s="41">
        <f>COUNTIF(tblSalaries[clean Country],tblBy_country[[#This Row],[Country]])</f>
        <v>1</v>
      </c>
      <c r="BA4" s="52">
        <v>20</v>
      </c>
      <c r="BB4" s="52">
        <v>41</v>
      </c>
      <c r="BC4" s="41">
        <f t="shared" ref="BC4:BC34" si="0">LOG(TAN(((3.1415/180)*BB4)/2+3.1415/4))*100</f>
        <v>34.125714802302227</v>
      </c>
      <c r="BD4" s="42">
        <f>tblBy_country[[#This Row],[Number of replies]]/SUM(tblBy_country[Number of replies])</f>
        <v>5.3106744556558679E-4</v>
      </c>
      <c r="BE4" s="41">
        <f>IF(tblBy_country[[#This Row],[Country]]=Dashboard!$AC$7,50,1)</f>
        <v>1</v>
      </c>
      <c r="BF4" s="39"/>
      <c r="BG4" s="85" t="s">
        <v>3911</v>
      </c>
      <c r="BH4" s="59" t="s">
        <v>3921</v>
      </c>
      <c r="BI4" s="59" t="s">
        <v>3922</v>
      </c>
      <c r="BJ4" s="59" t="s">
        <v>3923</v>
      </c>
      <c r="BK4" s="59" t="s">
        <v>3924</v>
      </c>
      <c r="BL4" s="86" t="s">
        <v>3965</v>
      </c>
      <c r="BN4" s="39"/>
      <c r="BO4" s="103" t="s">
        <v>3999</v>
      </c>
      <c r="BP4" s="57"/>
      <c r="BQ4" s="57" t="s">
        <v>3999</v>
      </c>
      <c r="BR4" s="57"/>
      <c r="BS4" s="57" t="s">
        <v>3999</v>
      </c>
      <c r="BT4" s="57"/>
      <c r="BU4" s="110" t="s">
        <v>3999</v>
      </c>
    </row>
    <row r="5" spans="2:73" x14ac:dyDescent="0.25">
      <c r="B5" t="s">
        <v>82</v>
      </c>
      <c r="C5" t="e">
        <f>1/INDEX($K$4:$AT$39,MATCH(tblXrate[[#This Row],[Currency]],$J$4:$J$39,0),MATCH($C$2,$K$3:$AT$3,0))</f>
        <v>#N/A</v>
      </c>
      <c r="E5" t="s">
        <v>163</v>
      </c>
      <c r="F5" t="s">
        <v>3925</v>
      </c>
      <c r="H5" s="6" t="s">
        <v>82</v>
      </c>
      <c r="I5" s="6" t="s">
        <v>3928</v>
      </c>
      <c r="J5" s="6" t="s">
        <v>82</v>
      </c>
      <c r="K5" s="13">
        <v>0.99655300000000002</v>
      </c>
      <c r="L5" s="11">
        <v>1</v>
      </c>
      <c r="M5" s="11">
        <v>1.2130500000000001E-2</v>
      </c>
      <c r="N5" s="11">
        <v>0.47907100000000002</v>
      </c>
      <c r="O5" s="13">
        <v>1.54819</v>
      </c>
      <c r="P5" s="13">
        <v>0.96780699999999997</v>
      </c>
      <c r="Q5" s="16">
        <v>0.156107</v>
      </c>
      <c r="R5" s="13">
        <v>1.99212E-3</v>
      </c>
      <c r="S5" s="31">
        <v>0.16659299999999999</v>
      </c>
      <c r="T5" s="16">
        <v>2.5525900000000001E-2</v>
      </c>
      <c r="U5" s="16">
        <v>0.16375999999999999</v>
      </c>
      <c r="V5" s="31">
        <v>5.5994799999999997E-2</v>
      </c>
      <c r="W5" s="19">
        <v>1.2383999999999999</v>
      </c>
      <c r="X5" s="13">
        <v>1.73706E-2</v>
      </c>
      <c r="Y5" s="13">
        <v>1.04764E-4</v>
      </c>
      <c r="Z5" s="16">
        <v>1.24475E-2</v>
      </c>
      <c r="AA5" s="13">
        <v>1.17958E-2</v>
      </c>
      <c r="AB5" s="19">
        <v>0.31111699999999998</v>
      </c>
      <c r="AC5" s="13">
        <v>3.2092799999999998E-2</v>
      </c>
      <c r="AD5" s="16">
        <v>7.2301900000000002E-2</v>
      </c>
      <c r="AE5" s="31">
        <v>7.46143E-4</v>
      </c>
      <c r="AF5" s="31">
        <v>0.11201700000000001</v>
      </c>
      <c r="AG5" s="31">
        <v>0.78359900000000005</v>
      </c>
      <c r="AH5" s="16">
        <v>6.1085100000000002E-3</v>
      </c>
      <c r="AI5" s="19">
        <v>0.16461500000000001</v>
      </c>
      <c r="AJ5" s="13">
        <v>1.04888E-2</v>
      </c>
      <c r="AK5" s="16">
        <v>2.34661E-2</v>
      </c>
      <c r="AL5" s="16">
        <v>0.29054099999999999</v>
      </c>
      <c r="AM5" s="19">
        <v>0.27848000000000001</v>
      </c>
      <c r="AN5" s="13">
        <v>0.264658</v>
      </c>
      <c r="AO5" s="13">
        <v>0.77681500000000003</v>
      </c>
      <c r="AP5" s="13">
        <v>0.118393</v>
      </c>
      <c r="AQ5" s="13">
        <v>7.4446900000000003E-3</v>
      </c>
      <c r="AR5" s="13">
        <v>0.14034099999999999</v>
      </c>
      <c r="AS5" s="13">
        <v>1.0310600000000001</v>
      </c>
      <c r="AT5" s="13">
        <v>0.27004299999999998</v>
      </c>
      <c r="AV5" s="40" t="s">
        <v>3925</v>
      </c>
      <c r="AW5" s="44" t="e">
        <f>AVERAGEIF(tblSalaries[clean Country],tblBy_country[[#This Row],[Country]],tblSalaries[Salary])</f>
        <v>#N/A</v>
      </c>
      <c r="AX5" s="44" t="e">
        <f t="array" ref="AX5">MAX(IF((tblBy_country[[#This Row],[Country]]=tblSalaries[clean Country]),tblSalaries[Salary],0))</f>
        <v>#N/A</v>
      </c>
      <c r="AY5" s="44" t="e">
        <f t="array" ref="AY5">MIN(IF(tblSalaries[clean Country]=tblBy_country[[#This Row],[Country]],tblSalaries[Salary]))</f>
        <v>#N/A</v>
      </c>
      <c r="AZ5" s="41">
        <f>COUNTIF(tblSalaries[clean Country],tblBy_country[[#This Row],[Country]])</f>
        <v>1</v>
      </c>
      <c r="BA5" s="52">
        <v>45</v>
      </c>
      <c r="BB5" s="52">
        <v>25</v>
      </c>
      <c r="BC5" s="41">
        <f t="shared" si="0"/>
        <v>19.57843023407634</v>
      </c>
      <c r="BD5" s="42">
        <f>tblBy_country[[#This Row],[Number of replies]]/SUM(tblBy_country[Number of replies])</f>
        <v>5.3106744556558679E-4</v>
      </c>
      <c r="BE5" s="41">
        <f>IF(tblBy_country[[#This Row],[Country]]=Dashboard!$AC$7,50,1)</f>
        <v>1</v>
      </c>
      <c r="BF5" s="39"/>
      <c r="BG5" s="87" t="s">
        <v>310</v>
      </c>
      <c r="BH5" s="60">
        <f>IFERROR(AVERAGEIFS(tblSalaries[Salary],tblSalaries[Job Type],$BG5,tblSalaries[Grouped Expericance],BH$4),0)</f>
        <v>0</v>
      </c>
      <c r="BI5" s="88">
        <f>IFERROR(AVERAGEIFS(tblSalaries[Salary],tblSalaries[Job Type],$BG5,tblSalaries[Grouped Expericance],BI$4),0)</f>
        <v>0</v>
      </c>
      <c r="BJ5" s="88">
        <f>IFERROR(AVERAGEIFS(tblSalaries[Salary],tblSalaries[Job Type],BG5,tblSalaries[Grouped Expericance],$BJ$4),0)</f>
        <v>0</v>
      </c>
      <c r="BK5" s="88">
        <f>IFERROR(AVERAGEIFS(tblSalaries[Salary],tblSalaries[Job Type],BG5:BG6,tblSalaries[Grouped Expericance],$BK$4),0)</f>
        <v>0</v>
      </c>
      <c r="BL5" s="89">
        <f>IFERROR(AVERAGEIFS(tblSalaries[Salary],tblSalaries[Job Type],BG5,tblSalaries[Grouped Expericance],$BL$4),0)</f>
        <v>0</v>
      </c>
      <c r="BN5" s="39"/>
      <c r="BO5" s="103" t="s">
        <v>310</v>
      </c>
      <c r="BP5" s="57"/>
      <c r="BQ5" s="55" t="s">
        <v>1072</v>
      </c>
      <c r="BR5" s="57"/>
      <c r="BS5" s="57" t="s">
        <v>25</v>
      </c>
      <c r="BT5" s="57"/>
      <c r="BU5" s="110" t="s">
        <v>3921</v>
      </c>
    </row>
    <row r="6" spans="2:73" x14ac:dyDescent="0.25">
      <c r="B6" t="s">
        <v>483</v>
      </c>
      <c r="C6" t="e">
        <f>1/INDEX($K$4:$AT$39,MATCH(tblXrate[[#This Row],[Currency]],$J$4:$J$39,0),MATCH($C$2,$K$3:$AT$3,0))</f>
        <v>#N/A</v>
      </c>
      <c r="E6" t="s">
        <v>1329</v>
      </c>
      <c r="F6" t="s">
        <v>1329</v>
      </c>
      <c r="H6" s="6" t="s">
        <v>483</v>
      </c>
      <c r="I6" s="6" t="s">
        <v>3897</v>
      </c>
      <c r="J6" s="6" t="s">
        <v>483</v>
      </c>
      <c r="K6" s="13">
        <v>81.805000000000007</v>
      </c>
      <c r="L6" s="11">
        <v>82.436800000000005</v>
      </c>
      <c r="M6" s="11">
        <v>1</v>
      </c>
      <c r="N6" s="11">
        <v>39.1798</v>
      </c>
      <c r="O6" s="13">
        <v>127.38</v>
      </c>
      <c r="P6" s="13">
        <v>79.779600000000002</v>
      </c>
      <c r="Q6" s="16">
        <v>12.868</v>
      </c>
      <c r="R6" s="13">
        <v>0.16381899999999999</v>
      </c>
      <c r="S6" s="31">
        <v>13.7264</v>
      </c>
      <c r="T6" s="16">
        <v>2.0953900000000001</v>
      </c>
      <c r="U6" s="16">
        <v>13.4961</v>
      </c>
      <c r="V6" s="31">
        <v>4.6182100000000004</v>
      </c>
      <c r="W6" s="19">
        <v>102.01</v>
      </c>
      <c r="X6" s="13">
        <v>1.4384300000000001</v>
      </c>
      <c r="Y6" s="13">
        <v>8.6633100000000005E-3</v>
      </c>
      <c r="Z6" s="16">
        <v>1.02658</v>
      </c>
      <c r="AA6" s="13">
        <v>0.97179300000000002</v>
      </c>
      <c r="AB6" s="19">
        <v>25.612300000000001</v>
      </c>
      <c r="AC6" s="13">
        <v>2.6653099999999998</v>
      </c>
      <c r="AD6" s="16">
        <v>6.0103299999999997</v>
      </c>
      <c r="AE6" s="31">
        <v>6.0103299999999997</v>
      </c>
      <c r="AF6" s="31">
        <v>9.2501599999999993</v>
      </c>
      <c r="AG6" s="31">
        <v>64.743099999999998</v>
      </c>
      <c r="AH6" s="16">
        <v>0.50446400000000002</v>
      </c>
      <c r="AI6" s="19">
        <v>13.5379</v>
      </c>
      <c r="AJ6" s="13">
        <v>0.86429500000000004</v>
      </c>
      <c r="AK6" s="16">
        <v>1.92954</v>
      </c>
      <c r="AL6" s="16">
        <v>23.945399999999999</v>
      </c>
      <c r="AM6" s="19">
        <v>22.929200000000002</v>
      </c>
      <c r="AN6" s="13">
        <v>21.818899999999999</v>
      </c>
      <c r="AO6" s="13">
        <v>64.094200000000001</v>
      </c>
      <c r="AP6" s="13">
        <v>9.71434</v>
      </c>
      <c r="AQ6" s="13">
        <v>6.11598E-2</v>
      </c>
      <c r="AR6" s="13">
        <v>11.6022</v>
      </c>
      <c r="AS6" s="13">
        <v>84.9101</v>
      </c>
      <c r="AT6" s="13">
        <v>22.276299999999999</v>
      </c>
      <c r="AV6" s="40" t="s">
        <v>1329</v>
      </c>
      <c r="AW6" s="44" t="e">
        <f>AVERAGEIF(tblSalaries[clean Country],tblBy_country[[#This Row],[Country]],tblSalaries[Salary])</f>
        <v>#N/A</v>
      </c>
      <c r="AX6" s="44" t="e">
        <f t="array" ref="AX6">MAX(IF((tblBy_country[[#This Row],[Country]]=tblSalaries[clean Country]),tblSalaries[Salary],0))</f>
        <v>#N/A</v>
      </c>
      <c r="AY6" s="44" t="e">
        <f t="array" ref="AY6">MIN(IF(tblSalaries[clean Country]=tblBy_country[[#This Row],[Country]],tblSalaries[Salary]))</f>
        <v>#N/A</v>
      </c>
      <c r="AZ6" s="41">
        <f>COUNTIF(tblSalaries[clean Country],tblBy_country[[#This Row],[Country]])</f>
        <v>1</v>
      </c>
      <c r="BA6" s="52">
        <v>-64</v>
      </c>
      <c r="BB6" s="52">
        <v>-34</v>
      </c>
      <c r="BC6" s="41">
        <f t="shared" si="0"/>
        <v>-27.434073646554275</v>
      </c>
      <c r="BD6" s="42">
        <f>tblBy_country[[#This Row],[Number of replies]]/SUM(tblBy_country[Number of replies])</f>
        <v>5.3106744556558679E-4</v>
      </c>
      <c r="BE6" s="41">
        <f>IF(tblBy_country[[#This Row],[Country]]=Dashboard!$AC$7,50,1)</f>
        <v>1</v>
      </c>
      <c r="BF6" s="39"/>
      <c r="BG6" s="87" t="s">
        <v>20</v>
      </c>
      <c r="BH6" s="60">
        <f>IFERROR(AVERAGEIFS(tblSalaries[Salary],tblSalaries[Job Type],$BG6,tblSalaries[Grouped Expericance],BH$4),0)</f>
        <v>0</v>
      </c>
      <c r="BI6" s="88">
        <f>IFERROR(AVERAGEIFS(tblSalaries[Salary],tblSalaries[Job Type],$BG6,tblSalaries[Grouped Expericance],BI$4),0)</f>
        <v>0</v>
      </c>
      <c r="BJ6" s="88">
        <f>IFERROR(AVERAGEIFS(tblSalaries[Salary],tblSalaries[Job Type],BG6,tblSalaries[Grouped Expericance],$BJ$4),0)</f>
        <v>0</v>
      </c>
      <c r="BK6" s="88">
        <f>IFERROR(AVERAGEIFS(tblSalaries[Salary],tblSalaries[Job Type],BG6:BG7,tblSalaries[Grouped Expericance],$BK$4),0)</f>
        <v>0</v>
      </c>
      <c r="BL6" s="89">
        <f>IFERROR(AVERAGEIFS(tblSalaries[Salary],tblSalaries[Job Type],BG6,tblSalaries[Grouped Expericance],$BL$4),0)</f>
        <v>0</v>
      </c>
      <c r="BN6" s="39"/>
      <c r="BO6" s="102" t="s">
        <v>20</v>
      </c>
      <c r="BQ6" s="57" t="s">
        <v>3925</v>
      </c>
      <c r="BS6" s="55" t="s">
        <v>18</v>
      </c>
      <c r="BU6" s="111" t="s">
        <v>3922</v>
      </c>
    </row>
    <row r="7" spans="2:73" x14ac:dyDescent="0.25">
      <c r="B7" t="s">
        <v>3889</v>
      </c>
      <c r="C7" t="e">
        <f>1/INDEX($K$4:$AT$39,MATCH(tblXrate[[#This Row],[Currency]],$J$4:$J$39,0),MATCH($C$2,$K$3:$AT$3,0))</f>
        <v>#N/A</v>
      </c>
      <c r="E7" t="s">
        <v>1856</v>
      </c>
      <c r="F7" t="s">
        <v>1856</v>
      </c>
      <c r="H7" s="6" t="s">
        <v>3889</v>
      </c>
      <c r="I7" s="6" t="s">
        <v>3929</v>
      </c>
      <c r="J7" s="6" t="s">
        <v>3889</v>
      </c>
      <c r="K7" s="13">
        <v>2.0655700000000001</v>
      </c>
      <c r="L7" s="11">
        <v>2.0873699999999999</v>
      </c>
      <c r="M7" s="11">
        <v>2.5523400000000002E-2</v>
      </c>
      <c r="N7" s="11">
        <v>1</v>
      </c>
      <c r="O7" s="13">
        <v>3.2316600000000002</v>
      </c>
      <c r="P7" s="13">
        <v>2.0201799999999999</v>
      </c>
      <c r="Q7" s="16">
        <v>0.32585500000000001</v>
      </c>
      <c r="R7" s="13">
        <v>4.1907699999999999E-3</v>
      </c>
      <c r="S7" s="31">
        <v>0.34774100000000002</v>
      </c>
      <c r="T7" s="16">
        <v>5.3737800000000002E-2</v>
      </c>
      <c r="U7" s="16">
        <v>0.34550799999999998</v>
      </c>
      <c r="V7" s="31">
        <v>0.117519</v>
      </c>
      <c r="W7" s="19">
        <v>2.58501</v>
      </c>
      <c r="X7" s="13">
        <v>3.6258899999999997E-2</v>
      </c>
      <c r="Y7" s="13">
        <v>2.18681E-4</v>
      </c>
      <c r="Z7" s="16">
        <v>2.5982600000000002E-2</v>
      </c>
      <c r="AA7" s="13">
        <v>2.4725400000000002E-2</v>
      </c>
      <c r="AB7" s="19">
        <v>0.64941800000000005</v>
      </c>
      <c r="AC7" s="13">
        <v>6.6989699999999999E-2</v>
      </c>
      <c r="AD7" s="16">
        <v>0.150921</v>
      </c>
      <c r="AE7" s="31">
        <v>1.5619799999999999E-3</v>
      </c>
      <c r="AF7" s="31">
        <v>0.23483200000000001</v>
      </c>
      <c r="AG7" s="31">
        <v>1.6356599999999999</v>
      </c>
      <c r="AH7" s="16">
        <v>1.2784500000000001E-2</v>
      </c>
      <c r="AI7" s="19">
        <v>0.34361399999999998</v>
      </c>
      <c r="AJ7" s="13">
        <v>2.1894E-2</v>
      </c>
      <c r="AK7" s="16">
        <v>4.8982600000000001E-2</v>
      </c>
      <c r="AL7" s="16">
        <v>0.60775900000000005</v>
      </c>
      <c r="AM7" s="19">
        <v>0.58129200000000003</v>
      </c>
      <c r="AN7" s="13">
        <v>0.55244000000000004</v>
      </c>
      <c r="AO7" s="13">
        <v>1.6214999999999999</v>
      </c>
      <c r="AP7" s="13">
        <v>0.24712999999999999</v>
      </c>
      <c r="AQ7" s="13">
        <v>1.5539900000000001E-2</v>
      </c>
      <c r="AR7" s="13">
        <v>0.29294500000000001</v>
      </c>
      <c r="AS7" s="13">
        <v>2.1522000000000001</v>
      </c>
      <c r="AT7" s="13">
        <v>0.56537199999999999</v>
      </c>
      <c r="AV7" s="40" t="s">
        <v>1856</v>
      </c>
      <c r="AW7" s="44" t="e">
        <f>AVERAGEIF(tblSalaries[clean Country],tblBy_country[[#This Row],[Country]],tblSalaries[Salary])</f>
        <v>#N/A</v>
      </c>
      <c r="AX7" s="44" t="e">
        <f t="array" ref="AX7">MAX(IF((tblBy_country[[#This Row],[Country]]=tblSalaries[clean Country]),tblSalaries[Salary],0))</f>
        <v>#N/A</v>
      </c>
      <c r="AY7" s="44" t="e">
        <f t="array" ref="AY7">MIN(IF(tblSalaries[clean Country]=tblBy_country[[#This Row],[Country]],tblSalaries[Salary]))</f>
        <v>#N/A</v>
      </c>
      <c r="AZ7" s="41">
        <f>COUNTIF(tblSalaries[clean Country],tblBy_country[[#This Row],[Country]])</f>
        <v>1</v>
      </c>
      <c r="BA7" s="52">
        <v>45</v>
      </c>
      <c r="BB7" s="52">
        <v>40</v>
      </c>
      <c r="BC7" s="41">
        <f t="shared" si="0"/>
        <v>33.12895161082772</v>
      </c>
      <c r="BD7" s="42">
        <f>tblBy_country[[#This Row],[Number of replies]]/SUM(tblBy_country[Number of replies])</f>
        <v>5.3106744556558679E-4</v>
      </c>
      <c r="BE7" s="41">
        <f>IF(tblBy_country[[#This Row],[Country]]=Dashboard!$AC$7,50,1)</f>
        <v>1</v>
      </c>
      <c r="BF7" s="39"/>
      <c r="BG7" s="87" t="s">
        <v>356</v>
      </c>
      <c r="BH7" s="60">
        <f>IFERROR(AVERAGEIFS(tblSalaries[Salary],tblSalaries[Job Type],$BG7,tblSalaries[Grouped Expericance],BH$4),0)</f>
        <v>0</v>
      </c>
      <c r="BI7" s="88">
        <f>IFERROR(AVERAGEIFS(tblSalaries[Salary],tblSalaries[Job Type],$BG7,tblSalaries[Grouped Expericance],BI$4),0)</f>
        <v>0</v>
      </c>
      <c r="BJ7" s="88">
        <f>IFERROR(AVERAGEIFS(tblSalaries[Salary],tblSalaries[Job Type],BG7,tblSalaries[Grouped Expericance],$BJ$4),0)</f>
        <v>0</v>
      </c>
      <c r="BK7" s="88">
        <f>IFERROR(AVERAGEIFS(tblSalaries[Salary],tblSalaries[Job Type],BG7:BG8,tblSalaries[Grouped Expericance],$BK$4),0)</f>
        <v>0</v>
      </c>
      <c r="BL7" s="89">
        <f>IFERROR(AVERAGEIFS(tblSalaries[Salary],tblSalaries[Job Type],BG7,tblSalaries[Grouped Expericance],$BL$4),0)</f>
        <v>0</v>
      </c>
      <c r="BN7" s="39"/>
      <c r="BO7" s="103" t="s">
        <v>356</v>
      </c>
      <c r="BP7" s="57"/>
      <c r="BQ7" s="57" t="s">
        <v>1329</v>
      </c>
      <c r="BR7" s="57"/>
      <c r="BS7" s="57" t="s">
        <v>9</v>
      </c>
      <c r="BT7" s="57"/>
      <c r="BU7" s="110" t="s">
        <v>3923</v>
      </c>
    </row>
    <row r="8" spans="2:73" x14ac:dyDescent="0.25">
      <c r="B8" t="s">
        <v>86</v>
      </c>
      <c r="C8" t="e">
        <f>1/INDEX($K$4:$AT$39,MATCH(tblXrate[[#This Row],[Currency]],$J$4:$J$39,0),MATCH($C$2,$K$3:$AT$3,0))</f>
        <v>#N/A</v>
      </c>
      <c r="E8" t="s">
        <v>990</v>
      </c>
      <c r="F8" t="s">
        <v>990</v>
      </c>
      <c r="H8" s="6" t="s">
        <v>69</v>
      </c>
      <c r="I8" s="6" t="s">
        <v>3930</v>
      </c>
      <c r="J8" s="6" t="s">
        <v>69</v>
      </c>
      <c r="K8" s="13">
        <v>0.64096200000000003</v>
      </c>
      <c r="L8" s="11">
        <v>0.64591399999999999</v>
      </c>
      <c r="M8" s="11">
        <v>7.8505199999999997E-3</v>
      </c>
      <c r="N8" s="11">
        <v>0.30943799999999999</v>
      </c>
      <c r="O8" s="13">
        <v>1</v>
      </c>
      <c r="P8" s="13">
        <v>0.62512000000000001</v>
      </c>
      <c r="Q8" s="16">
        <v>0.100832</v>
      </c>
      <c r="R8" s="13">
        <v>1.2892699999999999E-3</v>
      </c>
      <c r="S8" s="31">
        <v>0.10760400000000001</v>
      </c>
      <c r="T8" s="16">
        <v>1.6520799999999999E-2</v>
      </c>
      <c r="U8" s="16">
        <v>0.106002</v>
      </c>
      <c r="V8" s="31">
        <v>3.6258899999999997E-2</v>
      </c>
      <c r="W8" s="19">
        <v>0.79990000000000006</v>
      </c>
      <c r="X8" s="13">
        <v>1.12199E-2</v>
      </c>
      <c r="Y8" s="13">
        <v>6.7668400000000004E-5</v>
      </c>
      <c r="Z8" s="16">
        <v>8.0400000000000003E-3</v>
      </c>
      <c r="AA8" s="13">
        <v>7.6366699999999999E-3</v>
      </c>
      <c r="AB8" s="19">
        <v>0.20095499999999999</v>
      </c>
      <c r="AC8" s="13">
        <v>2.07292E-2</v>
      </c>
      <c r="AD8" s="16">
        <v>4.6700800000000001E-2</v>
      </c>
      <c r="AE8" s="31">
        <v>4.8231499999999998E-4</v>
      </c>
      <c r="AF8" s="31">
        <v>7.2652999999999995E-2</v>
      </c>
      <c r="AG8" s="31">
        <v>0.50613699999999995</v>
      </c>
      <c r="AH8" s="16">
        <v>3.9547100000000002E-3</v>
      </c>
      <c r="AI8" s="19">
        <v>0.106327</v>
      </c>
      <c r="AJ8" s="13">
        <v>6.7748399999999999E-3</v>
      </c>
      <c r="AK8" s="16">
        <v>1.51571E-2</v>
      </c>
      <c r="AL8" s="16">
        <v>0.18814700000000001</v>
      </c>
      <c r="AM8" s="19">
        <v>0.17987400000000001</v>
      </c>
      <c r="AN8" s="13">
        <v>0.17094599999999999</v>
      </c>
      <c r="AO8" s="13">
        <v>0.50175599999999998</v>
      </c>
      <c r="AP8" s="13">
        <v>7.6471499999999998E-2</v>
      </c>
      <c r="AQ8" s="13">
        <v>4.8086300000000004E-3</v>
      </c>
      <c r="AR8" s="13">
        <v>9.0648400000000004E-2</v>
      </c>
      <c r="AS8" s="13">
        <v>0.66597300000000004</v>
      </c>
      <c r="AT8" s="13">
        <v>0.17485600000000001</v>
      </c>
      <c r="AV8" s="40" t="s">
        <v>990</v>
      </c>
      <c r="AW8" s="44" t="e">
        <f>AVERAGEIF(tblSalaries[clean Country],tblBy_country[[#This Row],[Country]],tblSalaries[Salary])</f>
        <v>#N/A</v>
      </c>
      <c r="AX8" s="44" t="e">
        <f t="array" ref="AX8">MAX(IF((tblBy_country[[#This Row],[Country]]=tblSalaries[clean Country]),tblSalaries[Salary],0))</f>
        <v>#N/A</v>
      </c>
      <c r="AY8" s="44" t="e">
        <f t="array" ref="AY8">MIN(IF(tblSalaries[clean Country]=tblBy_country[[#This Row],[Country]],tblSalaries[Salary]))</f>
        <v>#N/A</v>
      </c>
      <c r="AZ8" s="41">
        <f>COUNTIF(tblSalaries[clean Country],tblBy_country[[#This Row],[Country]])</f>
        <v>1</v>
      </c>
      <c r="BA8" s="52">
        <v>-69.966700000000003</v>
      </c>
      <c r="BB8" s="52">
        <v>12.5</v>
      </c>
      <c r="BC8" s="41">
        <f t="shared" si="0"/>
        <v>9.5485571541778498</v>
      </c>
      <c r="BD8" s="42">
        <f>tblBy_country[[#This Row],[Number of replies]]/SUM(tblBy_country[Number of replies])</f>
        <v>5.3106744556558679E-4</v>
      </c>
      <c r="BE8" s="41">
        <f>IF(tblBy_country[[#This Row],[Country]]=Dashboard!$AC$7,50,1)</f>
        <v>1</v>
      </c>
      <c r="BF8" s="39"/>
      <c r="BG8" s="87" t="s">
        <v>488</v>
      </c>
      <c r="BH8" s="60">
        <f>IFERROR(AVERAGEIFS(tblSalaries[Salary],tblSalaries[Job Type],$BG8,tblSalaries[Grouped Expericance],BH$4),0)</f>
        <v>0</v>
      </c>
      <c r="BI8" s="88">
        <f>IFERROR(AVERAGEIFS(tblSalaries[Salary],tblSalaries[Job Type],$BG8,tblSalaries[Grouped Expericance],BI$4),0)</f>
        <v>0</v>
      </c>
      <c r="BJ8" s="88">
        <f>IFERROR(AVERAGEIFS(tblSalaries[Salary],tblSalaries[Job Type],BG8,tblSalaries[Grouped Expericance],$BJ$4),0)</f>
        <v>0</v>
      </c>
      <c r="BK8" s="88">
        <f>IFERROR(AVERAGEIFS(tblSalaries[Salary],tblSalaries[Job Type],BG8:BG9,tblSalaries[Grouped Expericance],$BK$4),0)</f>
        <v>0</v>
      </c>
      <c r="BL8" s="89">
        <f>IFERROR(AVERAGEIFS(tblSalaries[Salary],tblSalaries[Job Type],BG8,tblSalaries[Grouped Expericance],$BL$4),0)</f>
        <v>0</v>
      </c>
      <c r="BM8" s="58"/>
      <c r="BN8" s="39"/>
      <c r="BO8" s="103" t="s">
        <v>488</v>
      </c>
      <c r="BQ8" s="55" t="s">
        <v>1856</v>
      </c>
      <c r="BS8" s="55" t="s">
        <v>13</v>
      </c>
      <c r="BU8" s="111" t="s">
        <v>3924</v>
      </c>
    </row>
    <row r="9" spans="2:73" x14ac:dyDescent="0.25">
      <c r="B9" t="s">
        <v>1877</v>
      </c>
      <c r="C9" t="e">
        <f>1/INDEX($K$4:$AT$39,MATCH(tblXrate[[#This Row],[Currency]],$J$4:$J$39,0),MATCH($C$2,$K$3:$AT$3,0))</f>
        <v>#N/A</v>
      </c>
      <c r="E9" t="s">
        <v>1124</v>
      </c>
      <c r="F9" t="s">
        <v>1124</v>
      </c>
      <c r="H9" s="6" t="s">
        <v>86</v>
      </c>
      <c r="I9" s="6" t="s">
        <v>3931</v>
      </c>
      <c r="J9" s="6" t="s">
        <v>86</v>
      </c>
      <c r="K9" s="13">
        <v>1.0279799999999999</v>
      </c>
      <c r="L9" s="11">
        <v>1.0332600000000001</v>
      </c>
      <c r="M9" s="11">
        <v>1.2534500000000001E-2</v>
      </c>
      <c r="N9" s="11">
        <v>0.495006</v>
      </c>
      <c r="O9" s="13">
        <v>1.5996900000000001</v>
      </c>
      <c r="P9" s="13">
        <v>1</v>
      </c>
      <c r="Q9" s="16">
        <v>0.1613</v>
      </c>
      <c r="R9" s="13">
        <v>2.05769E-3</v>
      </c>
      <c r="S9" s="31">
        <v>0.17213400000000001</v>
      </c>
      <c r="T9" s="16">
        <v>2.6373500000000001E-2</v>
      </c>
      <c r="U9" s="16">
        <v>0.16920399999999999</v>
      </c>
      <c r="V9" s="31">
        <v>5.7886699999999999E-2</v>
      </c>
      <c r="W9" s="19">
        <v>1.27959</v>
      </c>
      <c r="X9" s="13">
        <v>1.79484E-2</v>
      </c>
      <c r="Y9" s="13">
        <v>1.08249E-4</v>
      </c>
      <c r="Z9" s="16">
        <v>1.28615E-2</v>
      </c>
      <c r="AA9" s="13">
        <v>1.21967E-2</v>
      </c>
      <c r="AB9" s="19">
        <v>0.32146599999999997</v>
      </c>
      <c r="AC9" s="13">
        <v>3.3160299999999997E-2</v>
      </c>
      <c r="AD9" s="16">
        <v>7.4706999999999996E-2</v>
      </c>
      <c r="AE9" s="31">
        <v>7.7003599999999998E-4</v>
      </c>
      <c r="AF9" s="31">
        <v>0.115998</v>
      </c>
      <c r="AG9" s="31">
        <v>0.80966400000000005</v>
      </c>
      <c r="AH9" s="16">
        <v>6.3139399999999997E-3</v>
      </c>
      <c r="AI9" s="19">
        <v>0.17009099999999999</v>
      </c>
      <c r="AJ9" s="13">
        <v>1.08377E-2</v>
      </c>
      <c r="AK9" s="16">
        <v>2.42467E-2</v>
      </c>
      <c r="AL9" s="16">
        <v>0.30024400000000001</v>
      </c>
      <c r="AM9" s="19">
        <v>0.28774300000000003</v>
      </c>
      <c r="AN9" s="13">
        <v>0.27346100000000001</v>
      </c>
      <c r="AO9" s="13">
        <v>0.80265500000000001</v>
      </c>
      <c r="AP9" s="13">
        <v>0.122331</v>
      </c>
      <c r="AQ9" s="13">
        <v>7.6923299999999998E-3</v>
      </c>
      <c r="AR9" s="13">
        <v>0.14501</v>
      </c>
      <c r="AS9" s="13">
        <v>1.06535</v>
      </c>
      <c r="AT9" s="13">
        <v>0.27916099999999999</v>
      </c>
      <c r="AV9" s="40" t="s">
        <v>1124</v>
      </c>
      <c r="AW9" s="44" t="e">
        <f>AVERAGEIF(tblSalaries[clean Country],tblBy_country[[#This Row],[Country]],tblSalaries[Salary])</f>
        <v>#N/A</v>
      </c>
      <c r="AX9" s="44" t="e">
        <f t="array" ref="AX9">MAX(IF((tblBy_country[[#This Row],[Country]]=tblSalaries[clean Country]),tblSalaries[Salary],0))</f>
        <v>#N/A</v>
      </c>
      <c r="AY9" s="44" t="e">
        <f t="array" ref="AY9">MIN(IF(tblSalaries[clean Country]=tblBy_country[[#This Row],[Country]],tblSalaries[Salary]))</f>
        <v>#N/A</v>
      </c>
      <c r="AZ9" s="41">
        <f>COUNTIF(tblSalaries[clean Country],tblBy_country[[#This Row],[Country]])</f>
        <v>1</v>
      </c>
      <c r="BA9" s="52">
        <v>89.29</v>
      </c>
      <c r="BB9" s="52">
        <v>29.84</v>
      </c>
      <c r="BC9" s="41">
        <f t="shared" si="0"/>
        <v>23.713047226427864</v>
      </c>
      <c r="BD9" s="42">
        <f>tblBy_country[[#This Row],[Number of replies]]/SUM(tblBy_country[Number of replies])</f>
        <v>5.3106744556558679E-4</v>
      </c>
      <c r="BE9" s="41">
        <f>IF(tblBy_country[[#This Row],[Country]]=Dashboard!$AC$7,50,1)</f>
        <v>1</v>
      </c>
      <c r="BF9" s="39"/>
      <c r="BG9" s="87" t="s">
        <v>3914</v>
      </c>
      <c r="BH9" s="60">
        <f>IFERROR(AVERAGEIFS(tblSalaries[Salary],tblSalaries[Job Type],$BG9,tblSalaries[Grouped Expericance],BH$4),0)</f>
        <v>0</v>
      </c>
      <c r="BI9" s="88">
        <f>IFERROR(AVERAGEIFS(tblSalaries[Salary],tblSalaries[Job Type],$BG9,tblSalaries[Grouped Expericance],BI$4),0)</f>
        <v>0</v>
      </c>
      <c r="BJ9" s="88">
        <f>IFERROR(AVERAGEIFS(tblSalaries[Salary],tblSalaries[Job Type],BG9,tblSalaries[Grouped Expericance],$BJ$4),0)</f>
        <v>0</v>
      </c>
      <c r="BK9" s="88">
        <f>IFERROR(AVERAGEIFS(tblSalaries[Salary],tblSalaries[Job Type],BG9:BG10,tblSalaries[Grouped Expericance],$BK$4),0)</f>
        <v>0</v>
      </c>
      <c r="BL9" s="89">
        <f>IFERROR(AVERAGEIFS(tblSalaries[Salary],tblSalaries[Job Type],BG9,tblSalaries[Grouped Expericance],$BL$4),0)</f>
        <v>0</v>
      </c>
      <c r="BM9" s="58"/>
      <c r="BN9" s="39"/>
      <c r="BO9" s="102" t="s">
        <v>3914</v>
      </c>
      <c r="BP9" s="57"/>
      <c r="BQ9" s="55" t="s">
        <v>990</v>
      </c>
      <c r="BR9" s="57"/>
      <c r="BS9" s="57" t="s">
        <v>186</v>
      </c>
      <c r="BT9" s="57"/>
      <c r="BU9" s="110" t="s">
        <v>3965</v>
      </c>
    </row>
    <row r="10" spans="2:73" x14ac:dyDescent="0.25">
      <c r="B10" t="s">
        <v>3890</v>
      </c>
      <c r="C10" t="e">
        <f>1/INDEX($K$4:$AT$39,MATCH(tblXrate[[#This Row],[Currency]],$J$4:$J$39,0),MATCH($C$2,$K$3:$AT$3,0))</f>
        <v>#N/A</v>
      </c>
      <c r="E10" t="s">
        <v>84</v>
      </c>
      <c r="F10" t="s">
        <v>84</v>
      </c>
      <c r="H10" s="20" t="s">
        <v>3890</v>
      </c>
      <c r="I10" s="20" t="s">
        <v>3932</v>
      </c>
      <c r="J10" s="20" t="s">
        <v>3890</v>
      </c>
      <c r="K10" s="21">
        <v>6.3636900000000001</v>
      </c>
      <c r="L10" s="22">
        <v>6.40585</v>
      </c>
      <c r="M10" s="22">
        <v>7.7712400000000001E-2</v>
      </c>
      <c r="N10" s="22">
        <v>3.0688499999999999</v>
      </c>
      <c r="O10" s="21">
        <v>9.9174900000000008</v>
      </c>
      <c r="P10" s="21">
        <v>6.1996200000000004</v>
      </c>
      <c r="Q10" s="23">
        <v>1</v>
      </c>
      <c r="R10" s="21">
        <v>1.27552E-2</v>
      </c>
      <c r="S10" s="32">
        <v>1.06717</v>
      </c>
      <c r="T10" s="23">
        <v>0.16345999999999999</v>
      </c>
      <c r="U10" s="23">
        <v>1.0486899999999999</v>
      </c>
      <c r="V10" s="32">
        <v>0.35887200000000002</v>
      </c>
      <c r="W10" s="24">
        <v>7.9330100000000003</v>
      </c>
      <c r="X10" s="21">
        <v>0.111273</v>
      </c>
      <c r="Y10" s="21">
        <v>6.711E-4</v>
      </c>
      <c r="Z10" s="23">
        <v>7.9736699999999994E-2</v>
      </c>
      <c r="AA10" s="21">
        <v>7.5605800000000001E-2</v>
      </c>
      <c r="AB10" s="24">
        <v>1.9929699999999999</v>
      </c>
      <c r="AC10" s="21">
        <v>0.20558199999999999</v>
      </c>
      <c r="AD10" s="23">
        <v>0.46315499999999998</v>
      </c>
      <c r="AE10" s="32">
        <v>4.7731500000000003E-3</v>
      </c>
      <c r="AF10" s="32">
        <v>0.71913800000000005</v>
      </c>
      <c r="AG10" s="32">
        <v>5.0196100000000001</v>
      </c>
      <c r="AH10" s="23">
        <v>3.9141000000000002E-2</v>
      </c>
      <c r="AI10" s="24">
        <v>1.0545</v>
      </c>
      <c r="AJ10" s="21">
        <v>6.7189499999999999E-2</v>
      </c>
      <c r="AK10" s="23">
        <v>0.15032000000000001</v>
      </c>
      <c r="AL10" s="23">
        <v>1.8623400000000001</v>
      </c>
      <c r="AM10" s="24">
        <v>1.7839</v>
      </c>
      <c r="AN10" s="21">
        <v>1.69536</v>
      </c>
      <c r="AO10" s="21">
        <v>4.9761600000000001</v>
      </c>
      <c r="AP10" s="21">
        <v>0.75840600000000002</v>
      </c>
      <c r="AQ10" s="21">
        <v>4.7689599999999999E-2</v>
      </c>
      <c r="AR10" s="21">
        <v>0.89900500000000005</v>
      </c>
      <c r="AS10" s="21">
        <v>6.6047799999999999</v>
      </c>
      <c r="AT10" s="21">
        <v>1.7310700000000001</v>
      </c>
      <c r="AV10" s="40" t="s">
        <v>84</v>
      </c>
      <c r="AW10" s="44" t="e">
        <f>AVERAGEIF(tblSalaries[clean Country],tblBy_country[[#This Row],[Country]],tblSalaries[Salary])</f>
        <v>#N/A</v>
      </c>
      <c r="AX10" s="44" t="e">
        <f t="array" ref="AX10">MAX(IF((tblBy_country[[#This Row],[Country]]=tblSalaries[clean Country]),tblSalaries[Salary],0))</f>
        <v>#N/A</v>
      </c>
      <c r="AY10" s="44" t="e">
        <f t="array" ref="AY10">MIN(IF(tblSalaries[clean Country]=tblBy_country[[#This Row],[Country]],tblSalaries[Salary]))</f>
        <v>#N/A</v>
      </c>
      <c r="AZ10" s="41">
        <f>COUNTIF(tblSalaries[clean Country],tblBy_country[[#This Row],[Country]])</f>
        <v>81</v>
      </c>
      <c r="BA10" s="52">
        <v>133</v>
      </c>
      <c r="BB10" s="52">
        <v>-27</v>
      </c>
      <c r="BC10" s="41">
        <f t="shared" si="0"/>
        <v>-21.269649137505599</v>
      </c>
      <c r="BD10" s="42">
        <f>tblBy_country[[#This Row],[Number of replies]]/SUM(tblBy_country[Number of replies])</f>
        <v>4.3016463090812536E-2</v>
      </c>
      <c r="BE10" s="41">
        <f>IF(tblBy_country[[#This Row],[Country]]=Dashboard!$AC$7,50,1)</f>
        <v>1</v>
      </c>
      <c r="BF10" s="39"/>
      <c r="BG10" s="87" t="s">
        <v>279</v>
      </c>
      <c r="BH10" s="60">
        <f>IFERROR(AVERAGEIFS(tblSalaries[Salary],tblSalaries[Job Type],$BG10,tblSalaries[Grouped Expericance],BH$4),0)</f>
        <v>0</v>
      </c>
      <c r="BI10" s="88">
        <f>IFERROR(AVERAGEIFS(tblSalaries[Salary],tblSalaries[Job Type],$BG10,tblSalaries[Grouped Expericance],BI$4),0)</f>
        <v>0</v>
      </c>
      <c r="BJ10" s="88">
        <f>IFERROR(AVERAGEIFS(tblSalaries[Salary],tblSalaries[Job Type],BG10,tblSalaries[Grouped Expericance],$BJ$4),0)</f>
        <v>0</v>
      </c>
      <c r="BK10" s="88">
        <f>IFERROR(AVERAGEIFS(tblSalaries[Salary],tblSalaries[Job Type],BG10:BG11,tblSalaries[Grouped Expericance],$BK$4),0)</f>
        <v>0</v>
      </c>
      <c r="BL10" s="89">
        <f>IFERROR(AVERAGEIFS(tblSalaries[Salary],tblSalaries[Job Type],BG10,tblSalaries[Grouped Expericance],$BL$4),0)</f>
        <v>0</v>
      </c>
      <c r="BM10" s="58"/>
      <c r="BN10" s="39"/>
      <c r="BO10" s="102" t="s">
        <v>279</v>
      </c>
      <c r="BQ10" s="57" t="s">
        <v>1124</v>
      </c>
    </row>
    <row r="11" spans="2:73" x14ac:dyDescent="0.25">
      <c r="B11" t="s">
        <v>3954</v>
      </c>
      <c r="C11" t="e">
        <f>1/INDEX($K$4:$AT$39,MATCH(tblXrate[[#This Row],[Currency]],$J$4:$J$39,0),MATCH($C$2,$K$3:$AT$3,0))</f>
        <v>#N/A</v>
      </c>
      <c r="E11" t="s">
        <v>1515</v>
      </c>
      <c r="F11" t="s">
        <v>1515</v>
      </c>
      <c r="H11" s="20" t="s">
        <v>3954</v>
      </c>
      <c r="I11" s="20" t="s">
        <v>3977</v>
      </c>
      <c r="J11" s="20" t="s">
        <v>3954</v>
      </c>
      <c r="K11" s="21">
        <v>498.5</v>
      </c>
      <c r="L11" s="22">
        <v>501.97699999999998</v>
      </c>
      <c r="M11" s="22">
        <v>6.1043000000000003</v>
      </c>
      <c r="N11" s="22">
        <v>238.62</v>
      </c>
      <c r="O11" s="21">
        <v>775.63</v>
      </c>
      <c r="P11" s="21">
        <v>485.98200000000003</v>
      </c>
      <c r="Q11" s="23">
        <v>78.399600000000007</v>
      </c>
      <c r="R11" s="21">
        <v>1</v>
      </c>
      <c r="S11" s="32">
        <v>83.603899999999996</v>
      </c>
      <c r="T11" s="23">
        <v>12.8149</v>
      </c>
      <c r="U11" s="23">
        <v>82.243799999999993</v>
      </c>
      <c r="V11" s="32">
        <v>28.135400000000001</v>
      </c>
      <c r="W11" s="24">
        <v>621.53700000000003</v>
      </c>
      <c r="X11" s="21">
        <v>8.7632899999999996</v>
      </c>
      <c r="Y11" s="21">
        <v>5.2807199999999999E-2</v>
      </c>
      <c r="Z11" s="23">
        <v>6.2539100000000003</v>
      </c>
      <c r="AA11" s="21">
        <v>5.9274699999999996</v>
      </c>
      <c r="AB11" s="24">
        <v>156.03700000000001</v>
      </c>
      <c r="AC11" s="21">
        <v>16.290800000000001</v>
      </c>
      <c r="AD11" s="23">
        <v>36.671300000000002</v>
      </c>
      <c r="AE11" s="32">
        <v>0.37481199999999998</v>
      </c>
      <c r="AF11" s="32">
        <v>56.321399999999997</v>
      </c>
      <c r="AG11" s="32">
        <v>394.529</v>
      </c>
      <c r="AH11" s="23">
        <v>3.0733700000000002</v>
      </c>
      <c r="AI11" s="24">
        <v>82.488799999999998</v>
      </c>
      <c r="AJ11" s="21">
        <v>5.2712300000000001</v>
      </c>
      <c r="AK11" s="23">
        <v>11.761900000000001</v>
      </c>
      <c r="AL11" s="23">
        <v>145.875</v>
      </c>
      <c r="AM11" s="24">
        <v>139.666</v>
      </c>
      <c r="AN11" s="21">
        <v>132.93</v>
      </c>
      <c r="AO11" s="21">
        <v>390.51</v>
      </c>
      <c r="AP11" s="21">
        <v>59.092700000000001</v>
      </c>
      <c r="AQ11" s="21">
        <v>3.72655</v>
      </c>
      <c r="AR11" s="21">
        <v>70.680400000000006</v>
      </c>
      <c r="AS11" s="21">
        <v>517.202</v>
      </c>
      <c r="AT11" s="21">
        <v>135.714</v>
      </c>
      <c r="AV11" s="40" t="s">
        <v>1515</v>
      </c>
      <c r="AW11" s="44" t="e">
        <f>AVERAGEIF(tblSalaries[clean Country],tblBy_country[[#This Row],[Country]],tblSalaries[Salary])</f>
        <v>#N/A</v>
      </c>
      <c r="AX11" s="44" t="e">
        <f t="array" ref="AX11">MAX(IF((tblBy_country[[#This Row],[Country]]=tblSalaries[clean Country]),tblSalaries[Salary],0))</f>
        <v>#N/A</v>
      </c>
      <c r="AY11" s="44" t="e">
        <f t="array" ref="AY11">MIN(IF(tblSalaries[clean Country]=tblBy_country[[#This Row],[Country]],tblSalaries[Salary]))</f>
        <v>#N/A</v>
      </c>
      <c r="AZ11" s="41">
        <f>COUNTIF(tblSalaries[clean Country],tblBy_country[[#This Row],[Country]])</f>
        <v>1</v>
      </c>
      <c r="BA11" s="52">
        <v>13.333299999999999</v>
      </c>
      <c r="BB11" s="52">
        <v>47.333300000000001</v>
      </c>
      <c r="BC11" s="41">
        <f t="shared" si="0"/>
        <v>40.827315948665003</v>
      </c>
      <c r="BD11" s="42">
        <f>tblBy_country[[#This Row],[Number of replies]]/SUM(tblBy_country[Number of replies])</f>
        <v>5.3106744556558679E-4</v>
      </c>
      <c r="BE11" s="41">
        <f>IF(tblBy_country[[#This Row],[Country]]=Dashboard!$AC$7,50,1)</f>
        <v>1</v>
      </c>
      <c r="BF11" s="39"/>
      <c r="BG11" s="87" t="s">
        <v>52</v>
      </c>
      <c r="BH11" s="60">
        <f>IFERROR(AVERAGEIFS(tblSalaries[Salary],tblSalaries[Job Type],$BG11,tblSalaries[Grouped Expericance],BH$4),0)</f>
        <v>0</v>
      </c>
      <c r="BI11" s="88">
        <f>IFERROR(AVERAGEIFS(tblSalaries[Salary],tblSalaries[Job Type],$BG11,tblSalaries[Grouped Expericance],BI$4),0)</f>
        <v>0</v>
      </c>
      <c r="BJ11" s="88">
        <f>IFERROR(AVERAGEIFS(tblSalaries[Salary],tblSalaries[Job Type],BG11,tblSalaries[Grouped Expericance],$BJ$4),0)</f>
        <v>0</v>
      </c>
      <c r="BK11" s="88">
        <f>IFERROR(AVERAGEIFS(tblSalaries[Salary],tblSalaries[Job Type],BG11:BG12,tblSalaries[Grouped Expericance],$BK$4),0)</f>
        <v>0</v>
      </c>
      <c r="BL11" s="89">
        <f>IFERROR(AVERAGEIFS(tblSalaries[Salary],tblSalaries[Job Type],BG11,tblSalaries[Grouped Expericance],$BL$4),0)</f>
        <v>0</v>
      </c>
      <c r="BM11" s="58"/>
      <c r="BN11" s="39"/>
      <c r="BO11" s="102" t="s">
        <v>52</v>
      </c>
      <c r="BP11" s="57"/>
      <c r="BQ11" s="57" t="s">
        <v>84</v>
      </c>
      <c r="BR11" s="57"/>
      <c r="BS11" s="113"/>
      <c r="BT11" s="57"/>
      <c r="BU11" s="114"/>
    </row>
    <row r="12" spans="2:73" x14ac:dyDescent="0.25">
      <c r="B12" t="s">
        <v>1359</v>
      </c>
      <c r="C12" t="e">
        <f>1/INDEX($K$4:$AT$39,MATCH(tblXrate[[#This Row],[Currency]],$J$4:$J$39,0),MATCH($C$2,$K$3:$AT$3,0))</f>
        <v>#N/A</v>
      </c>
      <c r="E12" t="s">
        <v>1769</v>
      </c>
      <c r="F12" t="s">
        <v>1769</v>
      </c>
      <c r="H12" s="6" t="s">
        <v>1359</v>
      </c>
      <c r="I12" s="6" t="s">
        <v>3933</v>
      </c>
      <c r="J12" s="6" t="s">
        <v>1359</v>
      </c>
      <c r="K12" s="13">
        <v>5.9586399999999999</v>
      </c>
      <c r="L12" s="11">
        <v>6.0026700000000002</v>
      </c>
      <c r="M12" s="11">
        <v>7.2852500000000001E-2</v>
      </c>
      <c r="N12" s="11">
        <v>2.8757000000000001</v>
      </c>
      <c r="O12" s="13">
        <v>9.2933000000000003</v>
      </c>
      <c r="P12" s="13">
        <v>5.8094299999999999</v>
      </c>
      <c r="Q12" s="16">
        <v>0.93706100000000003</v>
      </c>
      <c r="R12" s="13">
        <v>1.19612E-2</v>
      </c>
      <c r="S12" s="31">
        <v>1</v>
      </c>
      <c r="T12" s="16">
        <v>0.15334</v>
      </c>
      <c r="U12" s="16">
        <v>0.98403799999999997</v>
      </c>
      <c r="V12" s="31">
        <v>0.33660099999999998</v>
      </c>
      <c r="W12" s="19">
        <v>7.4337099999999996</v>
      </c>
      <c r="X12" s="13">
        <v>0.10427</v>
      </c>
      <c r="Y12" s="13">
        <v>6.28862E-4</v>
      </c>
      <c r="Z12" s="16">
        <v>7.4718199999999999E-2</v>
      </c>
      <c r="AA12" s="13">
        <v>7.0893100000000001E-2</v>
      </c>
      <c r="AB12" s="19">
        <v>1.8675299999999999</v>
      </c>
      <c r="AC12" s="13">
        <v>0.19264200000000001</v>
      </c>
      <c r="AD12" s="16">
        <v>0.43400499999999997</v>
      </c>
      <c r="AE12" s="31">
        <v>4.4751599999999997E-3</v>
      </c>
      <c r="AF12" s="31">
        <v>0.67421799999999998</v>
      </c>
      <c r="AG12" s="31">
        <v>4.7036800000000003</v>
      </c>
      <c r="AH12" s="16">
        <v>3.6703899999999998E-2</v>
      </c>
      <c r="AI12" s="19">
        <v>0.98813099999999998</v>
      </c>
      <c r="AJ12" s="13">
        <v>6.2960600000000005E-2</v>
      </c>
      <c r="AK12" s="16">
        <v>0.14085900000000001</v>
      </c>
      <c r="AL12" s="16">
        <v>1.7463900000000001</v>
      </c>
      <c r="AM12" s="19">
        <v>1.6716200000000001</v>
      </c>
      <c r="AN12" s="13">
        <v>1.5886499999999999</v>
      </c>
      <c r="AO12" s="13">
        <v>4.66296</v>
      </c>
      <c r="AP12" s="13">
        <v>0.710673</v>
      </c>
      <c r="AQ12" s="13">
        <v>4.4687999999999999E-2</v>
      </c>
      <c r="AR12" s="13">
        <v>0.842422</v>
      </c>
      <c r="AS12" s="13">
        <v>6.1890799999999997</v>
      </c>
      <c r="AT12" s="13">
        <v>1.6231</v>
      </c>
      <c r="AV12" s="40" t="s">
        <v>1769</v>
      </c>
      <c r="AW12" s="44" t="e">
        <f>AVERAGEIF(tblSalaries[clean Country],tblBy_country[[#This Row],[Country]],tblSalaries[Salary])</f>
        <v>#N/A</v>
      </c>
      <c r="AX12" s="44" t="e">
        <f t="array" ref="AX12">MAX(IF((tblBy_country[[#This Row],[Country]]=tblSalaries[clean Country]),tblSalaries[Salary],0))</f>
        <v>#N/A</v>
      </c>
      <c r="AY12" s="44" t="e">
        <f t="array" ref="AY12">MIN(IF(tblSalaries[clean Country]=tblBy_country[[#This Row],[Country]],tblSalaries[Salary]))</f>
        <v>#N/A</v>
      </c>
      <c r="AZ12" s="41">
        <f>COUNTIF(tblSalaries[clean Country],tblBy_country[[#This Row],[Country]])</f>
        <v>1</v>
      </c>
      <c r="BA12" s="52">
        <v>47.5</v>
      </c>
      <c r="BB12" s="52">
        <v>40.5</v>
      </c>
      <c r="BC12" s="41">
        <f t="shared" si="0"/>
        <v>33.625476177598351</v>
      </c>
      <c r="BD12" s="42">
        <f>tblBy_country[[#This Row],[Number of replies]]/SUM(tblBy_country[Number of replies])</f>
        <v>5.3106744556558679E-4</v>
      </c>
      <c r="BE12" s="41">
        <f>IF(tblBy_country[[#This Row],[Country]]=Dashboard!$AC$7,50,1)</f>
        <v>1</v>
      </c>
      <c r="BF12" s="39"/>
      <c r="BG12" s="87" t="s">
        <v>3913</v>
      </c>
      <c r="BH12" s="60">
        <f>IFERROR(AVERAGEIFS(tblSalaries[Salary],tblSalaries[Job Type],$BG12,tblSalaries[Grouped Expericance],BH$4),0)</f>
        <v>0</v>
      </c>
      <c r="BI12" s="88">
        <f>IFERROR(AVERAGEIFS(tblSalaries[Salary],tblSalaries[Job Type],$BG12,tblSalaries[Grouped Expericance],BI$4),0)</f>
        <v>0</v>
      </c>
      <c r="BJ12" s="88">
        <f>IFERROR(AVERAGEIFS(tblSalaries[Salary],tblSalaries[Job Type],BG12,tblSalaries[Grouped Expericance],$BJ$4),0)</f>
        <v>0</v>
      </c>
      <c r="BK12" s="88">
        <f>IFERROR(AVERAGEIFS(tblSalaries[Salary],tblSalaries[Job Type],BG12:BG13,tblSalaries[Grouped Expericance],$BK$4),0)</f>
        <v>0</v>
      </c>
      <c r="BL12" s="89">
        <f>IFERROR(AVERAGEIFS(tblSalaries[Salary],tblSalaries[Job Type],BG12,tblSalaries[Grouped Expericance],$BL$4),0)</f>
        <v>0</v>
      </c>
      <c r="BM12" s="58"/>
      <c r="BN12" s="39"/>
      <c r="BO12" s="102" t="s">
        <v>3913</v>
      </c>
      <c r="BQ12" s="57" t="s">
        <v>1515</v>
      </c>
      <c r="BS12" s="113"/>
      <c r="BU12" s="114"/>
    </row>
    <row r="13" spans="2:73" x14ac:dyDescent="0.25">
      <c r="B13" t="s">
        <v>3900</v>
      </c>
      <c r="C13" t="e">
        <f>1/INDEX($K$4:$AT$39,MATCH(tblXrate[[#This Row],[Currency]],$J$4:$J$39,0),MATCH($C$2,$K$3:$AT$3,0))</f>
        <v>#N/A</v>
      </c>
      <c r="E13" t="s">
        <v>1947</v>
      </c>
      <c r="F13" t="s">
        <v>1947</v>
      </c>
      <c r="H13" s="20" t="s">
        <v>3900</v>
      </c>
      <c r="I13" s="20" t="s">
        <v>3901</v>
      </c>
      <c r="J13" s="20" t="s">
        <v>3900</v>
      </c>
      <c r="K13" s="21">
        <v>38.9</v>
      </c>
      <c r="L13" s="22">
        <v>39.175899999999999</v>
      </c>
      <c r="M13" s="22">
        <v>0.477238</v>
      </c>
      <c r="N13" s="22">
        <v>18.608899999999998</v>
      </c>
      <c r="O13" s="21">
        <v>60.529899999999998</v>
      </c>
      <c r="P13" s="21">
        <v>37.916899999999998</v>
      </c>
      <c r="Q13" s="23">
        <v>6.1177200000000003</v>
      </c>
      <c r="R13" s="21">
        <v>7.8034099999999995E-2</v>
      </c>
      <c r="S13" s="32">
        <v>6.5214499999999997</v>
      </c>
      <c r="T13" s="23">
        <v>1</v>
      </c>
      <c r="U13" s="23">
        <v>6.4157900000000003</v>
      </c>
      <c r="V13" s="32">
        <v>2.1955200000000001</v>
      </c>
      <c r="W13" s="24">
        <v>48.480699999999999</v>
      </c>
      <c r="X13" s="21">
        <v>0.68335500000000005</v>
      </c>
      <c r="Y13" s="21">
        <v>4.1207600000000002E-3</v>
      </c>
      <c r="Z13" s="23">
        <v>0.487867</v>
      </c>
      <c r="AA13" s="21">
        <v>0.46254499999999998</v>
      </c>
      <c r="AB13" s="24">
        <v>12.1762</v>
      </c>
      <c r="AC13" s="21">
        <v>1.2712399999999999</v>
      </c>
      <c r="AD13" s="23">
        <v>2.8671799999999998</v>
      </c>
      <c r="AE13" s="32">
        <v>2.9248099999999999E-2</v>
      </c>
      <c r="AF13" s="32">
        <v>4.3946699999999996</v>
      </c>
      <c r="AG13" s="32">
        <v>30.7956</v>
      </c>
      <c r="AH13" s="23">
        <v>0.23982700000000001</v>
      </c>
      <c r="AI13" s="24">
        <v>6.4361300000000004</v>
      </c>
      <c r="AJ13" s="21">
        <v>0.41098800000000002</v>
      </c>
      <c r="AK13" s="23">
        <v>0.91734899999999997</v>
      </c>
      <c r="AL13" s="23">
        <v>11.3796</v>
      </c>
      <c r="AM13" s="24">
        <v>10.887600000000001</v>
      </c>
      <c r="AN13" s="21">
        <v>10.373100000000001</v>
      </c>
      <c r="AO13" s="21">
        <v>30.458500000000001</v>
      </c>
      <c r="AP13" s="21">
        <v>4.6106600000000002</v>
      </c>
      <c r="AQ13" s="21">
        <v>0.29082799999999998</v>
      </c>
      <c r="AR13" s="21">
        <v>5.5155700000000003</v>
      </c>
      <c r="AS13" s="21">
        <v>40.350499999999997</v>
      </c>
      <c r="AT13" s="21">
        <v>10.59</v>
      </c>
      <c r="AV13" s="40" t="s">
        <v>1947</v>
      </c>
      <c r="AW13" s="44" t="e">
        <f>AVERAGEIF(tblSalaries[clean Country],tblBy_country[[#This Row],[Country]],tblSalaries[Salary])</f>
        <v>#N/A</v>
      </c>
      <c r="AX13" s="44" t="e">
        <f t="array" ref="AX13">MAX(IF((tblBy_country[[#This Row],[Country]]=tblSalaries[clean Country]),tblSalaries[Salary],0))</f>
        <v>#N/A</v>
      </c>
      <c r="AY13" s="44" t="e">
        <f t="array" ref="AY13">MIN(IF(tblSalaries[clean Country]=tblBy_country[[#This Row],[Country]],tblSalaries[Salary]))</f>
        <v>#N/A</v>
      </c>
      <c r="AZ13" s="41">
        <f>COUNTIF(tblSalaries[clean Country],tblBy_country[[#This Row],[Country]])</f>
        <v>1</v>
      </c>
      <c r="BA13" s="52">
        <v>26</v>
      </c>
      <c r="BB13" s="52">
        <v>59</v>
      </c>
      <c r="BC13" s="41">
        <f t="shared" si="0"/>
        <v>55.694702377536856</v>
      </c>
      <c r="BD13" s="42">
        <f>tblBy_country[[#This Row],[Number of replies]]/SUM(tblBy_country[Number of replies])</f>
        <v>5.3106744556558679E-4</v>
      </c>
      <c r="BE13" s="41">
        <f>IF(tblBy_country[[#This Row],[Country]]=Dashboard!$AC$7,50,1)</f>
        <v>1</v>
      </c>
      <c r="BF13" s="39"/>
      <c r="BG13" s="87" t="s">
        <v>3912</v>
      </c>
      <c r="BH13" s="60">
        <f>IFERROR(AVERAGEIFS(tblSalaries[Salary],tblSalaries[Job Type],$BG13,tblSalaries[Grouped Expericance],BH$4),0)</f>
        <v>0</v>
      </c>
      <c r="BI13" s="88">
        <f>IFERROR(AVERAGEIFS(tblSalaries[Salary],tblSalaries[Job Type],$BG13,tblSalaries[Grouped Expericance],BI$4),0)</f>
        <v>0</v>
      </c>
      <c r="BJ13" s="88">
        <f>IFERROR(AVERAGEIFS(tblSalaries[Salary],tblSalaries[Job Type],BG13,tblSalaries[Grouped Expericance],$BJ$4),0)</f>
        <v>0</v>
      </c>
      <c r="BK13" s="88">
        <f>IFERROR(AVERAGEIFS(tblSalaries[Salary],tblSalaries[Job Type],BG13:BG14,tblSalaries[Grouped Expericance],$BK$4),0)</f>
        <v>0</v>
      </c>
      <c r="BL13" s="89">
        <f>IFERROR(AVERAGEIFS(tblSalaries[Salary],tblSalaries[Job Type],BG13,tblSalaries[Grouped Expericance],$BL$4),0)</f>
        <v>0</v>
      </c>
      <c r="BM13" s="58"/>
      <c r="BN13" s="39"/>
      <c r="BO13" s="103" t="s">
        <v>3912</v>
      </c>
      <c r="BP13" s="57"/>
      <c r="BQ13" s="57" t="s">
        <v>1769</v>
      </c>
      <c r="BR13" s="57"/>
      <c r="BS13" s="113"/>
      <c r="BT13" s="57"/>
      <c r="BU13" s="114"/>
    </row>
    <row r="14" spans="2:73" x14ac:dyDescent="0.25">
      <c r="B14" t="s">
        <v>3956</v>
      </c>
      <c r="C14" t="e">
        <f>1/INDEX($K$4:$AT$39,MATCH(tblXrate[[#This Row],[Currency]],$J$4:$J$39,0),MATCH($C$2,$K$3:$AT$3,0))</f>
        <v>#N/A</v>
      </c>
      <c r="E14" t="s">
        <v>425</v>
      </c>
      <c r="F14" t="s">
        <v>425</v>
      </c>
      <c r="H14" s="20" t="s">
        <v>3956</v>
      </c>
      <c r="I14" s="20" t="s">
        <v>3898</v>
      </c>
      <c r="J14" s="20" t="s">
        <v>3956</v>
      </c>
      <c r="K14" s="21">
        <v>6.6341000000000001</v>
      </c>
      <c r="L14" s="22">
        <v>6.1065100000000001</v>
      </c>
      <c r="M14" s="22">
        <v>7.4095400000000006E-2</v>
      </c>
      <c r="N14" s="22">
        <v>2.8942899999999998</v>
      </c>
      <c r="O14" s="21">
        <v>9.4337900000000001</v>
      </c>
      <c r="P14" s="21">
        <v>5.9100299999999999</v>
      </c>
      <c r="Q14" s="23">
        <v>0.95357400000000003</v>
      </c>
      <c r="R14" s="21">
        <v>1.2159E-2</v>
      </c>
      <c r="S14" s="32">
        <v>1.0162199999999999</v>
      </c>
      <c r="T14" s="23">
        <v>0.155866</v>
      </c>
      <c r="U14" s="23">
        <v>1</v>
      </c>
      <c r="V14" s="32">
        <v>0.34221099999999999</v>
      </c>
      <c r="W14" s="24">
        <v>7.5549200000000001</v>
      </c>
      <c r="X14" s="21">
        <v>0.106585</v>
      </c>
      <c r="Y14" s="21">
        <v>6.4207700000000001E-4</v>
      </c>
      <c r="Z14" s="23">
        <v>7.6026499999999997E-2</v>
      </c>
      <c r="AA14" s="21">
        <v>7.2090899999999999E-2</v>
      </c>
      <c r="AB14" s="24">
        <v>1.8977299999999999</v>
      </c>
      <c r="AC14" s="21">
        <v>0.198132</v>
      </c>
      <c r="AD14" s="23">
        <v>0.44670300000000002</v>
      </c>
      <c r="AE14" s="32">
        <v>4.5587700000000002E-3</v>
      </c>
      <c r="AF14" s="32">
        <v>0.68552999999999997</v>
      </c>
      <c r="AG14" s="32">
        <v>4.80152</v>
      </c>
      <c r="AH14" s="23">
        <v>3.7381200000000003E-2</v>
      </c>
      <c r="AI14" s="24">
        <v>1.00359</v>
      </c>
      <c r="AJ14" s="21">
        <v>6.4059699999999997E-2</v>
      </c>
      <c r="AK14" s="23">
        <v>0.142984</v>
      </c>
      <c r="AL14" s="23">
        <v>1.7767900000000001</v>
      </c>
      <c r="AM14" s="24">
        <v>1.69798</v>
      </c>
      <c r="AN14" s="21">
        <v>1.6168199999999999</v>
      </c>
      <c r="AO14" s="21">
        <v>4.7488000000000001</v>
      </c>
      <c r="AP14" s="21">
        <v>0.71849700000000005</v>
      </c>
      <c r="AQ14" s="21">
        <v>4.5325900000000002E-2</v>
      </c>
      <c r="AR14" s="21">
        <v>0.86003399999999997</v>
      </c>
      <c r="AS14" s="21">
        <v>6.2927900000000001</v>
      </c>
      <c r="AT14" s="21">
        <v>1.65069</v>
      </c>
      <c r="AV14" s="40" t="s">
        <v>425</v>
      </c>
      <c r="AW14" s="44" t="e">
        <f>AVERAGEIF(tblSalaries[clean Country],tblBy_country[[#This Row],[Country]],tblSalaries[Salary])</f>
        <v>#N/A</v>
      </c>
      <c r="AX14" s="44" t="e">
        <f t="array" ref="AX14">MAX(IF((tblBy_country[[#This Row],[Country]]=tblSalaries[clean Country]),tblSalaries[Salary],0))</f>
        <v>#N/A</v>
      </c>
      <c r="AY14" s="44" t="e">
        <f t="array" ref="AY14">MIN(IF(tblSalaries[clean Country]=tblBy_country[[#This Row],[Country]],tblSalaries[Salary]))</f>
        <v>#N/A</v>
      </c>
      <c r="AZ14" s="41">
        <f>COUNTIF(tblSalaries[clean Country],tblBy_country[[#This Row],[Country]])</f>
        <v>2</v>
      </c>
      <c r="BA14" s="52">
        <v>90</v>
      </c>
      <c r="BB14" s="52">
        <v>24</v>
      </c>
      <c r="BC14" s="41">
        <f t="shared" si="0"/>
        <v>18.74547416195151</v>
      </c>
      <c r="BD14" s="42">
        <f>tblBy_country[[#This Row],[Number of replies]]/SUM(tblBy_country[Number of replies])</f>
        <v>1.0621348911311736E-3</v>
      </c>
      <c r="BE14" s="41">
        <f>IF(tblBy_country[[#This Row],[Country]]=Dashboard!$AC$7,50,1)</f>
        <v>1</v>
      </c>
      <c r="BF14" s="39"/>
      <c r="BG14" s="87" t="s">
        <v>67</v>
      </c>
      <c r="BH14" s="60">
        <f>IFERROR(AVERAGEIFS(tblSalaries[Salary],tblSalaries[Job Type],$BG14,tblSalaries[Grouped Expericance],BH$4),0)</f>
        <v>0</v>
      </c>
      <c r="BI14" s="88">
        <f>IFERROR(AVERAGEIFS(tblSalaries[Salary],tblSalaries[Job Type],$BG14,tblSalaries[Grouped Expericance],BI$4),0)</f>
        <v>0</v>
      </c>
      <c r="BJ14" s="88">
        <f>IFERROR(AVERAGEIFS(tblSalaries[Salary],tblSalaries[Job Type],BG14,tblSalaries[Grouped Expericance],$BJ$4),0)</f>
        <v>0</v>
      </c>
      <c r="BK14" s="88">
        <f>IFERROR(AVERAGEIFS(tblSalaries[Salary],tblSalaries[Job Type],BG14:BG15,tblSalaries[Grouped Expericance],$BK$4),0)</f>
        <v>0</v>
      </c>
      <c r="BL14" s="89">
        <f>IFERROR(AVERAGEIFS(tblSalaries[Salary],tblSalaries[Job Type],BG14,tblSalaries[Grouped Expericance],$BL$4),0)</f>
        <v>0</v>
      </c>
      <c r="BN14" s="39"/>
      <c r="BO14" s="102" t="s">
        <v>67</v>
      </c>
      <c r="BQ14" s="57" t="s">
        <v>1947</v>
      </c>
      <c r="BS14" s="113"/>
      <c r="BU14" s="114"/>
    </row>
    <row r="15" spans="2:73" ht="15" customHeight="1" thickBot="1" x14ac:dyDescent="0.3">
      <c r="B15" t="s">
        <v>1985</v>
      </c>
      <c r="C15" t="e">
        <f>1/INDEX($K$4:$AT$39,MATCH(tblXrate[[#This Row],[Currency]],$J$4:$J$39,0),MATCH($C$2,$K$3:$AT$3,0))</f>
        <v>#N/A</v>
      </c>
      <c r="E15" t="s">
        <v>59</v>
      </c>
      <c r="F15" t="s">
        <v>59</v>
      </c>
      <c r="H15" s="6" t="s">
        <v>1985</v>
      </c>
      <c r="I15" s="6" t="s">
        <v>3906</v>
      </c>
      <c r="J15" s="6" t="s">
        <v>1985</v>
      </c>
      <c r="K15" s="13">
        <v>17.7179</v>
      </c>
      <c r="L15" s="11">
        <v>17.858799999999999</v>
      </c>
      <c r="M15" s="11">
        <v>0.216534</v>
      </c>
      <c r="N15" s="11">
        <v>8.5092700000000008</v>
      </c>
      <c r="O15" s="13">
        <v>27.5794</v>
      </c>
      <c r="P15" s="13">
        <v>17.275099999999998</v>
      </c>
      <c r="Q15" s="16">
        <v>2.7865099999999998</v>
      </c>
      <c r="R15" s="13">
        <v>3.5542400000000002E-2</v>
      </c>
      <c r="S15" s="31">
        <v>2.9708700000000001</v>
      </c>
      <c r="T15" s="16" t="s">
        <v>3959</v>
      </c>
      <c r="U15" s="16">
        <v>2.92218</v>
      </c>
      <c r="V15" s="31">
        <v>1</v>
      </c>
      <c r="W15" s="19">
        <v>22.085899999999999</v>
      </c>
      <c r="X15" s="13">
        <v>0.311469</v>
      </c>
      <c r="Y15" s="13">
        <v>1.8768999999999999E-3</v>
      </c>
      <c r="Z15" s="16">
        <v>0.222194</v>
      </c>
      <c r="AA15" s="13">
        <v>0.210677</v>
      </c>
      <c r="AB15" s="19">
        <v>5.5458999999999996</v>
      </c>
      <c r="AC15" s="13">
        <v>0.57901599999999998</v>
      </c>
      <c r="AD15" s="16">
        <v>1.3059799999999999</v>
      </c>
      <c r="AE15" s="31">
        <v>1.3321700000000001E-2</v>
      </c>
      <c r="AF15" s="31">
        <v>2.00238</v>
      </c>
      <c r="AG15" s="31">
        <v>14.0267</v>
      </c>
      <c r="AH15" s="16">
        <v>0.109235</v>
      </c>
      <c r="AI15" s="19">
        <v>2.93668</v>
      </c>
      <c r="AJ15" s="13">
        <v>0.187194</v>
      </c>
      <c r="AK15" s="16">
        <v>0.41782599999999998</v>
      </c>
      <c r="AL15" s="16">
        <v>5.1930800000000001</v>
      </c>
      <c r="AM15" s="19">
        <v>4.9661799999999996</v>
      </c>
      <c r="AN15" s="13">
        <v>4.7246499999999996</v>
      </c>
      <c r="AO15" s="13">
        <v>13.8797</v>
      </c>
      <c r="AP15" s="13">
        <v>2.1007199999999999</v>
      </c>
      <c r="AQ15" s="13">
        <v>0.13269800000000001</v>
      </c>
      <c r="AR15" s="13">
        <v>2.5144799999999998</v>
      </c>
      <c r="AS15" s="13">
        <v>18.393000000000001</v>
      </c>
      <c r="AT15" s="13">
        <v>4.8235099999999997</v>
      </c>
      <c r="AV15" s="40" t="s">
        <v>59</v>
      </c>
      <c r="AW15" s="44" t="e">
        <f>AVERAGEIF(tblSalaries[clean Country],tblBy_country[[#This Row],[Country]],tblSalaries[Salary])</f>
        <v>#N/A</v>
      </c>
      <c r="AX15" s="44" t="e">
        <f t="array" ref="AX15">MAX(IF((tblBy_country[[#This Row],[Country]]=tblSalaries[clean Country]),tblSalaries[Salary],0))</f>
        <v>#N/A</v>
      </c>
      <c r="AY15" s="44" t="e">
        <f t="array" ref="AY15">MIN(IF(tblSalaries[clean Country]=tblBy_country[[#This Row],[Country]],tblSalaries[Salary]))</f>
        <v>#N/A</v>
      </c>
      <c r="AZ15" s="41">
        <f>COUNTIF(tblSalaries[clean Country],tblBy_country[[#This Row],[Country]])</f>
        <v>4</v>
      </c>
      <c r="BA15" s="52">
        <v>4</v>
      </c>
      <c r="BB15" s="52">
        <v>50.833300000000001</v>
      </c>
      <c r="BC15" s="41">
        <f t="shared" si="0"/>
        <v>44.879722113020684</v>
      </c>
      <c r="BD15" s="42">
        <f>tblBy_country[[#This Row],[Number of replies]]/SUM(tblBy_country[Number of replies])</f>
        <v>2.1242697822623472E-3</v>
      </c>
      <c r="BE15" s="41">
        <f>IF(tblBy_country[[#This Row],[Country]]=Dashboard!$AC$7,50,1)</f>
        <v>1</v>
      </c>
      <c r="BF15" s="39"/>
      <c r="BP15" s="57"/>
      <c r="BQ15" s="55" t="s">
        <v>425</v>
      </c>
      <c r="BR15" s="57"/>
      <c r="BS15" s="113"/>
      <c r="BT15" s="57"/>
      <c r="BU15" s="114"/>
    </row>
    <row r="16" spans="2:73" ht="16.5" thickTop="1" thickBot="1" x14ac:dyDescent="0.3">
      <c r="B16" t="s">
        <v>22</v>
      </c>
      <c r="C16" t="e">
        <f>1/INDEX($K$4:$AT$39,MATCH(tblXrate[[#This Row],[Currency]],$J$4:$J$39,0),MATCH($C$2,$K$3:$AT$3,0))</f>
        <v>#N/A</v>
      </c>
      <c r="E16" t="s">
        <v>292</v>
      </c>
      <c r="F16" t="s">
        <v>292</v>
      </c>
      <c r="H16" s="25" t="s">
        <v>22</v>
      </c>
      <c r="I16" s="25" t="s">
        <v>3934</v>
      </c>
      <c r="J16" s="25" t="s">
        <v>22</v>
      </c>
      <c r="K16" s="26">
        <v>0.80160299999999995</v>
      </c>
      <c r="L16" s="26">
        <v>0.80749300000000002</v>
      </c>
      <c r="M16" s="26">
        <v>9.8029399999999996E-3</v>
      </c>
      <c r="N16" s="12">
        <v>0.38684600000000002</v>
      </c>
      <c r="O16" s="26">
        <v>1.2501599999999999</v>
      </c>
      <c r="P16" s="26">
        <v>0.781497</v>
      </c>
      <c r="Q16" s="27">
        <v>0.126056</v>
      </c>
      <c r="R16" s="26">
        <v>1.6089100000000001E-3</v>
      </c>
      <c r="S16" s="33">
        <v>0.134522</v>
      </c>
      <c r="T16" s="27">
        <v>2.0626800000000001E-2</v>
      </c>
      <c r="U16" s="27">
        <v>0.13236400000000001</v>
      </c>
      <c r="V16" s="33">
        <v>4.52778E-2</v>
      </c>
      <c r="W16" s="28">
        <v>1</v>
      </c>
      <c r="X16" s="26">
        <v>1.40266E-2</v>
      </c>
      <c r="Y16" s="26">
        <v>8.4596000000000001E-5</v>
      </c>
      <c r="Z16" s="27">
        <v>1.0051300000000001E-2</v>
      </c>
      <c r="AA16" s="26">
        <v>9.5362599999999995E-3</v>
      </c>
      <c r="AB16" s="28">
        <v>0.25122499999999998</v>
      </c>
      <c r="AC16" s="26">
        <v>2.5914699999999999E-2</v>
      </c>
      <c r="AD16" s="27">
        <v>5.8383299999999999E-2</v>
      </c>
      <c r="AE16" s="33">
        <v>6.0193400000000004E-4</v>
      </c>
      <c r="AF16" s="33">
        <v>9.0697E-2</v>
      </c>
      <c r="AG16" s="33">
        <v>0.63275000000000003</v>
      </c>
      <c r="AH16" s="27">
        <v>4.93737E-3</v>
      </c>
      <c r="AI16" s="28">
        <v>0.13292599999999999</v>
      </c>
      <c r="AJ16" s="26">
        <v>8.4696100000000007E-3</v>
      </c>
      <c r="AK16" s="27">
        <v>1.8948699999999999E-2</v>
      </c>
      <c r="AL16" s="27">
        <v>0.23491500000000001</v>
      </c>
      <c r="AM16" s="28">
        <v>0.22487099999999999</v>
      </c>
      <c r="AN16" s="26">
        <v>0.21370900000000001</v>
      </c>
      <c r="AO16" s="26">
        <v>0.62727299999999997</v>
      </c>
      <c r="AP16" s="26">
        <v>9.5601400000000003E-2</v>
      </c>
      <c r="AQ16" s="26">
        <v>6.0115400000000001E-3</v>
      </c>
      <c r="AR16" s="26">
        <v>0.113325</v>
      </c>
      <c r="AS16" s="26">
        <v>0.83257000000000003</v>
      </c>
      <c r="AT16" s="26">
        <v>0.21833</v>
      </c>
      <c r="AV16" s="40" t="s">
        <v>292</v>
      </c>
      <c r="AW16" s="44" t="e">
        <f>AVERAGEIF(tblSalaries[clean Country],tblBy_country[[#This Row],[Country]],tblSalaries[Salary])</f>
        <v>#N/A</v>
      </c>
      <c r="AX16" s="44" t="e">
        <f t="array" ref="AX16">MAX(IF((tblBy_country[[#This Row],[Country]]=tblSalaries[clean Country]),tblSalaries[Salary],0))</f>
        <v>#N/A</v>
      </c>
      <c r="AY16" s="44" t="e">
        <f t="array" ref="AY16">MIN(IF(tblSalaries[clean Country]=tblBy_country[[#This Row],[Country]],tblSalaries[Salary]))</f>
        <v>#N/A</v>
      </c>
      <c r="AZ16" s="41">
        <f>COUNTIF(tblSalaries[clean Country],tblBy_country[[#This Row],[Country]])</f>
        <v>1</v>
      </c>
      <c r="BA16" s="52">
        <v>-64.75</v>
      </c>
      <c r="BB16" s="52">
        <v>32.333300000000001</v>
      </c>
      <c r="BC16" s="41">
        <f t="shared" si="0"/>
        <v>25.920015003743082</v>
      </c>
      <c r="BD16" s="42">
        <f>tblBy_country[[#This Row],[Number of replies]]/SUM(tblBy_country[Number of replies])</f>
        <v>5.3106744556558679E-4</v>
      </c>
      <c r="BE16" s="41">
        <f>IF(tblBy_country[[#This Row],[Country]]=Dashboard!$AC$7,50,1)</f>
        <v>1</v>
      </c>
      <c r="BF16" s="39"/>
      <c r="BG16" s="127" t="s">
        <v>3983</v>
      </c>
      <c r="BH16" s="128"/>
      <c r="BI16" s="128"/>
      <c r="BJ16" s="128"/>
      <c r="BK16" s="128"/>
      <c r="BL16" s="129"/>
      <c r="BQ16" s="57" t="s">
        <v>59</v>
      </c>
      <c r="BR16" s="113"/>
      <c r="BS16" s="113"/>
      <c r="BT16" s="113"/>
      <c r="BU16" s="114"/>
    </row>
    <row r="17" spans="2:73" ht="15.75" thickTop="1" x14ac:dyDescent="0.25">
      <c r="B17" t="s">
        <v>69</v>
      </c>
      <c r="C17" t="e">
        <f>1/INDEX($K$4:$AT$39,MATCH(tblXrate[[#This Row],[Currency]],$J$4:$J$39,0),MATCH($C$2,$K$3:$AT$3,0))</f>
        <v>#N/A</v>
      </c>
      <c r="E17" t="s">
        <v>849</v>
      </c>
      <c r="F17" t="s">
        <v>849</v>
      </c>
      <c r="H17" s="6" t="s">
        <v>40</v>
      </c>
      <c r="I17" s="6" t="s">
        <v>3935</v>
      </c>
      <c r="J17" s="6" t="s">
        <v>40</v>
      </c>
      <c r="K17" s="13">
        <v>57.014800000000001</v>
      </c>
      <c r="L17" s="13">
        <v>57.5687</v>
      </c>
      <c r="M17" s="13">
        <v>0.69520300000000002</v>
      </c>
      <c r="N17" s="12">
        <v>27.579499999999999</v>
      </c>
      <c r="O17" s="13">
        <v>89.127499999999998</v>
      </c>
      <c r="P17" s="13">
        <v>55.715400000000002</v>
      </c>
      <c r="Q17" s="16">
        <v>8.9869000000000003</v>
      </c>
      <c r="R17" s="13">
        <v>0.11411200000000001</v>
      </c>
      <c r="S17" s="31">
        <v>9.5905100000000001</v>
      </c>
      <c r="T17" s="16">
        <v>1.4633700000000001</v>
      </c>
      <c r="U17" s="16">
        <v>9.3821999999999992</v>
      </c>
      <c r="V17" s="31">
        <v>3.2105999999999999</v>
      </c>
      <c r="W17" s="19">
        <v>71.293099999999995</v>
      </c>
      <c r="X17" s="13">
        <v>1</v>
      </c>
      <c r="Y17" s="13">
        <v>6.0311100000000001E-3</v>
      </c>
      <c r="Z17" s="16">
        <v>0.71658500000000003</v>
      </c>
      <c r="AA17" s="13">
        <v>0.67651099999999997</v>
      </c>
      <c r="AB17" s="19">
        <v>17.910599999999999</v>
      </c>
      <c r="AC17" s="13">
        <v>1.84754</v>
      </c>
      <c r="AD17" s="16">
        <v>4.1623299999999999</v>
      </c>
      <c r="AE17" s="31">
        <v>4.2691100000000003E-2</v>
      </c>
      <c r="AF17" s="31">
        <v>6.4326699999999999</v>
      </c>
      <c r="AG17" s="31">
        <v>45.110700000000001</v>
      </c>
      <c r="AH17" s="16">
        <v>3.50199E-2</v>
      </c>
      <c r="AI17" s="19">
        <v>9.47668</v>
      </c>
      <c r="AJ17" s="13">
        <v>0.60382499999999995</v>
      </c>
      <c r="AK17" s="16">
        <v>1.3509100000000001</v>
      </c>
      <c r="AL17" s="16">
        <v>16.662500000000001</v>
      </c>
      <c r="AM17" s="19">
        <v>16.031700000000001</v>
      </c>
      <c r="AN17" s="13">
        <v>15.236000000000001</v>
      </c>
      <c r="AO17" s="13">
        <v>44.720199999999998</v>
      </c>
      <c r="AP17" s="13">
        <v>6.8157199999999998</v>
      </c>
      <c r="AQ17" s="13">
        <v>0.42858099999999999</v>
      </c>
      <c r="AR17" s="13">
        <v>8.0792599999999997</v>
      </c>
      <c r="AS17" s="13">
        <v>59.356499999999997</v>
      </c>
      <c r="AT17" s="13">
        <v>15.540699999999999</v>
      </c>
      <c r="AV17" s="40" t="s">
        <v>849</v>
      </c>
      <c r="AW17" s="44" t="e">
        <f>AVERAGEIF(tblSalaries[clean Country],tblBy_country[[#This Row],[Country]],tblSalaries[Salary])</f>
        <v>#N/A</v>
      </c>
      <c r="AX17" s="44" t="e">
        <f t="array" ref="AX17">MAX(IF((tblBy_country[[#This Row],[Country]]=tblSalaries[clean Country]),tblSalaries[Salary],0))</f>
        <v>#N/A</v>
      </c>
      <c r="AY17" s="44" t="e">
        <f t="array" ref="AY17">MIN(IF(tblSalaries[clean Country]=tblBy_country[[#This Row],[Country]],tblSalaries[Salary]))</f>
        <v>#N/A</v>
      </c>
      <c r="AZ17" s="41">
        <f>COUNTIF(tblSalaries[clean Country],tblBy_country[[#This Row],[Country]])</f>
        <v>1</v>
      </c>
      <c r="BA17" s="52">
        <v>90.5</v>
      </c>
      <c r="BB17" s="52">
        <v>27.5</v>
      </c>
      <c r="BC17" s="41">
        <f t="shared" si="0"/>
        <v>21.69141539599962</v>
      </c>
      <c r="BD17" s="42">
        <f>tblBy_country[[#This Row],[Number of replies]]/SUM(tblBy_country[Number of replies])</f>
        <v>5.3106744556558679E-4</v>
      </c>
      <c r="BE17" s="41">
        <f>IF(tblBy_country[[#This Row],[Country]]=Dashboard!$AC$7,50,1)</f>
        <v>1</v>
      </c>
      <c r="BF17" s="39"/>
      <c r="BG17" s="85" t="s">
        <v>3911</v>
      </c>
      <c r="BH17" s="59" t="s">
        <v>3921</v>
      </c>
      <c r="BI17" s="59" t="s">
        <v>3922</v>
      </c>
      <c r="BJ17" s="59" t="s">
        <v>3923</v>
      </c>
      <c r="BK17" s="59" t="s">
        <v>3924</v>
      </c>
      <c r="BL17" s="86" t="s">
        <v>3965</v>
      </c>
      <c r="BO17" s="102"/>
      <c r="BQ17" s="55" t="s">
        <v>292</v>
      </c>
      <c r="BR17" s="113"/>
      <c r="BS17" s="113"/>
      <c r="BT17" s="113"/>
      <c r="BU17" s="114"/>
    </row>
    <row r="18" spans="2:73" x14ac:dyDescent="0.25">
      <c r="B18" t="s">
        <v>1390</v>
      </c>
      <c r="C18" t="e">
        <f>1/INDEX($K$4:$AT$39,MATCH(tblXrate[[#This Row],[Currency]],$J$4:$J$39,0),MATCH($C$2,$K$3:$AT$3,0))</f>
        <v>#N/A</v>
      </c>
      <c r="E18" t="s">
        <v>1667</v>
      </c>
      <c r="F18" t="s">
        <v>1667</v>
      </c>
      <c r="H18" s="6" t="s">
        <v>1390</v>
      </c>
      <c r="I18" s="6" t="s">
        <v>3936</v>
      </c>
      <c r="J18" s="6" t="s">
        <v>1390</v>
      </c>
      <c r="K18" s="13">
        <v>9476.15</v>
      </c>
      <c r="L18" s="13">
        <v>9545.2800000000007</v>
      </c>
      <c r="M18" s="13">
        <v>115.429</v>
      </c>
      <c r="N18" s="12">
        <v>4572.87</v>
      </c>
      <c r="O18" s="13">
        <v>14778</v>
      </c>
      <c r="P18" s="13">
        <v>9238</v>
      </c>
      <c r="Q18" s="16">
        <v>1490.09</v>
      </c>
      <c r="R18" s="13">
        <v>18.936800000000002</v>
      </c>
      <c r="S18" s="31">
        <v>1590.17</v>
      </c>
      <c r="T18" s="16">
        <v>242.67400000000001</v>
      </c>
      <c r="U18" s="16">
        <v>1557.45</v>
      </c>
      <c r="V18" s="31">
        <v>532.79499999999996</v>
      </c>
      <c r="W18" s="19">
        <v>11820.9</v>
      </c>
      <c r="X18" s="13">
        <v>165.80699999999999</v>
      </c>
      <c r="Y18" s="13">
        <v>1</v>
      </c>
      <c r="Z18" s="16">
        <v>118.815</v>
      </c>
      <c r="AA18" s="13">
        <v>112.247</v>
      </c>
      <c r="AB18" s="19">
        <v>2969.7</v>
      </c>
      <c r="AC18" s="13">
        <v>306.33499999999998</v>
      </c>
      <c r="AD18" s="16">
        <v>690.14300000000003</v>
      </c>
      <c r="AE18" s="31">
        <v>7.08826</v>
      </c>
      <c r="AF18" s="31">
        <v>1068.02</v>
      </c>
      <c r="AG18" s="31">
        <v>7479.67</v>
      </c>
      <c r="AH18" s="16">
        <v>58.140999999999998</v>
      </c>
      <c r="AI18" s="19">
        <v>1571.3</v>
      </c>
      <c r="AJ18" s="13">
        <v>100.11799999999999</v>
      </c>
      <c r="AK18" s="16">
        <v>223.99100000000001</v>
      </c>
      <c r="AL18" s="16">
        <v>2765.27</v>
      </c>
      <c r="AM18" s="19">
        <v>2658.17</v>
      </c>
      <c r="AN18" s="13">
        <v>2526.23</v>
      </c>
      <c r="AO18" s="13">
        <v>7414.92</v>
      </c>
      <c r="AP18" s="13">
        <v>1130.0899999999999</v>
      </c>
      <c r="AQ18" s="13">
        <v>71.061700000000002</v>
      </c>
      <c r="AR18" s="13">
        <v>1339.6</v>
      </c>
      <c r="AS18" s="13">
        <v>9841.7199999999993</v>
      </c>
      <c r="AT18" s="13">
        <v>2583.5300000000002</v>
      </c>
      <c r="AV18" s="40" t="s">
        <v>1667</v>
      </c>
      <c r="AW18" s="44" t="e">
        <f>AVERAGEIF(tblSalaries[clean Country],tblBy_country[[#This Row],[Country]],tblSalaries[Salary])</f>
        <v>#N/A</v>
      </c>
      <c r="AX18" s="44" t="e">
        <f t="array" ref="AX18">MAX(IF((tblBy_country[[#This Row],[Country]]=tblSalaries[clean Country]),tblSalaries[Salary],0))</f>
        <v>#N/A</v>
      </c>
      <c r="AY18" s="44" t="e">
        <f t="array" ref="AY18">MIN(IF(tblSalaries[clean Country]=tblBy_country[[#This Row],[Country]],tblSalaries[Salary]))</f>
        <v>#N/A</v>
      </c>
      <c r="AZ18" s="41">
        <f>COUNTIF(tblSalaries[clean Country],tblBy_country[[#This Row],[Country]])</f>
        <v>1</v>
      </c>
      <c r="BA18" s="52">
        <v>-65</v>
      </c>
      <c r="BB18" s="52">
        <v>-17</v>
      </c>
      <c r="BC18" s="41">
        <f t="shared" si="0"/>
        <v>-13.0808190204169</v>
      </c>
      <c r="BD18" s="42">
        <f>tblBy_country[[#This Row],[Number of replies]]/SUM(tblBy_country[Number of replies])</f>
        <v>5.3106744556558679E-4</v>
      </c>
      <c r="BE18" s="41">
        <f>IF(tblBy_country[[#This Row],[Country]]=Dashboard!$AC$7,50,1)</f>
        <v>1</v>
      </c>
      <c r="BF18" s="39"/>
      <c r="BG18" s="87" t="s">
        <v>310</v>
      </c>
      <c r="BH18" s="60" t="e">
        <f t="array" ref="BH18">MAX(IF((BG18=tblSalaries[Job Type])*(mapping!$BH$17=tblSalaries[Grouped Expericance]),tblSalaries[Salary]))</f>
        <v>#N/A</v>
      </c>
      <c r="BI18" s="88" t="e">
        <f t="array" ref="BI18">MAX(IF((BG18=tblSalaries[Job Type])*(mapping!$BI$17=tblSalaries[Grouped Expericance]),tblSalaries[Salary]))</f>
        <v>#N/A</v>
      </c>
      <c r="BJ18" s="88" t="e">
        <f t="array" ref="BJ18">MAX(IF((BG18=tblSalaries[Job Type])*(mapping!$BJ$17=tblSalaries[Grouped Expericance]),tblSalaries[Salary]))</f>
        <v>#N/A</v>
      </c>
      <c r="BK18" s="88" t="e">
        <f t="array" ref="BK18">MAX(IF((BG18=tblSalaries[Job Type])*(mapping!$BK$17=tblSalaries[Grouped Expericance]),tblSalaries[Salary]))</f>
        <v>#N/A</v>
      </c>
      <c r="BL18" s="89" t="e">
        <f t="array" ref="BL18">MAX(IF((BG18=tblSalaries[Job Type])*(mapping!$BL$17=tblSalaries[Grouped Expericance]),tblSalaries[Salary]))</f>
        <v>#N/A</v>
      </c>
      <c r="BQ18" s="57" t="s">
        <v>849</v>
      </c>
      <c r="BR18" s="113"/>
      <c r="BS18" s="113"/>
      <c r="BT18" s="113"/>
      <c r="BU18" s="114"/>
    </row>
    <row r="19" spans="2:73" x14ac:dyDescent="0.25">
      <c r="B19" t="s">
        <v>40</v>
      </c>
      <c r="C19" t="e">
        <f>1/INDEX($K$4:$AT$39,MATCH(tblXrate[[#This Row],[Currency]],$J$4:$J$39,0),MATCH($C$2,$K$3:$AT$3,0))</f>
        <v>#N/A</v>
      </c>
      <c r="E19" t="s">
        <v>111</v>
      </c>
      <c r="F19" t="s">
        <v>143</v>
      </c>
      <c r="H19" s="20" t="s">
        <v>1527</v>
      </c>
      <c r="I19" s="20" t="s">
        <v>3937</v>
      </c>
      <c r="J19" s="20" t="s">
        <v>1527</v>
      </c>
      <c r="K19" s="21">
        <v>79.334699999999998</v>
      </c>
      <c r="L19" s="21">
        <v>80.337500000000006</v>
      </c>
      <c r="M19" s="21">
        <v>0.97410399999999997</v>
      </c>
      <c r="N19" s="12">
        <v>38.487299999999998</v>
      </c>
      <c r="O19" s="21">
        <v>124.378</v>
      </c>
      <c r="P19" s="21">
        <v>77.751199999999997</v>
      </c>
      <c r="Q19" s="23">
        <v>12.5413</v>
      </c>
      <c r="R19" s="21">
        <v>0.15989999999999999</v>
      </c>
      <c r="S19" s="32">
        <v>13.383599999999999</v>
      </c>
      <c r="T19" s="23">
        <v>2.0497399999999999</v>
      </c>
      <c r="U19" s="23">
        <v>13.1533</v>
      </c>
      <c r="V19" s="32">
        <v>4.5005699999999997</v>
      </c>
      <c r="W19" s="24">
        <v>99.49</v>
      </c>
      <c r="X19" s="21">
        <v>1.39551</v>
      </c>
      <c r="Y19" s="21">
        <v>8.4164600000000006E-3</v>
      </c>
      <c r="Z19" s="23">
        <v>1</v>
      </c>
      <c r="AA19" s="21">
        <v>948142</v>
      </c>
      <c r="AB19" s="24">
        <v>24.994399999999999</v>
      </c>
      <c r="AC19" s="21">
        <v>2.5782600000000002</v>
      </c>
      <c r="AD19" s="23">
        <v>5.8085599999999999</v>
      </c>
      <c r="AE19" s="32">
        <v>5.98138E-2</v>
      </c>
      <c r="AF19" s="32">
        <v>9.0166699999999995</v>
      </c>
      <c r="AG19" s="32">
        <v>62.952399999999997</v>
      </c>
      <c r="AH19" s="23">
        <v>0.49093199999999998</v>
      </c>
      <c r="AI19" s="24">
        <v>13.2248</v>
      </c>
      <c r="AJ19" s="21">
        <v>0.842642</v>
      </c>
      <c r="AK19" s="23">
        <v>1.8852100000000001</v>
      </c>
      <c r="AL19" s="23">
        <v>23.354099999999999</v>
      </c>
      <c r="AM19" s="24">
        <v>22.372399999999999</v>
      </c>
      <c r="AN19" s="21">
        <v>21.261900000000001</v>
      </c>
      <c r="AO19" s="21">
        <v>62.407400000000003</v>
      </c>
      <c r="AP19" s="21">
        <v>9.5113800000000008</v>
      </c>
      <c r="AQ19" s="21">
        <v>0.59808799999999995</v>
      </c>
      <c r="AR19" s="21">
        <v>11.274699999999999</v>
      </c>
      <c r="AS19" s="21">
        <v>82.832400000000007</v>
      </c>
      <c r="AT19" s="21">
        <v>21.698599999999999</v>
      </c>
      <c r="AV19" s="40" t="s">
        <v>143</v>
      </c>
      <c r="AW19" s="44" t="e">
        <f>AVERAGEIF(tblSalaries[clean Country],tblBy_country[[#This Row],[Country]],tblSalaries[Salary])</f>
        <v>#N/A</v>
      </c>
      <c r="AX19" s="44" t="e">
        <f t="array" ref="AX19">MAX(IF((tblBy_country[[#This Row],[Country]]=tblSalaries[clean Country]),tblSalaries[Salary],0))</f>
        <v>#N/A</v>
      </c>
      <c r="AY19" s="44" t="e">
        <f t="array" ref="AY19">MIN(IF(tblSalaries[clean Country]=tblBy_country[[#This Row],[Country]],tblSalaries[Salary]))</f>
        <v>#N/A</v>
      </c>
      <c r="AZ19" s="41">
        <f>COUNTIF(tblSalaries[clean Country],tblBy_country[[#This Row],[Country]])</f>
        <v>20</v>
      </c>
      <c r="BA19" s="52">
        <v>-55</v>
      </c>
      <c r="BB19" s="52">
        <v>-10</v>
      </c>
      <c r="BC19" s="41">
        <f t="shared" si="0"/>
        <v>-7.6204629730721258</v>
      </c>
      <c r="BD19" s="42">
        <f>tblBy_country[[#This Row],[Number of replies]]/SUM(tblBy_country[Number of replies])</f>
        <v>1.0621348911311737E-2</v>
      </c>
      <c r="BE19" s="41">
        <f>IF(tblBy_country[[#This Row],[Country]]=Dashboard!$AC$7,50,1)</f>
        <v>1</v>
      </c>
      <c r="BF19" s="39"/>
      <c r="BG19" s="87" t="s">
        <v>20</v>
      </c>
      <c r="BH19" s="60" t="e">
        <f t="array" ref="BH19">MAX(IF((BG19=tblSalaries[Job Type])*(mapping!$BH$17=tblSalaries[Grouped Expericance]),tblSalaries[Salary]))</f>
        <v>#N/A</v>
      </c>
      <c r="BI19" s="88" t="e">
        <f t="array" ref="BI19">MAX(IF((BG19=tblSalaries[Job Type])*(mapping!$BI$17=tblSalaries[Grouped Expericance]),tblSalaries[Salary]))</f>
        <v>#N/A</v>
      </c>
      <c r="BJ19" s="88" t="e">
        <f t="array" ref="BJ19">MAX(IF((BG19=tblSalaries[Job Type])*(mapping!$BJ$17=tblSalaries[Grouped Expericance]),tblSalaries[Salary]))</f>
        <v>#N/A</v>
      </c>
      <c r="BK19" s="88" t="e">
        <f t="array" ref="BK19">MAX(IF((BG19=tblSalaries[Job Type])*(mapping!$BK$17=tblSalaries[Grouped Expericance]),tblSalaries[Salary]))</f>
        <v>#N/A</v>
      </c>
      <c r="BL19" s="89" t="e">
        <f t="array" ref="BL19">MAX(IF((BG19=tblSalaries[Job Type])*(mapping!$BL$17=tblSalaries[Grouped Expericance]),tblSalaries[Salary]))</f>
        <v>#N/A</v>
      </c>
      <c r="BO19" s="102"/>
      <c r="BQ19" s="55" t="s">
        <v>1667</v>
      </c>
      <c r="BR19" s="113"/>
      <c r="BS19" s="113"/>
      <c r="BT19" s="113"/>
      <c r="BU19" s="114"/>
    </row>
    <row r="20" spans="2:73" x14ac:dyDescent="0.25">
      <c r="B20" t="s">
        <v>1527</v>
      </c>
      <c r="C20" t="e">
        <f>1/INDEX($K$4:$AT$39,MATCH(tblXrate[[#This Row],[Currency]],$J$4:$J$39,0),MATCH($C$2,$K$3:$AT$3,0))</f>
        <v>#N/A</v>
      </c>
      <c r="E20" t="s">
        <v>143</v>
      </c>
      <c r="F20" t="s">
        <v>143</v>
      </c>
      <c r="H20" s="20" t="s">
        <v>3957</v>
      </c>
      <c r="I20" s="20" t="s">
        <v>3903</v>
      </c>
      <c r="J20" s="20" t="s">
        <v>3957</v>
      </c>
      <c r="K20" s="21">
        <v>84.1</v>
      </c>
      <c r="L20" s="22">
        <v>84.775599999999997</v>
      </c>
      <c r="M20" s="22">
        <v>1.0290299999999999</v>
      </c>
      <c r="N20" s="22">
        <v>40.444299999999998</v>
      </c>
      <c r="O20" s="21">
        <v>130.947</v>
      </c>
      <c r="P20" s="21">
        <v>81.989099999999993</v>
      </c>
      <c r="Q20" s="23">
        <v>13.2265</v>
      </c>
      <c r="R20" s="21">
        <v>0.16870599999999999</v>
      </c>
      <c r="S20" s="32">
        <v>14.105700000000001</v>
      </c>
      <c r="T20" s="23">
        <v>2.16195</v>
      </c>
      <c r="U20" s="23">
        <v>13.8714</v>
      </c>
      <c r="V20" s="32">
        <v>4.7466100000000004</v>
      </c>
      <c r="W20" s="24">
        <v>104.863</v>
      </c>
      <c r="X20" s="21">
        <v>1.47817</v>
      </c>
      <c r="Y20" s="21">
        <v>8.9089000000000008E-3</v>
      </c>
      <c r="Z20" s="23">
        <v>1.0546899999999999</v>
      </c>
      <c r="AA20" s="21">
        <v>1</v>
      </c>
      <c r="AB20" s="24">
        <v>26.324400000000001</v>
      </c>
      <c r="AC20" s="21">
        <v>2.74837</v>
      </c>
      <c r="AD20" s="23">
        <v>6.1898600000000004</v>
      </c>
      <c r="AE20" s="32">
        <v>6.32331E-2</v>
      </c>
      <c r="AF20" s="32">
        <v>9.5038199999999993</v>
      </c>
      <c r="AG20" s="32">
        <v>66.587400000000002</v>
      </c>
      <c r="AH20" s="23">
        <v>0.51849599999999996</v>
      </c>
      <c r="AI20" s="24">
        <v>13.928100000000001</v>
      </c>
      <c r="AJ20" s="21">
        <v>0.88853700000000002</v>
      </c>
      <c r="AK20" s="23">
        <v>1.98326</v>
      </c>
      <c r="AL20" s="23">
        <v>24.646799999999999</v>
      </c>
      <c r="AM20" s="24">
        <v>23.554500000000001</v>
      </c>
      <c r="AN20" s="21">
        <v>22.425999999999998</v>
      </c>
      <c r="AO20" s="21">
        <v>65.885099999999994</v>
      </c>
      <c r="AP20" s="21">
        <v>9.9780300000000004</v>
      </c>
      <c r="AQ20" s="21">
        <v>0.628691</v>
      </c>
      <c r="AR20" s="21">
        <v>11.9315</v>
      </c>
      <c r="AS20" s="21">
        <v>87.299700000000001</v>
      </c>
      <c r="AT20" s="21">
        <v>22.895099999999999</v>
      </c>
      <c r="AV20" s="40" t="s">
        <v>1703</v>
      </c>
      <c r="AW20" s="44" t="e">
        <f>AVERAGEIF(tblSalaries[clean Country],tblBy_country[[#This Row],[Country]],tblSalaries[Salary])</f>
        <v>#N/A</v>
      </c>
      <c r="AX20" s="44" t="e">
        <f t="array" ref="AX20">MAX(IF((tblBy_country[[#This Row],[Country]]=tblSalaries[clean Country]),tblSalaries[Salary],0))</f>
        <v>#N/A</v>
      </c>
      <c r="AY20" s="44" t="e">
        <f t="array" ref="AY20">MIN(IF(tblSalaries[clean Country]=tblBy_country[[#This Row],[Country]],tblSalaries[Salary]))</f>
        <v>#N/A</v>
      </c>
      <c r="AZ20" s="41">
        <f>COUNTIF(tblSalaries[clean Country],tblBy_country[[#This Row],[Country]])</f>
        <v>1</v>
      </c>
      <c r="BA20" s="52">
        <v>25</v>
      </c>
      <c r="BB20" s="52">
        <v>43</v>
      </c>
      <c r="BC20" s="41">
        <f t="shared" si="0"/>
        <v>36.165745195862094</v>
      </c>
      <c r="BD20" s="42">
        <f>tblBy_country[[#This Row],[Number of replies]]/SUM(tblBy_country[Number of replies])</f>
        <v>5.3106744556558679E-4</v>
      </c>
      <c r="BE20" s="41">
        <f>IF(tblBy_country[[#This Row],[Country]]=Dashboard!$AC$7,50,1)</f>
        <v>1</v>
      </c>
      <c r="BF20" s="39"/>
      <c r="BG20" s="87" t="s">
        <v>356</v>
      </c>
      <c r="BH20" s="60" t="e">
        <f t="array" ref="BH20">MAX(IF((BG20=tblSalaries[Job Type])*(mapping!$BH$17=tblSalaries[Grouped Expericance]),tblSalaries[Salary]))</f>
        <v>#N/A</v>
      </c>
      <c r="BI20" s="88" t="e">
        <f t="array" ref="BI20">MAX(IF((BG20=tblSalaries[Job Type])*(mapping!$BI$17=tblSalaries[Grouped Expericance]),tblSalaries[Salary]))</f>
        <v>#N/A</v>
      </c>
      <c r="BJ20" s="88" t="e">
        <f t="array" ref="BJ20">MAX(IF((BG20=tblSalaries[Job Type])*(mapping!$BJ$17=tblSalaries[Grouped Expericance]),tblSalaries[Salary]))</f>
        <v>#N/A</v>
      </c>
      <c r="BK20" s="88" t="e">
        <f t="array" ref="BK20">MAX(IF((BG20=tblSalaries[Job Type])*(mapping!$BK$17=tblSalaries[Grouped Expericance]),tblSalaries[Salary]))</f>
        <v>#N/A</v>
      </c>
      <c r="BL20" s="89" t="e">
        <f t="array" ref="BL20">MAX(IF((BG20=tblSalaries[Job Type])*(mapping!$BL$17=tblSalaries[Grouped Expericance]),tblSalaries[Salary]))</f>
        <v>#N/A</v>
      </c>
      <c r="BQ20" s="57" t="s">
        <v>143</v>
      </c>
      <c r="BR20" s="113"/>
      <c r="BS20" s="113"/>
      <c r="BT20" s="113"/>
      <c r="BU20" s="114"/>
    </row>
    <row r="21" spans="2:73" x14ac:dyDescent="0.25">
      <c r="B21" t="s">
        <v>3957</v>
      </c>
      <c r="C21" t="e">
        <f>1/INDEX($K$4:$AT$39,MATCH(tblXrate[[#This Row],[Currency]],$J$4:$J$39,0),MATCH($C$2,$K$3:$AT$3,0))</f>
        <v>#N/A</v>
      </c>
      <c r="E21" t="s">
        <v>661</v>
      </c>
      <c r="F21" t="s">
        <v>143</v>
      </c>
      <c r="H21" s="25" t="s">
        <v>3891</v>
      </c>
      <c r="I21" s="25" t="s">
        <v>3938</v>
      </c>
      <c r="J21" s="25" t="s">
        <v>3891</v>
      </c>
      <c r="K21" s="26">
        <v>3.1904599999999999</v>
      </c>
      <c r="L21" s="26">
        <v>3.2142200000000001</v>
      </c>
      <c r="M21" s="26">
        <v>3.9043700000000001E-2</v>
      </c>
      <c r="N21" s="12">
        <v>1.5398400000000001</v>
      </c>
      <c r="O21" s="26">
        <v>4.9762399999999998</v>
      </c>
      <c r="P21" s="26">
        <v>3.1107499999999999</v>
      </c>
      <c r="Q21" s="27">
        <v>0.50176399999999999</v>
      </c>
      <c r="R21" s="26">
        <v>6.4087299999999996E-3</v>
      </c>
      <c r="S21" s="33">
        <v>0.535466</v>
      </c>
      <c r="T21" s="27">
        <v>8.2127199999999997E-2</v>
      </c>
      <c r="U21" s="27">
        <v>0.52694600000000003</v>
      </c>
      <c r="V21" s="33">
        <v>0.180313</v>
      </c>
      <c r="W21" s="28">
        <v>3.9805000000000001</v>
      </c>
      <c r="X21" s="26">
        <v>5.5832899999999998E-2</v>
      </c>
      <c r="Y21" s="26">
        <v>3.3673399999999999E-4</v>
      </c>
      <c r="Z21" s="27">
        <v>4.0009000000000003E-2</v>
      </c>
      <c r="AA21" s="26">
        <v>3.79875E-2</v>
      </c>
      <c r="AB21" s="28">
        <v>1</v>
      </c>
      <c r="AC21" s="26">
        <v>0.10315299999999999</v>
      </c>
      <c r="AD21" s="27">
        <v>0.23239499999999999</v>
      </c>
      <c r="AE21" s="33">
        <v>2.39756E-3</v>
      </c>
      <c r="AF21" s="33">
        <v>0.361178</v>
      </c>
      <c r="AG21" s="33">
        <v>2.5186600000000001</v>
      </c>
      <c r="AH21" s="27">
        <v>1.9665999999999999E-2</v>
      </c>
      <c r="AI21" s="28">
        <v>0.52910999999999997</v>
      </c>
      <c r="AJ21" s="26">
        <v>3.3713300000000002E-2</v>
      </c>
      <c r="AK21" s="27">
        <v>7.5425400000000004E-2</v>
      </c>
      <c r="AL21" s="27">
        <v>9.3595100000000001E-2</v>
      </c>
      <c r="AM21" s="28">
        <v>0.89509700000000003</v>
      </c>
      <c r="AN21" s="26">
        <v>0.85066900000000001</v>
      </c>
      <c r="AO21" s="26">
        <v>2.4968599999999999</v>
      </c>
      <c r="AP21" s="26">
        <v>0.38054100000000002</v>
      </c>
      <c r="AQ21" s="26">
        <v>2.3928899999999999E-2</v>
      </c>
      <c r="AR21" s="26">
        <v>0.45108799999999999</v>
      </c>
      <c r="AS21" s="26">
        <v>3.3140399999999999</v>
      </c>
      <c r="AT21" s="26">
        <v>0.86972899999999997</v>
      </c>
      <c r="AV21" s="40" t="s">
        <v>798</v>
      </c>
      <c r="AW21" s="44" t="e">
        <f>AVERAGEIF(tblSalaries[clean Country],tblBy_country[[#This Row],[Country]],tblSalaries[Salary])</f>
        <v>#N/A</v>
      </c>
      <c r="AX21" s="44" t="e">
        <f t="array" ref="AX21">MAX(IF((tblBy_country[[#This Row],[Country]]=tblSalaries[clean Country]),tblSalaries[Salary],0))</f>
        <v>#N/A</v>
      </c>
      <c r="AY21" s="44" t="e">
        <f t="array" ref="AY21">MIN(IF(tblSalaries[clean Country]=tblBy_country[[#This Row],[Country]],tblSalaries[Salary]))</f>
        <v>#N/A</v>
      </c>
      <c r="AZ21" s="41">
        <f>COUNTIF(tblSalaries[clean Country],tblBy_country[[#This Row],[Country]])</f>
        <v>1</v>
      </c>
      <c r="BA21" s="52">
        <v>105</v>
      </c>
      <c r="BB21" s="52">
        <v>13</v>
      </c>
      <c r="BC21" s="41">
        <f t="shared" si="0"/>
        <v>9.9371171876567708</v>
      </c>
      <c r="BD21" s="42">
        <f>tblBy_country[[#This Row],[Number of replies]]/SUM(tblBy_country[Number of replies])</f>
        <v>5.3106744556558679E-4</v>
      </c>
      <c r="BE21" s="41">
        <f>IF(tblBy_country[[#This Row],[Country]]=Dashboard!$AC$7,50,1)</f>
        <v>1</v>
      </c>
      <c r="BF21" s="39"/>
      <c r="BG21" s="87" t="s">
        <v>488</v>
      </c>
      <c r="BH21" s="60" t="e">
        <f t="array" ref="BH21">MAX(IF((BG21=tblSalaries[Job Type])*(mapping!$BH$17=tblSalaries[Grouped Expericance]),tblSalaries[Salary]))</f>
        <v>#N/A</v>
      </c>
      <c r="BI21" s="88" t="e">
        <f t="array" ref="BI21">MAX(IF((BG21=tblSalaries[Job Type])*(mapping!$BI$17=tblSalaries[Grouped Expericance]),tblSalaries[Salary]))</f>
        <v>#N/A</v>
      </c>
      <c r="BJ21" s="88" t="e">
        <f t="array" ref="BJ21">MAX(IF((BG21=tblSalaries[Job Type])*(mapping!$BJ$17=tblSalaries[Grouped Expericance]),tblSalaries[Salary]))</f>
        <v>#N/A</v>
      </c>
      <c r="BK21" s="88">
        <f t="array" ref="BK21">MAX(IF((BG21=tblSalaries[Job Type])*(mapping!$BK$17=tblSalaries[Grouped Expericance]),tblSalaries[Salary]))</f>
        <v>0</v>
      </c>
      <c r="BL21" s="89" t="e">
        <f t="array" ref="BL21">MAX(IF((BG21=tblSalaries[Job Type])*(mapping!$BL$17=tblSalaries[Grouped Expericance]),tblSalaries[Salary]))</f>
        <v>#N/A</v>
      </c>
      <c r="BO21" s="102"/>
      <c r="BQ21" s="55" t="s">
        <v>1703</v>
      </c>
      <c r="BR21" s="113"/>
      <c r="BS21" s="113"/>
      <c r="BT21" s="113"/>
      <c r="BU21" s="114"/>
    </row>
    <row r="22" spans="2:73" x14ac:dyDescent="0.25">
      <c r="B22" t="s">
        <v>1145</v>
      </c>
      <c r="C22" t="e">
        <f>1/INDEX($K$4:$AT$39,MATCH(tblXrate[[#This Row],[Currency]],$J$4:$J$39,0),MATCH($C$2,$K$3:$AT$3,0))</f>
        <v>#N/A</v>
      </c>
      <c r="E22" t="s">
        <v>1703</v>
      </c>
      <c r="F22" t="s">
        <v>1703</v>
      </c>
      <c r="H22" s="6" t="s">
        <v>3892</v>
      </c>
      <c r="I22" s="6" t="s">
        <v>3939</v>
      </c>
      <c r="J22" s="6" t="s">
        <v>3892</v>
      </c>
      <c r="K22" s="13">
        <v>30.9023</v>
      </c>
      <c r="L22" s="13">
        <v>31.159600000000001</v>
      </c>
      <c r="M22" s="13">
        <v>0.375191</v>
      </c>
      <c r="N22" s="12">
        <v>14.9277</v>
      </c>
      <c r="O22" s="13">
        <v>48.241199999999999</v>
      </c>
      <c r="P22" s="13">
        <v>30.156500000000001</v>
      </c>
      <c r="Q22" s="16">
        <v>4.8642500000000002</v>
      </c>
      <c r="R22" s="13">
        <v>6.13842E-2</v>
      </c>
      <c r="S22" s="31">
        <v>5.1909599999999996</v>
      </c>
      <c r="T22" s="16">
        <v>0.786632</v>
      </c>
      <c r="U22" s="16">
        <v>5.0471399999999997</v>
      </c>
      <c r="V22" s="31">
        <v>14.727069999999999</v>
      </c>
      <c r="W22" s="19">
        <v>38.588099999999997</v>
      </c>
      <c r="X22" s="13">
        <v>0.54125999999999996</v>
      </c>
      <c r="Y22" s="13">
        <v>3.2644000000000002E-3</v>
      </c>
      <c r="Z22" s="16">
        <v>0.38785900000000001</v>
      </c>
      <c r="AA22" s="13">
        <v>0.36385299999999998</v>
      </c>
      <c r="AB22" s="19">
        <v>9.6943000000000001</v>
      </c>
      <c r="AC22" s="13">
        <v>1</v>
      </c>
      <c r="AD22" s="16">
        <v>2.2528999999999999</v>
      </c>
      <c r="AE22" s="31">
        <v>2.3339499999999999E-2</v>
      </c>
      <c r="AF22" s="31">
        <v>3.5160900000000002</v>
      </c>
      <c r="AG22" s="31">
        <v>24.416599999999999</v>
      </c>
      <c r="AH22" s="16">
        <v>0.191444</v>
      </c>
      <c r="AI22" s="19">
        <v>5.1293499999999996</v>
      </c>
      <c r="AJ22" s="13">
        <v>0.32682600000000001</v>
      </c>
      <c r="AK22" s="16">
        <v>0.73119599999999996</v>
      </c>
      <c r="AL22" s="16">
        <v>8.9644899999999996</v>
      </c>
      <c r="AM22" s="19">
        <v>8.6773399999999992</v>
      </c>
      <c r="AN22" s="13">
        <v>8.2466399999999993</v>
      </c>
      <c r="AO22" s="13">
        <v>24.205300000000001</v>
      </c>
      <c r="AP22" s="13">
        <v>3.6890800000000001</v>
      </c>
      <c r="AQ22" s="13">
        <v>0.23197400000000001</v>
      </c>
      <c r="AR22" s="13">
        <v>4.3729800000000001</v>
      </c>
      <c r="AS22" s="13">
        <v>32.127299999999998</v>
      </c>
      <c r="AT22" s="13">
        <v>8.3303999999999991</v>
      </c>
      <c r="AV22" s="40" t="s">
        <v>88</v>
      </c>
      <c r="AW22" s="44" t="e">
        <f>AVERAGEIF(tblSalaries[clean Country],tblBy_country[[#This Row],[Country]],tblSalaries[Salary])</f>
        <v>#N/A</v>
      </c>
      <c r="AX22" s="44" t="e">
        <f t="array" ref="AX22">MAX(IF((tblBy_country[[#This Row],[Country]]=tblSalaries[clean Country]),tblSalaries[Salary],0))</f>
        <v>#N/A</v>
      </c>
      <c r="AY22" s="44" t="e">
        <f t="array" ref="AY22">MIN(IF(tblSalaries[clean Country]=tblBy_country[[#This Row],[Country]],tblSalaries[Salary]))</f>
        <v>#N/A</v>
      </c>
      <c r="AZ22" s="41">
        <f>COUNTIF(tblSalaries[clean Country],tblBy_country[[#This Row],[Country]])</f>
        <v>58</v>
      </c>
      <c r="BA22" s="52">
        <v>-95</v>
      </c>
      <c r="BB22" s="52">
        <v>60</v>
      </c>
      <c r="BC22" s="41">
        <f t="shared" si="0"/>
        <v>57.188048711269388</v>
      </c>
      <c r="BD22" s="42">
        <f>tblBy_country[[#This Row],[Number of replies]]/SUM(tblBy_country[Number of replies])</f>
        <v>3.0801911842804036E-2</v>
      </c>
      <c r="BE22" s="41">
        <f>IF(tblBy_country[[#This Row],[Country]]=Dashboard!$AC$7,50,1)</f>
        <v>1</v>
      </c>
      <c r="BF22" s="39"/>
      <c r="BG22" s="87" t="s">
        <v>3914</v>
      </c>
      <c r="BH22" s="60" t="e">
        <f t="array" ref="BH22">MAX(IF((BG22=tblSalaries[Job Type])*(mapping!$BH$17=tblSalaries[Grouped Expericance]),tblSalaries[Salary]))</f>
        <v>#N/A</v>
      </c>
      <c r="BI22" s="88" t="e">
        <f t="array" ref="BI22">MAX(IF((BG22=tblSalaries[Job Type])*(mapping!$BI$17=tblSalaries[Grouped Expericance]),tblSalaries[Salary]))</f>
        <v>#N/A</v>
      </c>
      <c r="BJ22" s="88" t="e">
        <f t="array" ref="BJ22">MAX(IF((BG22=tblSalaries[Job Type])*(mapping!$BJ$17=tblSalaries[Grouped Expericance]),tblSalaries[Salary]))</f>
        <v>#N/A</v>
      </c>
      <c r="BK22" s="88">
        <f t="array" ref="BK22">MAX(IF((BG22=tblSalaries[Job Type])*(mapping!$BK$17=tblSalaries[Grouped Expericance]),tblSalaries[Salary]))</f>
        <v>0</v>
      </c>
      <c r="BL22" s="89" t="e">
        <f t="array" ref="BL22">MAX(IF((BG22=tblSalaries[Job Type])*(mapping!$BL$17=tblSalaries[Grouped Expericance]),tblSalaries[Salary]))</f>
        <v>#N/A</v>
      </c>
      <c r="BQ22" s="55" t="s">
        <v>798</v>
      </c>
      <c r="BR22" s="113"/>
      <c r="BS22" s="113"/>
      <c r="BT22" s="113"/>
      <c r="BU22" s="114"/>
    </row>
    <row r="23" spans="2:73" x14ac:dyDescent="0.25">
      <c r="B23" t="s">
        <v>1725</v>
      </c>
      <c r="C23" t="e">
        <f>1/INDEX($K$4:$AT$39,MATCH(tblXrate[[#This Row],[Currency]],$J$4:$J$39,0),MATCH($C$2,$K$3:$AT$3,0))</f>
        <v>#N/A</v>
      </c>
      <c r="E23" t="s">
        <v>798</v>
      </c>
      <c r="F23" t="s">
        <v>798</v>
      </c>
      <c r="H23" s="20" t="s">
        <v>391</v>
      </c>
      <c r="I23" s="20" t="s">
        <v>3940</v>
      </c>
      <c r="J23" s="20" t="s">
        <v>391</v>
      </c>
      <c r="K23" s="21">
        <v>13.932600000000001</v>
      </c>
      <c r="L23" s="21">
        <v>13.8309</v>
      </c>
      <c r="M23" s="21">
        <v>0.16638</v>
      </c>
      <c r="N23" s="12">
        <v>6.6259699999999997</v>
      </c>
      <c r="O23" s="21">
        <v>21.4129</v>
      </c>
      <c r="P23" s="21">
        <v>13.3856</v>
      </c>
      <c r="Q23" s="23">
        <v>2.1591</v>
      </c>
      <c r="R23" s="21">
        <v>2.72693E-2</v>
      </c>
      <c r="S23" s="32">
        <v>2.3041200000000002</v>
      </c>
      <c r="T23" s="23">
        <v>0.34877399999999997</v>
      </c>
      <c r="U23" s="23">
        <v>2.2386300000000001</v>
      </c>
      <c r="V23" s="32">
        <v>0.76570899999999997</v>
      </c>
      <c r="W23" s="24">
        <v>17.1282</v>
      </c>
      <c r="X23" s="21">
        <v>0.24024999999999999</v>
      </c>
      <c r="Y23" s="21">
        <v>1.4489800000000001E-3</v>
      </c>
      <c r="Z23" s="23">
        <v>0.17216000000000001</v>
      </c>
      <c r="AA23" s="21">
        <v>0.161554</v>
      </c>
      <c r="AB23" s="24">
        <v>4.3030299999999997</v>
      </c>
      <c r="AC23" s="21">
        <v>0.44387199999999999</v>
      </c>
      <c r="AD23" s="23">
        <v>1</v>
      </c>
      <c r="AE23" s="32">
        <v>1.0186799999999999E-2</v>
      </c>
      <c r="AF23" s="32">
        <v>1.5341199999999999</v>
      </c>
      <c r="AG23" s="32">
        <v>10.837899999999999</v>
      </c>
      <c r="AH23" s="23">
        <v>8.3488099999999996E-2</v>
      </c>
      <c r="AI23" s="24">
        <v>2.27678</v>
      </c>
      <c r="AJ23" s="21">
        <v>0.145069</v>
      </c>
      <c r="AK23" s="23">
        <v>0.32455699999999998</v>
      </c>
      <c r="AL23" s="23">
        <v>3.9710899999999998</v>
      </c>
      <c r="AM23" s="24">
        <v>3.8516300000000001</v>
      </c>
      <c r="AN23" s="21">
        <v>3.66045</v>
      </c>
      <c r="AO23" s="21">
        <v>10.744</v>
      </c>
      <c r="AP23" s="21">
        <v>1.63748</v>
      </c>
      <c r="AQ23" s="21">
        <v>0.102967</v>
      </c>
      <c r="AR23" s="21">
        <v>1.9410400000000001</v>
      </c>
      <c r="AS23" s="21">
        <v>14.260400000000001</v>
      </c>
      <c r="AT23" s="21">
        <v>3.6910699999999999</v>
      </c>
      <c r="AV23" s="40" t="s">
        <v>1493</v>
      </c>
      <c r="AW23" s="44" t="e">
        <f>AVERAGEIF(tblSalaries[clean Country],tblBy_country[[#This Row],[Country]],tblSalaries[Salary])</f>
        <v>#N/A</v>
      </c>
      <c r="AX23" s="44" t="e">
        <f t="array" ref="AX23">MAX(IF((tblBy_country[[#This Row],[Country]]=tblSalaries[clean Country]),tblSalaries[Salary],0))</f>
        <v>#N/A</v>
      </c>
      <c r="AY23" s="44" t="e">
        <f t="array" ref="AY23">MIN(IF(tblSalaries[clean Country]=tblBy_country[[#This Row],[Country]],tblSalaries[Salary]))</f>
        <v>#N/A</v>
      </c>
      <c r="AZ23" s="41">
        <f>COUNTIF(tblSalaries[clean Country],tblBy_country[[#This Row],[Country]])</f>
        <v>2</v>
      </c>
      <c r="BA23" s="52">
        <v>-2</v>
      </c>
      <c r="BB23" s="52">
        <v>54</v>
      </c>
      <c r="BC23" s="41">
        <f t="shared" si="0"/>
        <v>48.816919738970931</v>
      </c>
      <c r="BD23" s="42">
        <f>tblBy_country[[#This Row],[Number of replies]]/SUM(tblBy_country[Number of replies])</f>
        <v>1.0621348911311736E-3</v>
      </c>
      <c r="BE23" s="41">
        <f>IF(tblBy_country[[#This Row],[Country]]=Dashboard!$AC$7,50,1)</f>
        <v>1</v>
      </c>
      <c r="BF23" s="39"/>
      <c r="BG23" s="87" t="s">
        <v>279</v>
      </c>
      <c r="BH23" s="60" t="e">
        <f t="array" ref="BH23">MAX(IF((BG23=tblSalaries[Job Type])*(mapping!$BH$17=tblSalaries[Grouped Expericance]),tblSalaries[Salary]))</f>
        <v>#N/A</v>
      </c>
      <c r="BI23" s="88" t="e">
        <f t="array" ref="BI23">MAX(IF((BG23=tblSalaries[Job Type])*(mapping!$BI$17=tblSalaries[Grouped Expericance]),tblSalaries[Salary]))</f>
        <v>#N/A</v>
      </c>
      <c r="BJ23" s="88" t="e">
        <f t="array" ref="BJ23">MAX(IF((BG23=tblSalaries[Job Type])*(mapping!$BJ$17=tblSalaries[Grouped Expericance]),tblSalaries[Salary]))</f>
        <v>#N/A</v>
      </c>
      <c r="BK23" s="88">
        <f t="array" ref="BK23">MAX(IF((BG23=tblSalaries[Job Type])*(mapping!$BK$17=tblSalaries[Grouped Expericance]),tblSalaries[Salary]))</f>
        <v>0</v>
      </c>
      <c r="BL23" s="89" t="e">
        <f t="array" ref="BL23">MAX(IF((BG23=tblSalaries[Job Type])*(mapping!$BL$17=tblSalaries[Grouped Expericance]),tblSalaries[Salary]))</f>
        <v>#N/A</v>
      </c>
      <c r="BO23" s="102"/>
      <c r="BQ23" s="57" t="s">
        <v>88</v>
      </c>
      <c r="BR23" s="113"/>
      <c r="BS23" s="113"/>
      <c r="BT23" s="113"/>
      <c r="BU23" s="114"/>
    </row>
    <row r="24" spans="2:73" x14ac:dyDescent="0.25">
      <c r="B24" t="s">
        <v>3955</v>
      </c>
      <c r="C24" t="e">
        <f>1/INDEX($K$4:$AT$39,MATCH(tblXrate[[#This Row],[Currency]],$J$4:$J$39,0),MATCH($C$2,$K$3:$AT$3,0))</f>
        <v>#N/A</v>
      </c>
      <c r="E24" t="s">
        <v>88</v>
      </c>
      <c r="F24" t="s">
        <v>88</v>
      </c>
      <c r="H24" s="20" t="s">
        <v>3955</v>
      </c>
      <c r="I24" s="20" t="s">
        <v>3904</v>
      </c>
      <c r="J24" s="20" t="s">
        <v>3955</v>
      </c>
      <c r="K24" s="21">
        <v>1330</v>
      </c>
      <c r="L24" s="22">
        <v>1340.23</v>
      </c>
      <c r="M24" s="22">
        <v>0.16638</v>
      </c>
      <c r="N24" s="22">
        <v>640.21299999999997</v>
      </c>
      <c r="O24" s="21">
        <v>2073.33</v>
      </c>
      <c r="P24" s="21">
        <v>1298.6099999999999</v>
      </c>
      <c r="Q24" s="23">
        <v>209.505</v>
      </c>
      <c r="R24" s="21">
        <v>2.6680000000000001</v>
      </c>
      <c r="S24" s="32">
        <v>223.45599999999999</v>
      </c>
      <c r="T24" s="23">
        <v>34.190199999999997</v>
      </c>
      <c r="U24" s="23">
        <v>219.357</v>
      </c>
      <c r="V24" s="32">
        <v>75.065299999999993</v>
      </c>
      <c r="W24" s="24">
        <v>1661.31</v>
      </c>
      <c r="X24" s="21">
        <v>23.424099999999999</v>
      </c>
      <c r="Y24" s="21">
        <v>0.14107800000000001</v>
      </c>
      <c r="Z24" s="23">
        <v>16.718599999999999</v>
      </c>
      <c r="AA24" s="21">
        <v>15.814500000000001</v>
      </c>
      <c r="AB24" s="24">
        <v>417.09</v>
      </c>
      <c r="AC24" s="21">
        <v>42.8459</v>
      </c>
      <c r="AD24" s="23">
        <v>98.166300000000007</v>
      </c>
      <c r="AE24" s="32">
        <v>1</v>
      </c>
      <c r="AF24" s="32">
        <v>150.649</v>
      </c>
      <c r="AG24" s="32">
        <v>1054.71</v>
      </c>
      <c r="AH24" s="23">
        <v>8.2025199999999998</v>
      </c>
      <c r="AI24" s="24">
        <v>220.71600000000001</v>
      </c>
      <c r="AJ24" s="21">
        <v>14.077999999999999</v>
      </c>
      <c r="AK24" s="23">
        <v>31.452100000000002</v>
      </c>
      <c r="AL24" s="23">
        <v>0.29304999999999998</v>
      </c>
      <c r="AM24" s="24">
        <v>0.28020499999999998</v>
      </c>
      <c r="AN24" s="21">
        <v>0.26665800000000001</v>
      </c>
      <c r="AO24" s="21">
        <v>0.78342900000000004</v>
      </c>
      <c r="AP24" s="21">
        <v>0.1186</v>
      </c>
      <c r="AQ24" s="21">
        <v>7.48915E-3</v>
      </c>
      <c r="AR24" s="21">
        <v>0.14186599999999999</v>
      </c>
      <c r="AS24" s="21">
        <v>1.0379</v>
      </c>
      <c r="AT24" s="21">
        <v>0.27223900000000001</v>
      </c>
      <c r="AV24" s="40" t="s">
        <v>638</v>
      </c>
      <c r="AW24" s="44" t="e">
        <f>AVERAGEIF(tblSalaries[clean Country],tblBy_country[[#This Row],[Country]],tblSalaries[Salary])</f>
        <v>#N/A</v>
      </c>
      <c r="AX24" s="44" t="e">
        <f t="array" ref="AX24">MAX(IF((tblBy_country[[#This Row],[Country]]=tblSalaries[clean Country]),tblSalaries[Salary],0))</f>
        <v>#N/A</v>
      </c>
      <c r="AY24" s="44" t="e">
        <f t="array" ref="AY24">MIN(IF(tblSalaries[clean Country]=tblBy_country[[#This Row],[Country]],tblSalaries[Salary]))</f>
        <v>#N/A</v>
      </c>
      <c r="AZ24" s="41">
        <f>COUNTIF(tblSalaries[clean Country],tblBy_country[[#This Row],[Country]])</f>
        <v>1</v>
      </c>
      <c r="BA24" s="52">
        <v>-85</v>
      </c>
      <c r="BB24" s="52">
        <v>13</v>
      </c>
      <c r="BC24" s="41">
        <f t="shared" si="0"/>
        <v>9.9371171876567708</v>
      </c>
      <c r="BD24" s="42">
        <f>tblBy_country[[#This Row],[Number of replies]]/SUM(tblBy_country[Number of replies])</f>
        <v>5.3106744556558679E-4</v>
      </c>
      <c r="BE24" s="41">
        <f>IF(tblBy_country[[#This Row],[Country]]=Dashboard!$AC$7,50,1)</f>
        <v>1</v>
      </c>
      <c r="BF24" s="39"/>
      <c r="BG24" s="87" t="s">
        <v>52</v>
      </c>
      <c r="BH24" s="60" t="e">
        <f t="array" ref="BH24">MAX(IF((BG24=tblSalaries[Job Type])*(mapping!$BH$17=tblSalaries[Grouped Expericance]),tblSalaries[Salary]))</f>
        <v>#N/A</v>
      </c>
      <c r="BI24" s="88" t="e">
        <f t="array" ref="BI24">MAX(IF((BG24=tblSalaries[Job Type])*(mapping!$BI$17=tblSalaries[Grouped Expericance]),tblSalaries[Salary]))</f>
        <v>#N/A</v>
      </c>
      <c r="BJ24" s="88" t="e">
        <f t="array" ref="BJ24">MAX(IF((BG24=tblSalaries[Job Type])*(mapping!$BJ$17=tblSalaries[Grouped Expericance]),tblSalaries[Salary]))</f>
        <v>#N/A</v>
      </c>
      <c r="BK24" s="88" t="e">
        <f t="array" ref="BK24">MAX(IF((BG24=tblSalaries[Job Type])*(mapping!$BK$17=tblSalaries[Grouped Expericance]),tblSalaries[Salary]))</f>
        <v>#N/A</v>
      </c>
      <c r="BL24" s="89" t="e">
        <f t="array" ref="BL24">MAX(IF((BG24=tblSalaries[Job Type])*(mapping!$BL$17=tblSalaries[Grouped Expericance]),tblSalaries[Salary]))</f>
        <v>#N/A</v>
      </c>
      <c r="BQ24" s="55" t="s">
        <v>1493</v>
      </c>
      <c r="BR24" s="113"/>
      <c r="BS24" s="113"/>
      <c r="BT24" s="113"/>
      <c r="BU24" s="114"/>
    </row>
    <row r="25" spans="2:73" x14ac:dyDescent="0.25">
      <c r="B25" t="s">
        <v>3892</v>
      </c>
      <c r="C25" t="e">
        <f>1/INDEX($K$4:$AT$39,MATCH(tblXrate[[#This Row],[Currency]],$J$4:$J$39,0),MATCH($C$2,$K$3:$AT$3,0))</f>
        <v>#N/A</v>
      </c>
      <c r="E25" t="s">
        <v>540</v>
      </c>
      <c r="F25" t="s">
        <v>88</v>
      </c>
      <c r="H25" s="6" t="s">
        <v>1725</v>
      </c>
      <c r="I25" s="6" t="s">
        <v>3905</v>
      </c>
      <c r="J25" s="6" t="s">
        <v>1725</v>
      </c>
      <c r="K25" s="13">
        <v>8.8516999999999992</v>
      </c>
      <c r="L25" s="13">
        <v>8.9200499999999998</v>
      </c>
      <c r="M25" s="13">
        <v>0.10810599999999999</v>
      </c>
      <c r="N25" s="12">
        <v>4.2583700000000002</v>
      </c>
      <c r="O25" s="13">
        <v>13.764099999999999</v>
      </c>
      <c r="P25" s="13">
        <v>8.6208399999999994</v>
      </c>
      <c r="Q25" s="16">
        <v>1.39055</v>
      </c>
      <c r="R25" s="13">
        <v>1.7755199999999999E-2</v>
      </c>
      <c r="S25" s="31">
        <v>1.4832000000000001</v>
      </c>
      <c r="T25" s="16">
        <v>0.227549</v>
      </c>
      <c r="U25" s="16">
        <v>1.45872</v>
      </c>
      <c r="V25" s="31">
        <v>0.49940600000000002</v>
      </c>
      <c r="W25" s="19">
        <v>11.025700000000001</v>
      </c>
      <c r="X25" s="13">
        <v>0.15545700000000001</v>
      </c>
      <c r="Y25" s="13">
        <v>9.3630999999999999E-4</v>
      </c>
      <c r="Z25" s="16">
        <v>0.110906</v>
      </c>
      <c r="AA25" s="13">
        <v>0.105221</v>
      </c>
      <c r="AB25" s="19">
        <v>2.7687200000000001</v>
      </c>
      <c r="AC25" s="13">
        <v>0.28440700000000002</v>
      </c>
      <c r="AD25" s="16">
        <v>0.65183999999999997</v>
      </c>
      <c r="AE25" s="31">
        <v>6.6379400000000002E-3</v>
      </c>
      <c r="AF25" s="31">
        <v>1</v>
      </c>
      <c r="AG25" s="31">
        <v>7.0006500000000003</v>
      </c>
      <c r="AH25" s="16">
        <v>5.4461299999999997E-2</v>
      </c>
      <c r="AI25" s="19">
        <v>1.4661999999999999</v>
      </c>
      <c r="AJ25" s="13">
        <v>9.3487600000000004E-2</v>
      </c>
      <c r="AK25" s="16">
        <v>0.20866999999999999</v>
      </c>
      <c r="AL25" s="16">
        <v>2.5930399999999998</v>
      </c>
      <c r="AM25" s="19">
        <v>2.4785900000000001</v>
      </c>
      <c r="AN25" s="13">
        <v>2.3597899999999998</v>
      </c>
      <c r="AO25" s="13">
        <v>6.9322699999999999</v>
      </c>
      <c r="AP25" s="13">
        <v>1.0489900000000001</v>
      </c>
      <c r="AQ25" s="13">
        <v>6.6322699999999998E-2</v>
      </c>
      <c r="AR25" s="13">
        <v>1.25485</v>
      </c>
      <c r="AS25" s="13">
        <v>9.1803399999999993</v>
      </c>
      <c r="AT25" s="13">
        <v>2.40889</v>
      </c>
      <c r="AV25" s="40" t="s">
        <v>1121</v>
      </c>
      <c r="AW25" s="44" t="e">
        <f>AVERAGEIF(tblSalaries[clean Country],tblBy_country[[#This Row],[Country]],tblSalaries[Salary])</f>
        <v>#N/A</v>
      </c>
      <c r="AX25" s="44" t="e">
        <f t="array" ref="AX25">MAX(IF((tblBy_country[[#This Row],[Country]]=tblSalaries[clean Country]),tblSalaries[Salary],0))</f>
        <v>#N/A</v>
      </c>
      <c r="AY25" s="44" t="e">
        <f t="array" ref="AY25">MIN(IF(tblSalaries[clean Country]=tblBy_country[[#This Row],[Country]],tblSalaries[Salary]))</f>
        <v>#N/A</v>
      </c>
      <c r="AZ25" s="41">
        <f>COUNTIF(tblSalaries[clean Country],tblBy_country[[#This Row],[Country]])</f>
        <v>2</v>
      </c>
      <c r="BA25" s="52">
        <v>105</v>
      </c>
      <c r="BB25" s="52">
        <v>35</v>
      </c>
      <c r="BC25" s="41">
        <f t="shared" si="0"/>
        <v>28.348921195390268</v>
      </c>
      <c r="BD25" s="42">
        <f>tblBy_country[[#This Row],[Number of replies]]/SUM(tblBy_country[Number of replies])</f>
        <v>1.0621348911311736E-3</v>
      </c>
      <c r="BE25" s="41">
        <f>IF(tblBy_country[[#This Row],[Country]]=Dashboard!$AC$7,50,1)</f>
        <v>1</v>
      </c>
      <c r="BF25" s="39"/>
      <c r="BG25" s="87" t="s">
        <v>3913</v>
      </c>
      <c r="BH25" s="60" t="e">
        <f t="array" ref="BH25">MAX(IF((BG25=tblSalaries[Job Type])*(mapping!$BH$17=tblSalaries[Grouped Expericance]),tblSalaries[Salary]))</f>
        <v>#N/A</v>
      </c>
      <c r="BI25" s="88" t="e">
        <f t="array" ref="BI25">MAX(IF((BG25=tblSalaries[Job Type])*(mapping!$BI$17=tblSalaries[Grouped Expericance]),tblSalaries[Salary]))</f>
        <v>#N/A</v>
      </c>
      <c r="BJ25" s="88">
        <f t="array" ref="BJ25">MAX(IF((BG25=tblSalaries[Job Type])*(mapping!$BJ$17=tblSalaries[Grouped Expericance]),tblSalaries[Salary]))</f>
        <v>0</v>
      </c>
      <c r="BK25" s="88">
        <f t="array" ref="BK25">MAX(IF((BG25=tblSalaries[Job Type])*(mapping!$BK$17=tblSalaries[Grouped Expericance]),tblSalaries[Salary]))</f>
        <v>0</v>
      </c>
      <c r="BL25" s="89" t="e">
        <f t="array" ref="BL25">MAX(IF((BG25=tblSalaries[Job Type])*(mapping!$BL$17=tblSalaries[Grouped Expericance]),tblSalaries[Salary]))</f>
        <v>#N/A</v>
      </c>
      <c r="BO25" s="102"/>
      <c r="BQ25" s="55" t="s">
        <v>638</v>
      </c>
      <c r="BR25" s="113"/>
      <c r="BS25" s="113"/>
      <c r="BT25" s="113"/>
      <c r="BU25" s="114"/>
    </row>
    <row r="26" spans="2:73" x14ac:dyDescent="0.25">
      <c r="B26" t="s">
        <v>391</v>
      </c>
      <c r="C26" t="e">
        <f>1/INDEX($K$4:$AT$39,MATCH(tblXrate[[#This Row],[Currency]],$J$4:$J$39,0),MATCH($C$2,$K$3:$AT$3,0))</f>
        <v>#N/A</v>
      </c>
      <c r="E26" t="s">
        <v>1493</v>
      </c>
      <c r="F26" t="s">
        <v>1493</v>
      </c>
      <c r="H26" s="34" t="s">
        <v>669</v>
      </c>
      <c r="I26" s="34" t="s">
        <v>3941</v>
      </c>
      <c r="J26" s="34" t="s">
        <v>669</v>
      </c>
      <c r="K26" s="35">
        <v>1.26525</v>
      </c>
      <c r="L26" s="35">
        <v>1.27616</v>
      </c>
      <c r="M26" s="35">
        <v>1.54457E-2</v>
      </c>
      <c r="N26" s="12">
        <v>0.61137300000000006</v>
      </c>
      <c r="O26" s="35">
        <v>1.9757499999999999</v>
      </c>
      <c r="P26" s="35">
        <v>1.23508</v>
      </c>
      <c r="Q26" s="36">
        <v>0.19921900000000001</v>
      </c>
      <c r="R26" s="35">
        <v>2.5346700000000002E-3</v>
      </c>
      <c r="S26" s="37">
        <v>0.21259900000000001</v>
      </c>
      <c r="T26" s="36">
        <v>3.24722E-2</v>
      </c>
      <c r="U26" s="36">
        <v>0.20826700000000001</v>
      </c>
      <c r="V26" s="37">
        <v>7.1292599999999998E-2</v>
      </c>
      <c r="W26" s="38">
        <v>1.5804</v>
      </c>
      <c r="X26" s="35">
        <v>2.2167699999999999E-2</v>
      </c>
      <c r="Y26" s="35">
        <v>1.3369599999999999E-4</v>
      </c>
      <c r="Z26" s="36">
        <v>1.5885E-2</v>
      </c>
      <c r="AA26" s="35">
        <v>1.5017900000000001E-2</v>
      </c>
      <c r="AB26" s="38">
        <v>0.397036</v>
      </c>
      <c r="AC26" s="35">
        <v>4.0955699999999998E-2</v>
      </c>
      <c r="AD26" s="36">
        <v>9.2269100000000007E-2</v>
      </c>
      <c r="AE26" s="37">
        <v>9.4813199999999997E-4</v>
      </c>
      <c r="AF26" s="37">
        <v>0.142844</v>
      </c>
      <c r="AG26" s="37">
        <v>1</v>
      </c>
      <c r="AH26" s="36">
        <v>7.7756800000000001E-3</v>
      </c>
      <c r="AI26" s="38">
        <v>0.21007600000000001</v>
      </c>
      <c r="AJ26" s="35">
        <v>1.33854E-2</v>
      </c>
      <c r="AK26" s="36">
        <v>2.99466E-2</v>
      </c>
      <c r="AL26" s="36">
        <v>0.36997200000000002</v>
      </c>
      <c r="AM26" s="38">
        <v>0.35538599999999998</v>
      </c>
      <c r="AN26" s="35">
        <v>0.33774700000000002</v>
      </c>
      <c r="AO26" s="35">
        <v>0.99134299999999997</v>
      </c>
      <c r="AP26" s="35">
        <v>0.151089</v>
      </c>
      <c r="AQ26" s="35">
        <v>9.5006499999999994E-3</v>
      </c>
      <c r="AR26" s="35">
        <v>0.17909800000000001</v>
      </c>
      <c r="AS26" s="35">
        <v>1.31579</v>
      </c>
      <c r="AT26" s="35">
        <v>0.34373500000000001</v>
      </c>
      <c r="AV26" s="40" t="s">
        <v>184</v>
      </c>
      <c r="AW26" s="44" t="e">
        <f>AVERAGEIF(tblSalaries[clean Country],tblBy_country[[#This Row],[Country]],tblSalaries[Salary])</f>
        <v>#N/A</v>
      </c>
      <c r="AX26" s="44" t="e">
        <f t="array" ref="AX26">MAX(IF((tblBy_country[[#This Row],[Country]]=tblSalaries[clean Country]),tblSalaries[Salary],0))</f>
        <v>#N/A</v>
      </c>
      <c r="AY26" s="44" t="e">
        <f t="array" ref="AY26">MIN(IF(tblSalaries[clean Country]=tblBy_country[[#This Row],[Country]],tblSalaries[Salary]))</f>
        <v>#N/A</v>
      </c>
      <c r="AZ26" s="41">
        <f>COUNTIF(tblSalaries[clean Country],tblBy_country[[#This Row],[Country]])</f>
        <v>5</v>
      </c>
      <c r="BA26" s="52">
        <v>-72</v>
      </c>
      <c r="BB26" s="52">
        <v>4</v>
      </c>
      <c r="BC26" s="41">
        <f t="shared" si="0"/>
        <v>3.0323068541152249</v>
      </c>
      <c r="BD26" s="42">
        <f>tblBy_country[[#This Row],[Number of replies]]/SUM(tblBy_country[Number of replies])</f>
        <v>2.6553372278279343E-3</v>
      </c>
      <c r="BE26" s="41">
        <f>IF(tblBy_country[[#This Row],[Country]]=Dashboard!$AC$7,50,1)</f>
        <v>1</v>
      </c>
      <c r="BF26" s="39"/>
      <c r="BG26" s="87" t="s">
        <v>3912</v>
      </c>
      <c r="BH26" s="60" t="e">
        <f t="array" ref="BH26">MAX(IF((BG26=tblSalaries[Job Type])*(mapping!$BH$17=tblSalaries[Grouped Expericance]),tblSalaries[Salary]))</f>
        <v>#N/A</v>
      </c>
      <c r="BI26" s="88" t="e">
        <f t="array" ref="BI26">MAX(IF((BG26=tblSalaries[Job Type])*(mapping!$BI$17=tblSalaries[Grouped Expericance]),tblSalaries[Salary]))</f>
        <v>#N/A</v>
      </c>
      <c r="BJ26" s="88" t="e">
        <f t="array" ref="BJ26">MAX(IF((BG26=tblSalaries[Job Type])*(mapping!$BJ$17=tblSalaries[Grouped Expericance]),tblSalaries[Salary]))</f>
        <v>#N/A</v>
      </c>
      <c r="BK26" s="88">
        <f t="array" ref="BK26">MAX(IF((BG26=tblSalaries[Job Type])*(mapping!$BK$17=tblSalaries[Grouped Expericance]),tblSalaries[Salary]))</f>
        <v>0</v>
      </c>
      <c r="BL26" s="89" t="e">
        <f t="array" ref="BL26">MAX(IF((BG26=tblSalaries[Job Type])*(mapping!$BL$17=tblSalaries[Grouped Expericance]),tblSalaries[Salary]))</f>
        <v>#N/A</v>
      </c>
      <c r="BM26" s="39"/>
      <c r="BN26" s="39"/>
      <c r="BQ26" s="57" t="s">
        <v>1121</v>
      </c>
      <c r="BR26" s="113"/>
      <c r="BS26" s="113"/>
      <c r="BT26" s="113"/>
      <c r="BU26" s="114"/>
    </row>
    <row r="27" spans="2:73" x14ac:dyDescent="0.25">
      <c r="B27" t="s">
        <v>3891</v>
      </c>
      <c r="C27" t="e">
        <f>1/INDEX($K$4:$AT$39,MATCH(tblXrate[[#This Row],[Currency]],$J$4:$J$39,0),MATCH($C$2,$K$3:$AT$3,0))</f>
        <v>#N/A</v>
      </c>
      <c r="E27" t="s">
        <v>1280</v>
      </c>
      <c r="F27" t="s">
        <v>1493</v>
      </c>
      <c r="H27" s="20" t="s">
        <v>3958</v>
      </c>
      <c r="I27" s="20" t="s">
        <v>3899</v>
      </c>
      <c r="J27" s="20" t="s">
        <v>3958</v>
      </c>
      <c r="K27" s="21">
        <v>162.44999999999999</v>
      </c>
      <c r="L27" s="21">
        <v>163.70599999999999</v>
      </c>
      <c r="M27" s="21">
        <v>1.9823</v>
      </c>
      <c r="N27" s="12">
        <v>78.2196</v>
      </c>
      <c r="O27" s="21">
        <v>252.863</v>
      </c>
      <c r="P27" s="21">
        <v>158.38</v>
      </c>
      <c r="Q27" s="23">
        <v>25.5487</v>
      </c>
      <c r="R27" s="21">
        <v>0.325376</v>
      </c>
      <c r="S27" s="32">
        <v>27.245000000000001</v>
      </c>
      <c r="T27" s="23">
        <v>4.16967</v>
      </c>
      <c r="U27" s="23">
        <v>26.7514</v>
      </c>
      <c r="V27" s="32">
        <v>9.1545799999999993</v>
      </c>
      <c r="W27" s="24">
        <v>202.53700000000001</v>
      </c>
      <c r="X27" s="21">
        <v>2.8555199999999998</v>
      </c>
      <c r="Y27" s="21">
        <v>1.7199599999999999E-2</v>
      </c>
      <c r="Z27" s="23">
        <v>2.03694</v>
      </c>
      <c r="AA27" s="21">
        <v>1.92866</v>
      </c>
      <c r="AB27" s="24">
        <v>50.8491</v>
      </c>
      <c r="AC27" s="21">
        <v>5.2234699999999998</v>
      </c>
      <c r="AD27" s="23">
        <v>11.9778</v>
      </c>
      <c r="AE27" s="32">
        <v>0.12191399999999999</v>
      </c>
      <c r="AF27" s="32">
        <v>18.361699999999999</v>
      </c>
      <c r="AG27" s="32">
        <v>128.60599999999999</v>
      </c>
      <c r="AH27" s="23">
        <v>1</v>
      </c>
      <c r="AI27" s="24">
        <v>26.914400000000001</v>
      </c>
      <c r="AJ27" s="21">
        <v>1.7163200000000001</v>
      </c>
      <c r="AK27" s="23">
        <v>3.831</v>
      </c>
      <c r="AL27" s="23">
        <v>47.579799999999999</v>
      </c>
      <c r="AM27" s="24">
        <v>45.503599999999999</v>
      </c>
      <c r="AN27" s="21">
        <v>43.318800000000003</v>
      </c>
      <c r="AO27" s="21">
        <v>127.279</v>
      </c>
      <c r="AP27" s="21">
        <v>19.243500000000001</v>
      </c>
      <c r="AQ27" s="21">
        <v>1.2143999999999999</v>
      </c>
      <c r="AR27" s="21">
        <v>23.048200000000001</v>
      </c>
      <c r="AS27" s="21">
        <v>168.613</v>
      </c>
      <c r="AT27" s="21">
        <v>44.226300000000002</v>
      </c>
      <c r="AV27" s="40" t="s">
        <v>498</v>
      </c>
      <c r="AW27" s="44" t="e">
        <f>AVERAGEIF(tblSalaries[clean Country],tblBy_country[[#This Row],[Country]],tblSalaries[Salary])</f>
        <v>#N/A</v>
      </c>
      <c r="AX27" s="44" t="e">
        <f t="array" ref="AX27">MAX(IF((tblBy_country[[#This Row],[Country]]=tblSalaries[clean Country]),tblSalaries[Salary],0))</f>
        <v>#N/A</v>
      </c>
      <c r="AY27" s="44" t="e">
        <f t="array" ref="AY27">MIN(IF(tblSalaries[clean Country]=tblBy_country[[#This Row],[Country]],tblSalaries[Salary]))</f>
        <v>#N/A</v>
      </c>
      <c r="AZ27" s="41">
        <f>COUNTIF(tblSalaries[clean Country],tblBy_country[[#This Row],[Country]])</f>
        <v>1</v>
      </c>
      <c r="BA27" s="52">
        <v>-84</v>
      </c>
      <c r="BB27" s="52">
        <v>10</v>
      </c>
      <c r="BC27" s="41">
        <f t="shared" si="0"/>
        <v>7.6163770074462107</v>
      </c>
      <c r="BD27" s="42">
        <f>tblBy_country[[#This Row],[Number of replies]]/SUM(tblBy_country[Number of replies])</f>
        <v>5.3106744556558679E-4</v>
      </c>
      <c r="BE27" s="41">
        <f>IF(tblBy_country[[#This Row],[Country]]=Dashboard!$AC$7,50,1)</f>
        <v>1</v>
      </c>
      <c r="BF27" s="39"/>
      <c r="BG27" s="87" t="s">
        <v>67</v>
      </c>
      <c r="BH27" s="60" t="e">
        <f t="array" ref="BH27">MAX(IF((BG27=tblSalaries[Job Type])*(mapping!$BH$17=tblSalaries[Grouped Expericance]),tblSalaries[Salary]))</f>
        <v>#N/A</v>
      </c>
      <c r="BI27" s="88" t="e">
        <f t="array" ref="BI27">MAX(IF((BG27=tblSalaries[Job Type])*(mapping!$BI$17=tblSalaries[Grouped Expericance]),tblSalaries[Salary]))</f>
        <v>#N/A</v>
      </c>
      <c r="BJ27" s="88" t="e">
        <f t="array" ref="BJ27">MAX(IF((BG27=tblSalaries[Job Type])*(mapping!$BJ$17=tblSalaries[Grouped Expericance]),tblSalaries[Salary]))</f>
        <v>#N/A</v>
      </c>
      <c r="BK27" s="88">
        <f t="array" ref="BK27">MAX(IF((BG27=tblSalaries[Job Type])*(mapping!$BK$17=tblSalaries[Grouped Expericance]),tblSalaries[Salary]))</f>
        <v>0</v>
      </c>
      <c r="BL27" s="89" t="e">
        <f t="array" ref="BL27">MAX(IF((BG27=tblSalaries[Job Type])*(mapping!$BL$17=tblSalaries[Grouped Expericance]),tblSalaries[Salary]))</f>
        <v>#N/A</v>
      </c>
      <c r="BM27" s="39"/>
      <c r="BN27" s="39"/>
      <c r="BO27" s="102"/>
      <c r="BP27" s="113"/>
      <c r="BQ27" s="55" t="s">
        <v>184</v>
      </c>
      <c r="BR27" s="113"/>
      <c r="BS27" s="113"/>
      <c r="BT27" s="113"/>
      <c r="BU27" s="114"/>
    </row>
    <row r="28" spans="2:73" ht="15.75" thickBot="1" x14ac:dyDescent="0.3">
      <c r="B28" t="s">
        <v>3958</v>
      </c>
      <c r="C28" t="e">
        <f>1/INDEX($K$4:$AT$39,MATCH(tblXrate[[#This Row],[Currency]],$J$4:$J$39,0),MATCH($C$2,$K$3:$AT$3,0))</f>
        <v>#N/A</v>
      </c>
      <c r="E28" t="s">
        <v>638</v>
      </c>
      <c r="F28" t="s">
        <v>638</v>
      </c>
      <c r="H28" s="25" t="s">
        <v>1825</v>
      </c>
      <c r="I28" s="25" t="s">
        <v>3942</v>
      </c>
      <c r="J28" s="25" t="s">
        <v>1825</v>
      </c>
      <c r="K28" s="26">
        <v>6.0116199999999997</v>
      </c>
      <c r="L28" s="26">
        <v>6.07477</v>
      </c>
      <c r="M28" s="26">
        <v>7.3866500000000002E-2</v>
      </c>
      <c r="N28" s="12">
        <v>2.91025</v>
      </c>
      <c r="O28" s="26">
        <v>9.4049300000000002</v>
      </c>
      <c r="P28" s="26">
        <v>5.8792099999999996</v>
      </c>
      <c r="Q28" s="27">
        <v>0.94831699999999997</v>
      </c>
      <c r="R28" s="26">
        <v>1.2122900000000001E-2</v>
      </c>
      <c r="S28" s="33">
        <v>1.0120100000000001</v>
      </c>
      <c r="T28" s="27">
        <v>0.15537300000000001</v>
      </c>
      <c r="U28" s="27">
        <v>0.99642200000000003</v>
      </c>
      <c r="V28" s="33">
        <v>0.34052100000000002</v>
      </c>
      <c r="W28" s="28">
        <v>7.5229999999999997</v>
      </c>
      <c r="X28" s="26">
        <v>0.105522</v>
      </c>
      <c r="Y28" s="26">
        <v>6.36416E-4</v>
      </c>
      <c r="Z28" s="27">
        <v>7.5615699999999994E-2</v>
      </c>
      <c r="AA28" s="26">
        <v>7.1797100000000003E-2</v>
      </c>
      <c r="AB28" s="28">
        <v>1.8899699999999999</v>
      </c>
      <c r="AC28" s="26">
        <v>0.19495599999999999</v>
      </c>
      <c r="AD28" s="27">
        <v>0.439218</v>
      </c>
      <c r="AE28" s="33">
        <v>4.5307100000000003E-3</v>
      </c>
      <c r="AF28" s="33">
        <v>0.682037</v>
      </c>
      <c r="AG28" s="33">
        <v>4.7601800000000001</v>
      </c>
      <c r="AH28" s="27">
        <v>3.7154800000000002E-2</v>
      </c>
      <c r="AI28" s="28">
        <v>1</v>
      </c>
      <c r="AJ28" s="26">
        <v>6.3716900000000007E-2</v>
      </c>
      <c r="AK28" s="27">
        <v>0.14255100000000001</v>
      </c>
      <c r="AL28" s="27">
        <v>1.76871</v>
      </c>
      <c r="AM28" s="28">
        <v>1.6917</v>
      </c>
      <c r="AN28" s="26">
        <v>1.6077399999999999</v>
      </c>
      <c r="AO28" s="26">
        <v>4.7189800000000002</v>
      </c>
      <c r="AP28" s="26">
        <v>0.71920899999999999</v>
      </c>
      <c r="AQ28" s="26">
        <v>4.5224800000000002E-2</v>
      </c>
      <c r="AR28" s="26">
        <v>0.85254099999999999</v>
      </c>
      <c r="AS28" s="26">
        <v>6.26342</v>
      </c>
      <c r="AT28" s="26">
        <v>1.64327</v>
      </c>
      <c r="AV28" s="40" t="s">
        <v>933</v>
      </c>
      <c r="AW28" s="44" t="e">
        <f>AVERAGEIF(tblSalaries[clean Country],tblBy_country[[#This Row],[Country]],tblSalaries[Salary])</f>
        <v>#N/A</v>
      </c>
      <c r="AX28" s="44" t="e">
        <f t="array" ref="AX28">MAX(IF((tblBy_country[[#This Row],[Country]]=tblSalaries[clean Country]),tblSalaries[Salary],0))</f>
        <v>#N/A</v>
      </c>
      <c r="AY28" s="44" t="e">
        <f t="array" ref="AY28">MIN(IF(tblSalaries[clean Country]=tblBy_country[[#This Row],[Country]],tblSalaries[Salary]))</f>
        <v>#N/A</v>
      </c>
      <c r="AZ28" s="41">
        <f>COUNTIF(tblSalaries[clean Country],tblBy_country[[#This Row],[Country]])</f>
        <v>3</v>
      </c>
      <c r="BA28" s="52">
        <v>15.5</v>
      </c>
      <c r="BB28" s="52">
        <v>45.166699999999999</v>
      </c>
      <c r="BC28" s="41">
        <f t="shared" si="0"/>
        <v>38.452238602295751</v>
      </c>
      <c r="BD28" s="42">
        <f>tblBy_country[[#This Row],[Number of replies]]/SUM(tblBy_country[Number of replies])</f>
        <v>1.5932023366967605E-3</v>
      </c>
      <c r="BE28" s="41">
        <f>IF(tblBy_country[[#This Row],[Country]]=Dashboard!$AC$7,50,1)</f>
        <v>1</v>
      </c>
      <c r="BF28" s="39"/>
      <c r="BG28" s="90"/>
      <c r="BH28" s="91"/>
      <c r="BI28" s="91"/>
      <c r="BJ28" s="91"/>
      <c r="BK28" s="91"/>
      <c r="BL28" s="92"/>
      <c r="BM28" s="39"/>
      <c r="BN28" s="39"/>
      <c r="BO28" s="115"/>
      <c r="BQ28" s="55" t="s">
        <v>498</v>
      </c>
      <c r="BS28" s="113"/>
      <c r="BU28" s="114"/>
    </row>
    <row r="29" spans="2:73" ht="16.5" thickTop="1" thickBot="1" x14ac:dyDescent="0.3">
      <c r="B29" t="s">
        <v>1825</v>
      </c>
      <c r="C29" t="e">
        <f>1/INDEX($K$4:$AT$39,MATCH(tblXrate[[#This Row],[Currency]],$J$4:$J$39,0),MATCH($C$2,$K$3:$AT$3,0))</f>
        <v>#N/A</v>
      </c>
      <c r="E29" t="s">
        <v>689</v>
      </c>
      <c r="F29" t="s">
        <v>1121</v>
      </c>
      <c r="H29" s="6" t="s">
        <v>32</v>
      </c>
      <c r="I29" s="6" t="s">
        <v>3943</v>
      </c>
      <c r="J29" s="6" t="s">
        <v>32</v>
      </c>
      <c r="K29" s="13">
        <v>94.521199999999993</v>
      </c>
      <c r="L29" s="13">
        <v>95.34</v>
      </c>
      <c r="M29" s="13">
        <v>1.1570100000000001</v>
      </c>
      <c r="N29" s="12">
        <v>45.674599999999998</v>
      </c>
      <c r="O29" s="13">
        <v>147.60499999999999</v>
      </c>
      <c r="P29" s="13">
        <v>92.270700000000005</v>
      </c>
      <c r="Q29" s="16">
        <v>14.8833</v>
      </c>
      <c r="R29" s="13">
        <v>0.18970899999999999</v>
      </c>
      <c r="S29" s="31">
        <v>15.882899999999999</v>
      </c>
      <c r="T29" s="16">
        <v>2.43316</v>
      </c>
      <c r="U29" s="16">
        <v>15.6104</v>
      </c>
      <c r="V29" s="31">
        <v>5.34206</v>
      </c>
      <c r="W29" s="19">
        <v>118.069</v>
      </c>
      <c r="X29" s="13">
        <v>1.65611</v>
      </c>
      <c r="Y29" s="13">
        <v>9.9881799999999993E-3</v>
      </c>
      <c r="Z29" s="16">
        <v>1.1867399999999999</v>
      </c>
      <c r="AA29" s="13">
        <v>1.1254500000000001</v>
      </c>
      <c r="AB29" s="19">
        <v>29.661899999999999</v>
      </c>
      <c r="AC29" s="13">
        <v>3.0597300000000001</v>
      </c>
      <c r="AD29" s="16">
        <v>6.8932700000000002</v>
      </c>
      <c r="AE29" s="31">
        <v>7.1032600000000001E-2</v>
      </c>
      <c r="AF29" s="31">
        <v>10.6966</v>
      </c>
      <c r="AG29" s="31">
        <v>74.708299999999994</v>
      </c>
      <c r="AH29" s="16">
        <v>0.58264099999999996</v>
      </c>
      <c r="AI29" s="19">
        <v>15.6944</v>
      </c>
      <c r="AJ29" s="13">
        <v>1</v>
      </c>
      <c r="AK29" s="16">
        <v>2.23726</v>
      </c>
      <c r="AL29" s="16">
        <v>27.729900000000001</v>
      </c>
      <c r="AM29" s="19">
        <v>26.5503</v>
      </c>
      <c r="AN29" s="13">
        <v>25.232500000000002</v>
      </c>
      <c r="AO29" s="13">
        <v>74.061599999999999</v>
      </c>
      <c r="AP29" s="13">
        <v>11.287599999999999</v>
      </c>
      <c r="AQ29" s="13">
        <v>0.70977699999999999</v>
      </c>
      <c r="AR29" s="13">
        <v>13.380100000000001</v>
      </c>
      <c r="AS29" s="13">
        <v>98.300799999999995</v>
      </c>
      <c r="AT29" s="13">
        <v>25.767900000000001</v>
      </c>
      <c r="AV29" s="40" t="s">
        <v>1050</v>
      </c>
      <c r="AW29" s="44" t="e">
        <f>AVERAGEIF(tblSalaries[clean Country],tblBy_country[[#This Row],[Country]],tblSalaries[Salary])</f>
        <v>#N/A</v>
      </c>
      <c r="AX29" s="44" t="e">
        <f t="array" ref="AX29">MAX(IF((tblBy_country[[#This Row],[Country]]=tblSalaries[clean Country]),tblSalaries[Salary],0))</f>
        <v>#N/A</v>
      </c>
      <c r="AY29" s="44" t="e">
        <f t="array" ref="AY29">MIN(IF(tblSalaries[clean Country]=tblBy_country[[#This Row],[Country]],tblSalaries[Salary]))</f>
        <v>#N/A</v>
      </c>
      <c r="AZ29" s="41">
        <f>COUNTIF(tblSalaries[clean Country],tblBy_country[[#This Row],[Country]])</f>
        <v>1</v>
      </c>
      <c r="BA29" s="52">
        <v>15.5</v>
      </c>
      <c r="BB29" s="52">
        <v>49.75</v>
      </c>
      <c r="BC29" s="41">
        <f t="shared" si="0"/>
        <v>43.594536595035429</v>
      </c>
      <c r="BD29" s="42">
        <f>tblBy_country[[#This Row],[Number of replies]]/SUM(tblBy_country[Number of replies])</f>
        <v>5.3106744556558679E-4</v>
      </c>
      <c r="BE29" s="41">
        <f>IF(tblBy_country[[#This Row],[Country]]=Dashboard!$AC$7,50,1)</f>
        <v>1</v>
      </c>
      <c r="BF29" s="39"/>
      <c r="BG29" s="127" t="s">
        <v>3981</v>
      </c>
      <c r="BH29" s="128"/>
      <c r="BI29" s="128"/>
      <c r="BJ29" s="128"/>
      <c r="BK29" s="128"/>
      <c r="BL29" s="129"/>
      <c r="BM29" s="39"/>
      <c r="BN29" s="39"/>
      <c r="BO29" s="115"/>
      <c r="BP29" s="57"/>
      <c r="BQ29" s="55" t="s">
        <v>933</v>
      </c>
      <c r="BR29" s="57"/>
      <c r="BS29" s="113"/>
      <c r="BT29" s="57"/>
      <c r="BU29" s="114"/>
    </row>
    <row r="30" spans="2:73" ht="15.75" thickTop="1" x14ac:dyDescent="0.25">
      <c r="B30" t="s">
        <v>669</v>
      </c>
      <c r="C30" t="e">
        <f>1/INDEX($K$4:$AT$39,MATCH(tblXrate[[#This Row],[Currency]],$J$4:$J$39,0),MATCH($C$2,$K$3:$AT$3,0))</f>
        <v>#N/A</v>
      </c>
      <c r="E30" t="s">
        <v>184</v>
      </c>
      <c r="F30" t="s">
        <v>184</v>
      </c>
      <c r="H30" s="20" t="s">
        <v>3893</v>
      </c>
      <c r="I30" s="20" t="s">
        <v>3944</v>
      </c>
      <c r="J30" s="20" t="s">
        <v>3893</v>
      </c>
      <c r="K30" s="21">
        <v>42.445700000000002</v>
      </c>
      <c r="L30" s="21">
        <v>42.614600000000003</v>
      </c>
      <c r="M30" s="21">
        <v>0.518258</v>
      </c>
      <c r="N30" s="12">
        <v>20.415400000000002</v>
      </c>
      <c r="O30" s="21">
        <v>65.975700000000003</v>
      </c>
      <c r="P30" s="21">
        <v>41.242699999999999</v>
      </c>
      <c r="Q30" s="23">
        <v>6.6524599999999996</v>
      </c>
      <c r="R30" s="21">
        <v>8.5020200000000004E-2</v>
      </c>
      <c r="S30" s="32">
        <v>7.0992800000000003</v>
      </c>
      <c r="T30" s="23">
        <v>1.0901000000000001</v>
      </c>
      <c r="U30" s="23">
        <v>6.9937699999999996</v>
      </c>
      <c r="V30" s="32">
        <v>2.3933399999999998</v>
      </c>
      <c r="W30" s="24">
        <v>52.774000000000001</v>
      </c>
      <c r="X30" s="21">
        <v>0.74024000000000001</v>
      </c>
      <c r="Y30" s="21">
        <v>4.4644699999999999E-3</v>
      </c>
      <c r="Z30" s="23">
        <v>0.53044500000000006</v>
      </c>
      <c r="AA30" s="21">
        <v>0.50422100000000003</v>
      </c>
      <c r="AB30" s="24">
        <v>13.258100000000001</v>
      </c>
      <c r="AC30" s="21">
        <v>1.3676200000000001</v>
      </c>
      <c r="AD30" s="23">
        <v>3.0811199999999999</v>
      </c>
      <c r="AE30" s="32">
        <v>3.17944E-2</v>
      </c>
      <c r="AF30" s="32">
        <v>4.7922399999999996</v>
      </c>
      <c r="AG30" s="32">
        <v>33.392800000000001</v>
      </c>
      <c r="AH30" s="23">
        <v>0.26102799999999998</v>
      </c>
      <c r="AI30" s="24">
        <v>7.0150199999999998</v>
      </c>
      <c r="AJ30" s="21">
        <v>0.44697500000000001</v>
      </c>
      <c r="AK30" s="23">
        <v>1</v>
      </c>
      <c r="AL30" s="23">
        <v>12.412100000000001</v>
      </c>
      <c r="AM30" s="24">
        <v>11.8673</v>
      </c>
      <c r="AN30" s="21">
        <v>11.2783</v>
      </c>
      <c r="AO30" s="21">
        <v>33.103700000000003</v>
      </c>
      <c r="AP30" s="21">
        <v>5.0452700000000004</v>
      </c>
      <c r="AQ30" s="21">
        <v>0.31725300000000001</v>
      </c>
      <c r="AR30" s="21">
        <v>5.9805900000000003</v>
      </c>
      <c r="AS30" s="21">
        <v>43.938000000000002</v>
      </c>
      <c r="AT30" s="21">
        <v>11.544600000000001</v>
      </c>
      <c r="AV30" s="40" t="s">
        <v>875</v>
      </c>
      <c r="AW30" s="44" t="e">
        <f>AVERAGEIF(tblSalaries[clean Country],tblBy_country[[#This Row],[Country]],tblSalaries[Salary])</f>
        <v>#N/A</v>
      </c>
      <c r="AX30" s="44" t="e">
        <f t="array" ref="AX30">MAX(IF((tblBy_country[[#This Row],[Country]]=tblSalaries[clean Country]),tblSalaries[Salary],0))</f>
        <v>#N/A</v>
      </c>
      <c r="AY30" s="44" t="e">
        <f t="array" ref="AY30">MIN(IF(tblSalaries[clean Country]=tblBy_country[[#This Row],[Country]],tblSalaries[Salary]))</f>
        <v>#N/A</v>
      </c>
      <c r="AZ30" s="41">
        <f>COUNTIF(tblSalaries[clean Country],tblBy_country[[#This Row],[Country]])</f>
        <v>6</v>
      </c>
      <c r="BA30" s="52">
        <v>10</v>
      </c>
      <c r="BB30" s="52">
        <v>56</v>
      </c>
      <c r="BC30" s="41">
        <f t="shared" si="0"/>
        <v>51.460261220341494</v>
      </c>
      <c r="BD30" s="42">
        <f>tblBy_country[[#This Row],[Number of replies]]/SUM(tblBy_country[Number of replies])</f>
        <v>3.186404673393521E-3</v>
      </c>
      <c r="BE30" s="41">
        <f>IF(tblBy_country[[#This Row],[Country]]=Dashboard!$AC$7,50,1)</f>
        <v>1</v>
      </c>
      <c r="BF30" s="39"/>
      <c r="BG30" s="85" t="s">
        <v>3911</v>
      </c>
      <c r="BH30" s="59" t="s">
        <v>3921</v>
      </c>
      <c r="BI30" s="59" t="s">
        <v>3922</v>
      </c>
      <c r="BJ30" s="59" t="s">
        <v>3923</v>
      </c>
      <c r="BK30" s="59" t="s">
        <v>3924</v>
      </c>
      <c r="BL30" s="86" t="s">
        <v>3965</v>
      </c>
      <c r="BM30" s="39"/>
      <c r="BN30" s="39"/>
      <c r="BO30" s="115"/>
      <c r="BQ30" s="57" t="s">
        <v>1050</v>
      </c>
      <c r="BS30" s="113"/>
      <c r="BU30" s="114"/>
    </row>
    <row r="31" spans="2:73" x14ac:dyDescent="0.25">
      <c r="B31" t="s">
        <v>3893</v>
      </c>
      <c r="C31" t="e">
        <f>1/INDEX($K$4:$AT$39,MATCH(tblXrate[[#This Row],[Currency]],$J$4:$J$39,0),MATCH($C$2,$K$3:$AT$3,0))</f>
        <v>#N/A</v>
      </c>
      <c r="E31" t="s">
        <v>969</v>
      </c>
      <c r="F31" t="s">
        <v>184</v>
      </c>
      <c r="H31" s="20" t="s">
        <v>1335</v>
      </c>
      <c r="I31" s="20" t="s">
        <v>3902</v>
      </c>
      <c r="J31" s="20" t="s">
        <v>1335</v>
      </c>
      <c r="K31" s="21">
        <v>3.41445</v>
      </c>
      <c r="L31" s="22">
        <v>3.4418500000000001</v>
      </c>
      <c r="M31" s="22">
        <v>4.1761699999999999E-2</v>
      </c>
      <c r="N31" s="22">
        <v>1.6453899999999999</v>
      </c>
      <c r="O31" s="21">
        <v>5.3149800000000003</v>
      </c>
      <c r="P31" s="21">
        <v>3.3306300000000002</v>
      </c>
      <c r="Q31" s="23">
        <v>0.53695800000000005</v>
      </c>
      <c r="R31" s="21">
        <v>6.8551699999999998E-3</v>
      </c>
      <c r="S31" s="32">
        <v>0.57260900000000003</v>
      </c>
      <c r="T31" s="23">
        <v>8.7876899999999994E-2</v>
      </c>
      <c r="U31" s="23">
        <v>0.56281099999999995</v>
      </c>
      <c r="V31" s="32">
        <v>0.19256400000000001</v>
      </c>
      <c r="W31" s="24">
        <v>4.2568599999999996</v>
      </c>
      <c r="X31" s="21">
        <v>6.00148E-2</v>
      </c>
      <c r="Y31" s="21">
        <v>3.6162800000000001E-4</v>
      </c>
      <c r="Z31" s="23">
        <v>4.2819099999999999E-2</v>
      </c>
      <c r="AA31" s="21">
        <v>4.0573199999999997E-2</v>
      </c>
      <c r="AB31" s="24">
        <v>1.06843</v>
      </c>
      <c r="AC31" s="21">
        <v>0.111551</v>
      </c>
      <c r="AD31" s="23">
        <v>0.25181999999999999</v>
      </c>
      <c r="AE31" s="32">
        <v>3.4123899999999998</v>
      </c>
      <c r="AF31" s="32">
        <v>0.38564799999999999</v>
      </c>
      <c r="AG31" s="32">
        <v>2.7029100000000001</v>
      </c>
      <c r="AH31" s="23">
        <v>2.1017299999999999E-2</v>
      </c>
      <c r="AI31" s="24">
        <v>0.565384</v>
      </c>
      <c r="AJ31" s="21">
        <v>3.6062200000000003E-2</v>
      </c>
      <c r="AK31" s="23">
        <v>8.0566799999999994E-2</v>
      </c>
      <c r="AL31" s="23">
        <v>1</v>
      </c>
      <c r="AM31" s="24">
        <v>0.95621</v>
      </c>
      <c r="AN31" s="21">
        <v>0.91022700000000001</v>
      </c>
      <c r="AO31" s="21">
        <v>2.6743100000000002</v>
      </c>
      <c r="AP31" s="21">
        <v>0.40437699999999999</v>
      </c>
      <c r="AQ31" s="21">
        <v>2.55166E-2</v>
      </c>
      <c r="AR31" s="21">
        <v>0.48444599999999999</v>
      </c>
      <c r="AS31" s="21">
        <v>3.54392</v>
      </c>
      <c r="AT31" s="21">
        <v>0.92924099999999998</v>
      </c>
      <c r="AV31" s="40" t="s">
        <v>525</v>
      </c>
      <c r="AW31" s="44" t="e">
        <f>AVERAGEIF(tblSalaries[clean Country],tblBy_country[[#This Row],[Country]],tblSalaries[Salary])</f>
        <v>#N/A</v>
      </c>
      <c r="AX31" s="44" t="e">
        <f t="array" ref="AX31">MAX(IF((tblBy_country[[#This Row],[Country]]=tblSalaries[clean Country]),tblSalaries[Salary],0))</f>
        <v>#N/A</v>
      </c>
      <c r="AY31" s="44" t="e">
        <f t="array" ref="AY31">MIN(IF(tblSalaries[clean Country]=tblBy_country[[#This Row],[Country]],tblSalaries[Salary]))</f>
        <v>#N/A</v>
      </c>
      <c r="AZ31" s="41">
        <f>COUNTIF(tblSalaries[clean Country],tblBy_country[[#This Row],[Country]])</f>
        <v>2</v>
      </c>
      <c r="BA31" s="52">
        <v>-70.666700000000006</v>
      </c>
      <c r="BB31" s="52">
        <v>19</v>
      </c>
      <c r="BC31" s="41">
        <f t="shared" si="0"/>
        <v>14.6706225923314</v>
      </c>
      <c r="BD31" s="42">
        <f>tblBy_country[[#This Row],[Number of replies]]/SUM(tblBy_country[Number of replies])</f>
        <v>1.0621348911311736E-3</v>
      </c>
      <c r="BE31" s="41">
        <f>IF(tblBy_country[[#This Row],[Country]]=Dashboard!$AC$7,50,1)</f>
        <v>1</v>
      </c>
      <c r="BF31" s="39"/>
      <c r="BG31" s="87" t="s">
        <v>310</v>
      </c>
      <c r="BH31" s="60" t="e">
        <f t="array" ref="BH31">MIN(IF((BG31=tblSalaries[Job Type])*(mapping!$BH$30=tblSalaries[Grouped Expericance]),tblSalaries[Salary]))</f>
        <v>#N/A</v>
      </c>
      <c r="BI31" s="88" t="e">
        <f t="array" ref="BI31">MIN(IF((BG31=tblSalaries[Job Type])*(mapping!$BI$30=tblSalaries[Grouped Expericance]),tblSalaries[Salary]))</f>
        <v>#N/A</v>
      </c>
      <c r="BJ31" s="88" t="e">
        <f t="array" ref="BJ31">MIN(IF((BG31=tblSalaries[Job Type])*(mapping!$BJ$30=tblSalaries[Grouped Expericance]),tblSalaries[Salary]))</f>
        <v>#N/A</v>
      </c>
      <c r="BK31" s="88" t="e">
        <f t="array" ref="BK31">MIN(IF((BG31=tblSalaries[Job Type])*(mapping!$BK$30=tblSalaries[Grouped Expericance]),tblSalaries[Salary]))</f>
        <v>#N/A</v>
      </c>
      <c r="BL31" s="89" t="e">
        <f t="array" ref="BL31">MIN(IF((BG31=tblSalaries[Job Type])*(mapping!$BL$30=tblSalaries[Grouped Expericance]),tblSalaries[Salary]))</f>
        <v>#N/A</v>
      </c>
      <c r="BM31" s="39"/>
      <c r="BN31" s="39"/>
      <c r="BO31" s="115"/>
      <c r="BP31" s="57"/>
      <c r="BQ31" s="55" t="s">
        <v>875</v>
      </c>
      <c r="BR31" s="57"/>
      <c r="BS31" s="113"/>
      <c r="BT31" s="57"/>
      <c r="BU31" s="114"/>
    </row>
    <row r="32" spans="2:73" x14ac:dyDescent="0.25">
      <c r="B32" t="s">
        <v>32</v>
      </c>
      <c r="C32" t="e">
        <f>1/INDEX($K$4:$AT$39,MATCH(tblXrate[[#This Row],[Currency]],$J$4:$J$39,0),MATCH($C$2,$K$3:$AT$3,0))</f>
        <v>#N/A</v>
      </c>
      <c r="E32" t="s">
        <v>498</v>
      </c>
      <c r="F32" t="s">
        <v>498</v>
      </c>
      <c r="H32" s="25" t="s">
        <v>957</v>
      </c>
      <c r="I32" s="25" t="s">
        <v>3945</v>
      </c>
      <c r="J32" s="25" t="s">
        <v>957</v>
      </c>
      <c r="K32" s="26">
        <v>3.5679400000000001</v>
      </c>
      <c r="L32" s="26">
        <v>3.5909200000000001</v>
      </c>
      <c r="M32" s="26">
        <v>4.3612600000000001E-2</v>
      </c>
      <c r="N32" s="12">
        <v>1.72031</v>
      </c>
      <c r="O32" s="26">
        <v>5.5594400000000004</v>
      </c>
      <c r="P32" s="26">
        <v>3.47532</v>
      </c>
      <c r="Q32" s="27">
        <v>0.56056899999999998</v>
      </c>
      <c r="R32" s="26">
        <v>7.1599200000000002E-3</v>
      </c>
      <c r="S32" s="33">
        <v>0.598221</v>
      </c>
      <c r="T32" s="27">
        <v>9.1847300000000007E-2</v>
      </c>
      <c r="U32" s="27">
        <v>0.58893700000000004</v>
      </c>
      <c r="V32" s="33">
        <v>0.20136200000000001</v>
      </c>
      <c r="W32" s="28">
        <v>4.4470000000000001</v>
      </c>
      <c r="X32" s="26">
        <v>6.2376300000000003E-2</v>
      </c>
      <c r="Y32" s="26">
        <v>3.7619800000000001E-4</v>
      </c>
      <c r="Z32" s="27">
        <v>4.4697899999999999E-2</v>
      </c>
      <c r="AA32" s="26">
        <v>4.2454800000000001E-2</v>
      </c>
      <c r="AB32" s="28">
        <v>1.1172</v>
      </c>
      <c r="AC32" s="26">
        <v>0.115243</v>
      </c>
      <c r="AD32" s="27">
        <v>0.259631</v>
      </c>
      <c r="AE32" s="33">
        <v>3.5688200000000001</v>
      </c>
      <c r="AF32" s="33">
        <v>0.40345500000000001</v>
      </c>
      <c r="AG32" s="33">
        <v>2.8138399999999999</v>
      </c>
      <c r="AH32" s="27">
        <v>2.1976300000000001E-2</v>
      </c>
      <c r="AI32" s="28">
        <v>0.59111999999999998</v>
      </c>
      <c r="AJ32" s="26">
        <v>3.7664400000000001E-2</v>
      </c>
      <c r="AK32" s="27">
        <v>8.4265000000000007E-2</v>
      </c>
      <c r="AL32" s="27">
        <v>1.04579</v>
      </c>
      <c r="AM32" s="28">
        <v>1</v>
      </c>
      <c r="AN32" s="26">
        <v>0.95036500000000002</v>
      </c>
      <c r="AO32" s="26">
        <v>2.7894800000000002</v>
      </c>
      <c r="AP32" s="26">
        <v>0.42513899999999999</v>
      </c>
      <c r="AQ32" s="26">
        <v>2.6733300000000002E-2</v>
      </c>
      <c r="AR32" s="26">
        <v>0.50395400000000001</v>
      </c>
      <c r="AS32" s="26">
        <v>3.7024400000000002</v>
      </c>
      <c r="AT32" s="26">
        <v>0.97177999999999998</v>
      </c>
      <c r="AV32" s="40" t="s">
        <v>359</v>
      </c>
      <c r="AW32" s="44" t="e">
        <f>AVERAGEIF(tblSalaries[clean Country],tblBy_country[[#This Row],[Country]],tblSalaries[Salary])</f>
        <v>#N/A</v>
      </c>
      <c r="AX32" s="44" t="e">
        <f t="array" ref="AX32">MAX(IF((tblBy_country[[#This Row],[Country]]=tblSalaries[clean Country]),tblSalaries[Salary],0))</f>
        <v>#N/A</v>
      </c>
      <c r="AY32" s="44" t="e">
        <f t="array" ref="AY32">MIN(IF(tblSalaries[clean Country]=tblBy_country[[#This Row],[Country]],tblSalaries[Salary]))</f>
        <v>#N/A</v>
      </c>
      <c r="AZ32" s="41">
        <f>COUNTIF(tblSalaries[clean Country],tblBy_country[[#This Row],[Country]])</f>
        <v>4</v>
      </c>
      <c r="BA32" s="52">
        <v>55.28</v>
      </c>
      <c r="BB32" s="52">
        <v>25.25</v>
      </c>
      <c r="BC32" s="41">
        <f t="shared" si="0"/>
        <v>19.787718400398742</v>
      </c>
      <c r="BD32" s="42">
        <f>tblBy_country[[#This Row],[Number of replies]]/SUM(tblBy_country[Number of replies])</f>
        <v>2.1242697822623472E-3</v>
      </c>
      <c r="BE32" s="41">
        <f>IF(tblBy_country[[#This Row],[Country]]=Dashboard!$AC$7,50,1)</f>
        <v>1</v>
      </c>
      <c r="BF32" s="39"/>
      <c r="BG32" s="87" t="s">
        <v>20</v>
      </c>
      <c r="BH32" s="60" t="e">
        <f t="array" ref="BH32">MIN(IF((BG32=tblSalaries[Job Type])*(mapping!$BH$30=tblSalaries[Grouped Expericance]),tblSalaries[Salary]))</f>
        <v>#N/A</v>
      </c>
      <c r="BI32" s="88" t="e">
        <f t="array" ref="BI32">MIN(IF((BG32=tblSalaries[Job Type])*(mapping!$BI$30=tblSalaries[Grouped Expericance]),tblSalaries[Salary]))</f>
        <v>#N/A</v>
      </c>
      <c r="BJ32" s="88" t="e">
        <f t="array" ref="BJ32">MIN(IF((BG32=tblSalaries[Job Type])*(mapping!$BJ$30=tblSalaries[Grouped Expericance]),tblSalaries[Salary]))</f>
        <v>#N/A</v>
      </c>
      <c r="BK32" s="88" t="e">
        <f t="array" ref="BK32">MIN(IF((BG32=tblSalaries[Job Type])*(mapping!$BK$30=tblSalaries[Grouped Expericance]),tblSalaries[Salary]))</f>
        <v>#N/A</v>
      </c>
      <c r="BL32" s="89" t="e">
        <f t="array" ref="BL32">MIN(IF((BG32=tblSalaries[Job Type])*(mapping!$BL$30=tblSalaries[Grouped Expericance]),tblSalaries[Salary]))</f>
        <v>#N/A</v>
      </c>
      <c r="BM32" s="39"/>
      <c r="BN32" s="39"/>
      <c r="BO32" s="115"/>
      <c r="BQ32" s="55" t="s">
        <v>525</v>
      </c>
      <c r="BS32" s="113"/>
      <c r="BU32" s="114"/>
    </row>
    <row r="33" spans="2:73" x14ac:dyDescent="0.25">
      <c r="B33" t="s">
        <v>1335</v>
      </c>
      <c r="C33" t="e">
        <f>1/INDEX($K$4:$AT$39,MATCH(tblXrate[[#This Row],[Currency]],$J$4:$J$39,0),MATCH($C$2,$K$3:$AT$3,0))</f>
        <v>#N/A</v>
      </c>
      <c r="E33" t="s">
        <v>933</v>
      </c>
      <c r="F33" t="s">
        <v>933</v>
      </c>
      <c r="H33" s="6" t="s">
        <v>3894</v>
      </c>
      <c r="I33" s="6" t="s">
        <v>3946</v>
      </c>
      <c r="J33" s="6" t="s">
        <v>3894</v>
      </c>
      <c r="K33" s="13">
        <v>3.75</v>
      </c>
      <c r="L33" s="13">
        <v>3.7784599999999999</v>
      </c>
      <c r="M33" s="13">
        <v>4.5831900000000002E-2</v>
      </c>
      <c r="N33" s="12">
        <v>1.8101499999999999</v>
      </c>
      <c r="O33" s="13">
        <v>5.8498000000000001</v>
      </c>
      <c r="P33" s="13">
        <v>3.6568200000000002</v>
      </c>
      <c r="Q33" s="16">
        <v>0.58984599999999998</v>
      </c>
      <c r="R33" s="13">
        <v>7.5227699999999998E-3</v>
      </c>
      <c r="S33" s="31">
        <v>0.62946400000000002</v>
      </c>
      <c r="T33" s="16">
        <v>9.6403600000000006E-2</v>
      </c>
      <c r="U33" s="16">
        <v>0.61849699999999996</v>
      </c>
      <c r="V33" s="31">
        <v>0.21165600000000001</v>
      </c>
      <c r="W33" s="19">
        <v>4.6792499999999997</v>
      </c>
      <c r="X33" s="13">
        <v>6.5633999999999998E-2</v>
      </c>
      <c r="Y33" s="13">
        <v>3.9584599999999999E-4</v>
      </c>
      <c r="Z33" s="16">
        <v>4.7032400000000002E-2</v>
      </c>
      <c r="AA33" s="13">
        <v>4.4590999999999999E-2</v>
      </c>
      <c r="AB33" s="19">
        <v>1.17554</v>
      </c>
      <c r="AC33" s="13">
        <v>0.12126199999999999</v>
      </c>
      <c r="AD33" s="16">
        <v>0.27318999999999999</v>
      </c>
      <c r="AE33" s="31">
        <v>3.7501199999999999</v>
      </c>
      <c r="AF33" s="31">
        <v>0.423767</v>
      </c>
      <c r="AG33" s="31">
        <v>2.9607999999999999</v>
      </c>
      <c r="AH33" s="16">
        <v>2.30846E-2</v>
      </c>
      <c r="AI33" s="19">
        <v>0.62199300000000002</v>
      </c>
      <c r="AJ33" s="13">
        <v>3.96315E-2</v>
      </c>
      <c r="AK33" s="16">
        <v>8.8665900000000006E-2</v>
      </c>
      <c r="AL33" s="16">
        <v>1.09863</v>
      </c>
      <c r="AM33" s="19">
        <v>1.05223</v>
      </c>
      <c r="AN33" s="13">
        <v>1</v>
      </c>
      <c r="AO33" s="13">
        <v>2.9351699999999998</v>
      </c>
      <c r="AP33" s="13">
        <v>0.44734299999999999</v>
      </c>
      <c r="AQ33" s="13">
        <v>2.8129500000000002E-2</v>
      </c>
      <c r="AR33" s="13">
        <v>0.53027400000000002</v>
      </c>
      <c r="AS33" s="13">
        <v>3.8957999999999999</v>
      </c>
      <c r="AT33" s="13">
        <v>1.02098</v>
      </c>
      <c r="AV33" s="40" t="s">
        <v>845</v>
      </c>
      <c r="AW33" s="44" t="e">
        <f>AVERAGEIF(tblSalaries[clean Country],tblBy_country[[#This Row],[Country]],tblSalaries[Salary])</f>
        <v>#N/A</v>
      </c>
      <c r="AX33" s="44" t="e">
        <f t="array" ref="AX33">MAX(IF((tblBy_country[[#This Row],[Country]]=tblSalaries[clean Country]),tblSalaries[Salary],0))</f>
        <v>#N/A</v>
      </c>
      <c r="AY33" s="44" t="e">
        <f t="array" ref="AY33">MIN(IF(tblSalaries[clean Country]=tblBy_country[[#This Row],[Country]],tblSalaries[Salary]))</f>
        <v>#N/A</v>
      </c>
      <c r="AZ33" s="41">
        <f>COUNTIF(tblSalaries[clean Country],tblBy_country[[#This Row],[Country]])</f>
        <v>1</v>
      </c>
      <c r="BA33" s="52">
        <v>30</v>
      </c>
      <c r="BB33" s="52">
        <v>27</v>
      </c>
      <c r="BC33" s="41">
        <f t="shared" si="0"/>
        <v>21.265133047357782</v>
      </c>
      <c r="BD33" s="42">
        <f>tblBy_country[[#This Row],[Number of replies]]/SUM(tblBy_country[Number of replies])</f>
        <v>5.3106744556558679E-4</v>
      </c>
      <c r="BE33" s="41">
        <f>IF(tblBy_country[[#This Row],[Country]]=Dashboard!$AC$7,50,1)</f>
        <v>1</v>
      </c>
      <c r="BF33" s="39"/>
      <c r="BG33" s="87" t="s">
        <v>356</v>
      </c>
      <c r="BH33" s="60" t="e">
        <f t="array" ref="BH33">MIN(IF((BG33=tblSalaries[Job Type])*(mapping!$BH$30=tblSalaries[Grouped Expericance]),tblSalaries[Salary]))</f>
        <v>#N/A</v>
      </c>
      <c r="BI33" s="88" t="e">
        <f t="array" ref="BI33">MIN(IF((BG33=tblSalaries[Job Type])*(mapping!$BI$30=tblSalaries[Grouped Expericance]),tblSalaries[Salary]))</f>
        <v>#N/A</v>
      </c>
      <c r="BJ33" s="88" t="e">
        <f t="array" ref="BJ33">MIN(IF((BG33=tblSalaries[Job Type])*(mapping!$BJ$30=tblSalaries[Grouped Expericance]),tblSalaries[Salary]))</f>
        <v>#N/A</v>
      </c>
      <c r="BK33" s="88" t="e">
        <f t="array" ref="BK33">MIN(IF((BG33=tblSalaries[Job Type])*(mapping!$BK$30=tblSalaries[Grouped Expericance]),tblSalaries[Salary]))</f>
        <v>#N/A</v>
      </c>
      <c r="BL33" s="89" t="e">
        <f t="array" ref="BL33">MIN(IF((BG33=tblSalaries[Job Type])*(mapping!$BL$30=tblSalaries[Grouped Expericance]),tblSalaries[Salary]))</f>
        <v>#N/A</v>
      </c>
      <c r="BM33" s="39"/>
      <c r="BN33" s="39"/>
      <c r="BO33" s="115"/>
      <c r="BP33" s="57"/>
      <c r="BQ33" s="57" t="s">
        <v>359</v>
      </c>
      <c r="BR33" s="57"/>
      <c r="BS33" s="113"/>
      <c r="BT33" s="57"/>
      <c r="BU33" s="114"/>
    </row>
    <row r="34" spans="2:73" x14ac:dyDescent="0.25">
      <c r="B34" t="s">
        <v>957</v>
      </c>
      <c r="C34" t="e">
        <f>1/INDEX($K$4:$AT$39,MATCH(tblXrate[[#This Row],[Currency]],$J$4:$J$39,0),MATCH($C$2,$K$3:$AT$3,0))</f>
        <v>#N/A</v>
      </c>
      <c r="E34" t="s">
        <v>12</v>
      </c>
      <c r="F34" t="s">
        <v>933</v>
      </c>
      <c r="H34" s="6" t="s">
        <v>1157</v>
      </c>
      <c r="I34" s="6" t="s">
        <v>3947</v>
      </c>
      <c r="J34" s="6" t="s">
        <v>1157</v>
      </c>
      <c r="K34" s="13">
        <v>1.2811999999999999</v>
      </c>
      <c r="L34" s="13">
        <v>1.28731</v>
      </c>
      <c r="M34" s="13">
        <v>1.5602E-2</v>
      </c>
      <c r="N34" s="12">
        <v>0.61671100000000001</v>
      </c>
      <c r="O34" s="13">
        <v>1.9930000000000001</v>
      </c>
      <c r="P34" s="13">
        <v>1.24587</v>
      </c>
      <c r="Q34" s="16">
        <v>0.200958</v>
      </c>
      <c r="R34" s="13">
        <v>2.5607500000000001E-3</v>
      </c>
      <c r="S34" s="31">
        <v>0.21445600000000001</v>
      </c>
      <c r="T34" s="16">
        <v>3.28315E-2</v>
      </c>
      <c r="U34" s="16">
        <v>0.21057999999999999</v>
      </c>
      <c r="V34" s="31">
        <v>7.20475E-2</v>
      </c>
      <c r="W34" s="19">
        <v>1.5942000000000001</v>
      </c>
      <c r="X34" s="13">
        <v>2.2361200000000001E-2</v>
      </c>
      <c r="Y34" s="13">
        <v>1.3486300000000001E-4</v>
      </c>
      <c r="Z34" s="16">
        <v>1.6023699999999998E-2</v>
      </c>
      <c r="AA34" s="13">
        <v>1.5177899999999999E-2</v>
      </c>
      <c r="AB34" s="19">
        <v>0.400503</v>
      </c>
      <c r="AC34" s="13">
        <v>4.1313299999999997E-2</v>
      </c>
      <c r="AD34" s="16">
        <v>9.3074799999999999E-2</v>
      </c>
      <c r="AE34" s="31">
        <v>1.27644</v>
      </c>
      <c r="AF34" s="31">
        <v>0.14425299999999999</v>
      </c>
      <c r="AG34" s="31">
        <v>1.0087299999999999</v>
      </c>
      <c r="AH34" s="16">
        <v>7.8567800000000007E-3</v>
      </c>
      <c r="AI34" s="19">
        <v>0.21190999999999999</v>
      </c>
      <c r="AJ34" s="13">
        <v>1.35023E-2</v>
      </c>
      <c r="AK34" s="16">
        <v>3.0208100000000002E-2</v>
      </c>
      <c r="AL34" s="16">
        <v>0.37392799999999998</v>
      </c>
      <c r="AM34" s="19">
        <v>0.35848999999999998</v>
      </c>
      <c r="AN34" s="13">
        <v>0.340696</v>
      </c>
      <c r="AO34" s="13">
        <v>1</v>
      </c>
      <c r="AP34" s="13">
        <v>0.15240799999999999</v>
      </c>
      <c r="AQ34" s="13">
        <v>9.5836099999999994E-3</v>
      </c>
      <c r="AR34" s="13">
        <v>0.18066199999999999</v>
      </c>
      <c r="AS34" s="13">
        <v>1.32728</v>
      </c>
      <c r="AT34" s="13">
        <v>0.347495</v>
      </c>
      <c r="AV34" s="40" t="s">
        <v>573</v>
      </c>
      <c r="AW34" s="44" t="e">
        <f>AVERAGEIF(tblSalaries[clean Country],tblBy_country[[#This Row],[Country]],tblSalaries[Salary])</f>
        <v>#N/A</v>
      </c>
      <c r="AX34" s="44" t="e">
        <f t="array" ref="AX34">MAX(IF((tblBy_country[[#This Row],[Country]]=tblSalaries[clean Country]),tblSalaries[Salary],0))</f>
        <v>#N/A</v>
      </c>
      <c r="AY34" s="44" t="e">
        <f t="array" ref="AY34">MIN(IF(tblSalaries[clean Country]=tblBy_country[[#This Row],[Country]],tblSalaries[Salary]))</f>
        <v>#N/A</v>
      </c>
      <c r="AZ34" s="41">
        <f>COUNTIF(tblSalaries[clean Country],tblBy_country[[#This Row],[Country]])</f>
        <v>1</v>
      </c>
      <c r="BA34" s="52">
        <v>26</v>
      </c>
      <c r="BB34" s="52">
        <v>59</v>
      </c>
      <c r="BC34" s="41">
        <f t="shared" si="0"/>
        <v>55.694702377536856</v>
      </c>
      <c r="BD34" s="42">
        <f>tblBy_country[[#This Row],[Number of replies]]/SUM(tblBy_country[Number of replies])</f>
        <v>5.3106744556558679E-4</v>
      </c>
      <c r="BE34" s="41">
        <f>IF(tblBy_country[[#This Row],[Country]]=Dashboard!$AC$7,50,1)</f>
        <v>1</v>
      </c>
      <c r="BF34" s="39"/>
      <c r="BG34" s="87" t="s">
        <v>488</v>
      </c>
      <c r="BH34" s="60" t="e">
        <f t="array" ref="BH34">MIN(IF((BG34=tblSalaries[Job Type])*(mapping!$BH$30=tblSalaries[Grouped Expericance]),tblSalaries[Salary]))</f>
        <v>#N/A</v>
      </c>
      <c r="BI34" s="88" t="e">
        <f t="array" ref="BI34">MIN(IF((BG34=tblSalaries[Job Type])*(mapping!$BI$30=tblSalaries[Grouped Expericance]),tblSalaries[Salary]))</f>
        <v>#N/A</v>
      </c>
      <c r="BJ34" s="88" t="e">
        <f t="array" ref="BJ34">MIN(IF((BG34=tblSalaries[Job Type])*(mapping!$BJ$30=tblSalaries[Grouped Expericance]),tblSalaries[Salary]))</f>
        <v>#N/A</v>
      </c>
      <c r="BK34" s="88">
        <f t="array" ref="BK34">MIN(IF((BG34=tblSalaries[Job Type])*(mapping!$BK$30=tblSalaries[Grouped Expericance]),tblSalaries[Salary]))</f>
        <v>0</v>
      </c>
      <c r="BL34" s="89" t="e">
        <f t="array" ref="BL34">MIN(IF((BG34=tblSalaries[Job Type])*(mapping!$BL$30=tblSalaries[Grouped Expericance]),tblSalaries[Salary]))</f>
        <v>#N/A</v>
      </c>
      <c r="BM34" s="39"/>
      <c r="BN34" s="39"/>
      <c r="BO34" s="115"/>
      <c r="BQ34" s="57" t="s">
        <v>845</v>
      </c>
      <c r="BS34" s="113"/>
      <c r="BU34" s="114"/>
    </row>
    <row r="35" spans="2:73" x14ac:dyDescent="0.25">
      <c r="B35" t="s">
        <v>3894</v>
      </c>
      <c r="C35" t="e">
        <f>1/INDEX($K$4:$AT$39,MATCH(tblXrate[[#This Row],[Currency]],$J$4:$J$39,0),MATCH($C$2,$K$3:$AT$3,0))</f>
        <v>#N/A</v>
      </c>
      <c r="E35" t="s">
        <v>1050</v>
      </c>
      <c r="F35" t="s">
        <v>1050</v>
      </c>
      <c r="H35" s="6" t="s">
        <v>584</v>
      </c>
      <c r="I35" s="6" t="s">
        <v>3948</v>
      </c>
      <c r="J35" s="6" t="s">
        <v>584</v>
      </c>
      <c r="K35" s="13">
        <v>8.4797600000000006</v>
      </c>
      <c r="L35" s="13">
        <v>8.4464600000000001</v>
      </c>
      <c r="M35" s="13">
        <v>0.102941</v>
      </c>
      <c r="N35" s="12">
        <v>4.0464500000000001</v>
      </c>
      <c r="O35" s="13">
        <v>13.0768</v>
      </c>
      <c r="P35" s="13">
        <v>8.1745400000000004</v>
      </c>
      <c r="Q35" s="16">
        <v>1.3185500000000001</v>
      </c>
      <c r="R35" s="13">
        <v>1.6922599999999999E-2</v>
      </c>
      <c r="S35" s="31">
        <v>1.4071199999999999</v>
      </c>
      <c r="T35" s="16">
        <v>0.216889</v>
      </c>
      <c r="U35" s="16">
        <v>1.3917900000000001</v>
      </c>
      <c r="V35" s="31">
        <v>0.47602800000000001</v>
      </c>
      <c r="W35" s="19">
        <v>10.460100000000001</v>
      </c>
      <c r="X35" s="13">
        <v>0.14671999999999999</v>
      </c>
      <c r="Y35" s="13">
        <v>8.8488300000000005E-4</v>
      </c>
      <c r="Z35" s="16">
        <v>0.10513699999999999</v>
      </c>
      <c r="AA35" s="13">
        <v>0.10022</v>
      </c>
      <c r="AB35" s="19">
        <v>2.62784</v>
      </c>
      <c r="AC35" s="13">
        <v>0.27107100000000001</v>
      </c>
      <c r="AD35" s="16">
        <v>0.61069499999999999</v>
      </c>
      <c r="AE35" s="31">
        <v>8.4316899999999997</v>
      </c>
      <c r="AF35" s="31">
        <v>0.95329699999999995</v>
      </c>
      <c r="AG35" s="31">
        <v>6.6186299999999996</v>
      </c>
      <c r="AH35" s="16">
        <v>5.1965600000000001E-2</v>
      </c>
      <c r="AI35" s="19">
        <v>1.39042</v>
      </c>
      <c r="AJ35" s="13">
        <v>8.8593000000000005E-2</v>
      </c>
      <c r="AK35" s="16">
        <v>0.19820599999999999</v>
      </c>
      <c r="AL35" s="16">
        <v>2.4729399999999999</v>
      </c>
      <c r="AM35" s="19">
        <v>2.3521700000000001</v>
      </c>
      <c r="AN35" s="13">
        <v>2.23542</v>
      </c>
      <c r="AO35" s="13">
        <v>6.5613400000000004</v>
      </c>
      <c r="AP35" s="13">
        <v>1</v>
      </c>
      <c r="AQ35" s="13">
        <v>6.2881300000000001E-2</v>
      </c>
      <c r="AR35" s="13">
        <v>1.1853899999999999</v>
      </c>
      <c r="AS35" s="13">
        <v>8.7087599999999998</v>
      </c>
      <c r="AT35" s="13">
        <v>2.2986599999999999</v>
      </c>
      <c r="AV35" s="40" t="s">
        <v>1987</v>
      </c>
      <c r="AW35" s="44" t="e">
        <f>AVERAGEIF(tblSalaries[clean Country],tblBy_country[[#This Row],[Country]],tblSalaries[Salary])</f>
        <v>#N/A</v>
      </c>
      <c r="AX35" s="44" t="e">
        <f t="array" ref="AX35">MAX(IF((tblBy_country[[#This Row],[Country]]=tblSalaries[clean Country]),tblSalaries[Salary],0))</f>
        <v>#N/A</v>
      </c>
      <c r="AY35" s="44" t="e">
        <f t="array" ref="AY35">MIN(IF(tblSalaries[clean Country]=tblBy_country[[#This Row],[Country]],tblSalaries[Salary]))</f>
        <v>#N/A</v>
      </c>
      <c r="AZ35" s="41">
        <f>COUNTIF(tblSalaries[clean Country],tblBy_country[[#This Row],[Country]])</f>
        <v>1</v>
      </c>
      <c r="BA35" s="52">
        <v>38</v>
      </c>
      <c r="BB35" s="52">
        <v>8</v>
      </c>
      <c r="BC35" s="41">
        <f t="shared" ref="BC35:BC66" si="1">LOG(TAN(((3.1415/180)*BB35)/2+3.1415/4))*100</f>
        <v>6.0814823001805864</v>
      </c>
      <c r="BD35" s="42">
        <f>tblBy_country[[#This Row],[Number of replies]]/SUM(tblBy_country[Number of replies])</f>
        <v>5.3106744556558679E-4</v>
      </c>
      <c r="BE35" s="41">
        <f>IF(tblBy_country[[#This Row],[Country]]=Dashboard!$AC$7,50,1)</f>
        <v>1</v>
      </c>
      <c r="BF35" s="39"/>
      <c r="BG35" s="87" t="s">
        <v>3914</v>
      </c>
      <c r="BH35" s="60" t="e">
        <f t="array" ref="BH35">MIN(IF((BG35=tblSalaries[Job Type])*(mapping!$BH$30=tblSalaries[Grouped Expericance]),tblSalaries[Salary]))</f>
        <v>#N/A</v>
      </c>
      <c r="BI35" s="88" t="e">
        <f t="array" ref="BI35">MIN(IF((BG35=tblSalaries[Job Type])*(mapping!$BI$30=tblSalaries[Grouped Expericance]),tblSalaries[Salary]))</f>
        <v>#N/A</v>
      </c>
      <c r="BJ35" s="88" t="e">
        <f t="array" ref="BJ35">MIN(IF((BG35=tblSalaries[Job Type])*(mapping!$BJ$30=tblSalaries[Grouped Expericance]),tblSalaries[Salary]))</f>
        <v>#N/A</v>
      </c>
      <c r="BK35" s="88">
        <f t="array" ref="BK35">MIN(IF((BG35=tblSalaries[Job Type])*(mapping!$BK$30=tblSalaries[Grouped Expericance]),tblSalaries[Salary]))</f>
        <v>0</v>
      </c>
      <c r="BL35" s="89" t="e">
        <f t="array" ref="BL35">MIN(IF((BG35=tblSalaries[Job Type])*(mapping!$BL$30=tblSalaries[Grouped Expericance]),tblSalaries[Salary]))</f>
        <v>#N/A</v>
      </c>
      <c r="BM35" s="39"/>
      <c r="BN35" s="39"/>
      <c r="BO35" s="115"/>
      <c r="BP35" s="57"/>
      <c r="BQ35" s="57" t="s">
        <v>573</v>
      </c>
      <c r="BR35" s="57"/>
      <c r="BS35" s="113"/>
      <c r="BT35" s="57"/>
      <c r="BU35" s="114"/>
    </row>
    <row r="36" spans="2:73" x14ac:dyDescent="0.25">
      <c r="B36" t="s">
        <v>445</v>
      </c>
      <c r="C36" t="e">
        <f>1/INDEX($K$4:$AT$39,MATCH(tblXrate[[#This Row],[Currency]],$J$4:$J$39,0),MATCH($C$2,$K$3:$AT$3,0))</f>
        <v>#N/A</v>
      </c>
      <c r="E36" t="s">
        <v>875</v>
      </c>
      <c r="F36" t="s">
        <v>875</v>
      </c>
      <c r="H36" s="6" t="s">
        <v>1145</v>
      </c>
      <c r="I36" s="6" t="s">
        <v>3949</v>
      </c>
      <c r="J36" s="6" t="s">
        <v>1145</v>
      </c>
      <c r="K36" s="13">
        <v>133.90299999999999</v>
      </c>
      <c r="L36" s="13">
        <v>134.32400000000001</v>
      </c>
      <c r="M36" s="13">
        <v>1.63506</v>
      </c>
      <c r="N36" s="12">
        <v>64.3506</v>
      </c>
      <c r="O36" s="13">
        <v>207.959</v>
      </c>
      <c r="P36" s="13">
        <v>130</v>
      </c>
      <c r="Q36" s="16">
        <v>20.969000000000001</v>
      </c>
      <c r="R36" s="13">
        <v>0.268345</v>
      </c>
      <c r="S36" s="31">
        <v>22.377400000000002</v>
      </c>
      <c r="T36" s="16">
        <v>3.43845</v>
      </c>
      <c r="U36" s="16">
        <v>22.0624</v>
      </c>
      <c r="V36" s="31">
        <v>7.5358999999999998</v>
      </c>
      <c r="W36" s="19">
        <v>166.34700000000001</v>
      </c>
      <c r="X36" s="13">
        <v>2.3332799999999998</v>
      </c>
      <c r="Y36" s="13">
        <v>1.4072299999999999E-2</v>
      </c>
      <c r="Z36" s="16">
        <v>1.6719900000000001</v>
      </c>
      <c r="AA36" s="13">
        <v>1.5906100000000001</v>
      </c>
      <c r="AB36" s="19">
        <v>41.790500000000002</v>
      </c>
      <c r="AC36" s="13">
        <v>4.3108300000000002</v>
      </c>
      <c r="AD36" s="16">
        <v>9.7118800000000007</v>
      </c>
      <c r="AE36" s="31">
        <v>133.52699999999999</v>
      </c>
      <c r="AF36" s="31">
        <v>15.0778</v>
      </c>
      <c r="AG36" s="31">
        <v>105.256</v>
      </c>
      <c r="AH36" s="16">
        <v>0.82345299999999999</v>
      </c>
      <c r="AI36" s="19">
        <v>22.111799999999999</v>
      </c>
      <c r="AJ36" s="13">
        <v>1.40889</v>
      </c>
      <c r="AK36" s="16">
        <v>3.1520600000000001</v>
      </c>
      <c r="AL36" s="16">
        <v>39.190100000000001</v>
      </c>
      <c r="AM36" s="19">
        <v>37.406500000000001</v>
      </c>
      <c r="AN36" s="13">
        <v>35.549900000000001</v>
      </c>
      <c r="AO36" s="13">
        <v>104.345</v>
      </c>
      <c r="AP36" s="13">
        <v>15.903</v>
      </c>
      <c r="AQ36" s="13">
        <v>1</v>
      </c>
      <c r="AR36" s="13">
        <v>18.851199999999999</v>
      </c>
      <c r="AS36" s="13">
        <v>138.495</v>
      </c>
      <c r="AT36" s="13">
        <v>36.417099999999998</v>
      </c>
      <c r="AV36" s="40" t="s">
        <v>981</v>
      </c>
      <c r="AW36" s="44" t="e">
        <f>AVERAGEIF(tblSalaries[clean Country],tblBy_country[[#This Row],[Country]],tblSalaries[Salary])</f>
        <v>#N/A</v>
      </c>
      <c r="AX36" s="44" t="e">
        <f t="array" ref="AX36">MAX(IF((tblBy_country[[#This Row],[Country]]=tblSalaries[clean Country]),tblSalaries[Salary],0))</f>
        <v>#N/A</v>
      </c>
      <c r="AY36" s="44" t="e">
        <f t="array" ref="AY36">MIN(IF(tblSalaries[clean Country]=tblBy_country[[#This Row],[Country]],tblSalaries[Salary]))</f>
        <v>#N/A</v>
      </c>
      <c r="AZ36" s="41">
        <f>COUNTIF(tblSalaries[clean Country],tblBy_country[[#This Row],[Country]])</f>
        <v>5</v>
      </c>
      <c r="BA36" s="52">
        <v>2</v>
      </c>
      <c r="BB36" s="52">
        <v>46</v>
      </c>
      <c r="BC36" s="41">
        <f t="shared" si="1"/>
        <v>39.35466784887636</v>
      </c>
      <c r="BD36" s="42">
        <f>tblBy_country[[#This Row],[Number of replies]]/SUM(tblBy_country[Number of replies])</f>
        <v>2.6553372278279343E-3</v>
      </c>
      <c r="BE36" s="41">
        <f>IF(tblBy_country[[#This Row],[Country]]=Dashboard!$AC$7,50,1)</f>
        <v>1</v>
      </c>
      <c r="BF36" s="39"/>
      <c r="BG36" s="87" t="s">
        <v>279</v>
      </c>
      <c r="BH36" s="60" t="e">
        <f t="array" ref="BH36">MIN(IF((BG36=tblSalaries[Job Type])*(mapping!$BH$30=tblSalaries[Grouped Expericance]),tblSalaries[Salary]))</f>
        <v>#N/A</v>
      </c>
      <c r="BI36" s="88" t="e">
        <f t="array" ref="BI36">MIN(IF((BG36=tblSalaries[Job Type])*(mapping!$BI$30=tblSalaries[Grouped Expericance]),tblSalaries[Salary]))</f>
        <v>#N/A</v>
      </c>
      <c r="BJ36" s="88" t="e">
        <f t="array" ref="BJ36">MIN(IF((BG36=tblSalaries[Job Type])*(mapping!$BJ$30=tblSalaries[Grouped Expericance]),tblSalaries[Salary]))</f>
        <v>#N/A</v>
      </c>
      <c r="BK36" s="88">
        <f t="array" ref="BK36">MIN(IF((BG36=tblSalaries[Job Type])*(mapping!$BK$30=tblSalaries[Grouped Expericance]),tblSalaries[Salary]))</f>
        <v>0</v>
      </c>
      <c r="BL36" s="89" t="e">
        <f t="array" ref="BL36">MIN(IF((BG36=tblSalaries[Job Type])*(mapping!$BL$30=tblSalaries[Grouped Expericance]),tblSalaries[Salary]))</f>
        <v>#N/A</v>
      </c>
      <c r="BM36" s="39"/>
      <c r="BN36" s="39"/>
      <c r="BO36" s="115"/>
      <c r="BQ36" s="55" t="s">
        <v>1987</v>
      </c>
      <c r="BS36" s="113"/>
      <c r="BU36" s="114"/>
    </row>
    <row r="37" spans="2:73" x14ac:dyDescent="0.25">
      <c r="B37" t="s">
        <v>1157</v>
      </c>
      <c r="C37" t="e">
        <f>1/INDEX($K$4:$AT$39,MATCH(tblXrate[[#This Row],[Currency]],$J$4:$J$39,0),MATCH($C$2,$K$3:$AT$3,0))</f>
        <v>#N/A</v>
      </c>
      <c r="E37" t="s">
        <v>1974</v>
      </c>
      <c r="F37" t="s">
        <v>875</v>
      </c>
      <c r="H37" s="6" t="s">
        <v>445</v>
      </c>
      <c r="I37" s="6" t="s">
        <v>3950</v>
      </c>
      <c r="J37" s="6" t="s">
        <v>445</v>
      </c>
      <c r="K37" s="13">
        <v>7.0704599999999997</v>
      </c>
      <c r="L37" s="13">
        <v>7.1254900000000001</v>
      </c>
      <c r="M37" s="13">
        <v>8.6190600000000006E-2</v>
      </c>
      <c r="N37" s="12">
        <v>3.4136099999999998</v>
      </c>
      <c r="O37" s="13">
        <v>11.031599999999999</v>
      </c>
      <c r="P37" s="13">
        <v>6.8960999999999997</v>
      </c>
      <c r="Q37" s="16">
        <v>1.1123400000000001</v>
      </c>
      <c r="R37" s="13">
        <v>1.41482E-2</v>
      </c>
      <c r="S37" s="31">
        <v>1.1870499999999999</v>
      </c>
      <c r="T37" s="16">
        <v>0.18130499999999999</v>
      </c>
      <c r="U37" s="16">
        <v>1.1627400000000001</v>
      </c>
      <c r="V37" s="31">
        <v>0.39769700000000002</v>
      </c>
      <c r="W37" s="19">
        <v>8.8242100000000008</v>
      </c>
      <c r="X37" s="13">
        <v>0.123774</v>
      </c>
      <c r="Y37" s="13">
        <v>7.4649299999999998E-4</v>
      </c>
      <c r="Z37" s="16">
        <v>8.8694400000000007E-2</v>
      </c>
      <c r="AA37" s="13">
        <v>8.3811999999999998E-2</v>
      </c>
      <c r="AB37" s="19">
        <v>2.2168600000000001</v>
      </c>
      <c r="AC37" s="13">
        <v>0.22867699999999999</v>
      </c>
      <c r="AD37" s="16">
        <v>0.51518600000000003</v>
      </c>
      <c r="AE37" s="31">
        <v>7.0488799999999996</v>
      </c>
      <c r="AF37" s="31">
        <v>0.79690499999999997</v>
      </c>
      <c r="AG37" s="31">
        <v>5.58352</v>
      </c>
      <c r="AH37" s="16">
        <v>4.33874E-2</v>
      </c>
      <c r="AI37" s="19">
        <v>1.17296</v>
      </c>
      <c r="AJ37" s="13">
        <v>7.4737600000000001E-2</v>
      </c>
      <c r="AK37" s="16">
        <v>0.167208</v>
      </c>
      <c r="AL37" s="16">
        <v>2.0642100000000001</v>
      </c>
      <c r="AM37" s="19">
        <v>1.98431</v>
      </c>
      <c r="AN37" s="13">
        <v>1.8858200000000001</v>
      </c>
      <c r="AO37" s="13">
        <v>5.5351900000000001</v>
      </c>
      <c r="AP37" s="13">
        <v>0.843607</v>
      </c>
      <c r="AQ37" s="13">
        <v>5.30471E-2</v>
      </c>
      <c r="AR37" s="13">
        <v>1</v>
      </c>
      <c r="AS37" s="13">
        <v>7.3467700000000002</v>
      </c>
      <c r="AT37" s="13">
        <v>1.9184000000000001</v>
      </c>
      <c r="AV37" s="40" t="s">
        <v>514</v>
      </c>
      <c r="AW37" s="44" t="e">
        <f>AVERAGEIF(tblSalaries[clean Country],tblBy_country[[#This Row],[Country]],tblSalaries[Salary])</f>
        <v>#N/A</v>
      </c>
      <c r="AX37" s="44" t="e">
        <f t="array" ref="AX37">MAX(IF((tblBy_country[[#This Row],[Country]]=tblSalaries[clean Country]),tblSalaries[Salary],0))</f>
        <v>#N/A</v>
      </c>
      <c r="AY37" s="44" t="e">
        <f t="array" ref="AY37">MIN(IF(tblSalaries[clean Country]=tblBy_country[[#This Row],[Country]],tblSalaries[Salary]))</f>
        <v>#N/A</v>
      </c>
      <c r="AZ37" s="41">
        <f>COUNTIF(tblSalaries[clean Country],tblBy_country[[#This Row],[Country]])</f>
        <v>3</v>
      </c>
      <c r="BA37" s="52">
        <v>26</v>
      </c>
      <c r="BB37" s="52">
        <v>64</v>
      </c>
      <c r="BC37" s="41">
        <f t="shared" si="1"/>
        <v>63.655737304974735</v>
      </c>
      <c r="BD37" s="42">
        <f>tblBy_country[[#This Row],[Number of replies]]/SUM(tblBy_country[Number of replies])</f>
        <v>1.5932023366967605E-3</v>
      </c>
      <c r="BE37" s="41">
        <f>IF(tblBy_country[[#This Row],[Country]]=Dashboard!$AC$7,50,1)</f>
        <v>1</v>
      </c>
      <c r="BF37" s="39"/>
      <c r="BG37" s="87" t="s">
        <v>52</v>
      </c>
      <c r="BH37" s="60" t="e">
        <f t="array" ref="BH37">MIN(IF((BG37=tblSalaries[Job Type])*(mapping!$BH$30=tblSalaries[Grouped Expericance]),tblSalaries[Salary]))</f>
        <v>#N/A</v>
      </c>
      <c r="BI37" s="88" t="e">
        <f t="array" ref="BI37">MIN(IF((BG37=tblSalaries[Job Type])*(mapping!$BI$30=tblSalaries[Grouped Expericance]),tblSalaries[Salary]))</f>
        <v>#N/A</v>
      </c>
      <c r="BJ37" s="88" t="e">
        <f t="array" ref="BJ37">MIN(IF((BG37=tblSalaries[Job Type])*(mapping!$BJ$30=tblSalaries[Grouped Expericance]),tblSalaries[Salary]))</f>
        <v>#N/A</v>
      </c>
      <c r="BK37" s="88" t="e">
        <f t="array" ref="BK37">MIN(IF((BG37=tblSalaries[Job Type])*(mapping!$BK$30=tblSalaries[Grouped Expericance]),tblSalaries[Salary]))</f>
        <v>#N/A</v>
      </c>
      <c r="BL37" s="89" t="e">
        <f t="array" ref="BL37">MIN(IF((BG37=tblSalaries[Job Type])*(mapping!$BL$30=tblSalaries[Grouped Expericance]),tblSalaries[Salary]))</f>
        <v>#N/A</v>
      </c>
      <c r="BM37" s="39"/>
      <c r="BN37" s="39"/>
      <c r="BO37" s="115"/>
      <c r="BP37" s="57"/>
      <c r="BQ37" s="57" t="s">
        <v>981</v>
      </c>
      <c r="BR37" s="57"/>
      <c r="BS37" s="113"/>
      <c r="BT37" s="57"/>
      <c r="BU37" s="114"/>
    </row>
    <row r="38" spans="2:73" x14ac:dyDescent="0.25">
      <c r="B38" t="s">
        <v>6</v>
      </c>
      <c r="C38" t="e">
        <f>1/INDEX($K$4:$AT$39,MATCH(tblXrate[[#This Row],[Currency]],$J$4:$J$39,0),MATCH($C$2,$K$3:$AT$3,0))</f>
        <v>#N/A</v>
      </c>
      <c r="E38" t="s">
        <v>525</v>
      </c>
      <c r="F38" t="s">
        <v>525</v>
      </c>
      <c r="H38" s="6" t="s">
        <v>1877</v>
      </c>
      <c r="I38" s="6" t="s">
        <v>3951</v>
      </c>
      <c r="J38" s="6" t="s">
        <v>1877</v>
      </c>
      <c r="K38" s="13">
        <v>0.96272500000000005</v>
      </c>
      <c r="L38" s="13">
        <v>0.96987999999999996</v>
      </c>
      <c r="M38" s="13">
        <v>1.17772E-2</v>
      </c>
      <c r="N38" s="12">
        <v>0.46464100000000003</v>
      </c>
      <c r="O38" s="13">
        <v>1.50156</v>
      </c>
      <c r="P38" s="13">
        <v>0.93865699999999996</v>
      </c>
      <c r="Q38" s="16">
        <v>0.15140500000000001</v>
      </c>
      <c r="R38" s="13">
        <v>1.93348E-3</v>
      </c>
      <c r="S38" s="31">
        <v>0.161575</v>
      </c>
      <c r="T38" s="16">
        <v>2.4782800000000001E-2</v>
      </c>
      <c r="U38" s="16">
        <v>0.158912</v>
      </c>
      <c r="V38" s="31">
        <v>5.43685E-2</v>
      </c>
      <c r="W38" s="19">
        <v>1.2011000000000001</v>
      </c>
      <c r="X38" s="13">
        <v>1.6847399999999998E-2</v>
      </c>
      <c r="Y38" s="13">
        <v>1.0160799999999999E-4</v>
      </c>
      <c r="Z38" s="16">
        <v>1.2072599999999999E-2</v>
      </c>
      <c r="AA38" s="13">
        <v>1.1454799999999999E-2</v>
      </c>
      <c r="AB38" s="19">
        <v>0.30174600000000001</v>
      </c>
      <c r="AC38" s="13">
        <v>3.11262E-2</v>
      </c>
      <c r="AD38" s="16">
        <v>7.0124199999999998E-2</v>
      </c>
      <c r="AE38" s="31">
        <v>0.96348599999999995</v>
      </c>
      <c r="AF38" s="31">
        <v>0.108928</v>
      </c>
      <c r="AG38" s="31">
        <v>0.75999700000000003</v>
      </c>
      <c r="AH38" s="16">
        <v>5.9307300000000004E-3</v>
      </c>
      <c r="AI38" s="19">
        <v>0.15965699999999999</v>
      </c>
      <c r="AJ38" s="13">
        <v>1.01729E-2</v>
      </c>
      <c r="AK38" s="16">
        <v>2.27593E-2</v>
      </c>
      <c r="AL38" s="16">
        <v>0.28217399999999998</v>
      </c>
      <c r="AM38" s="19">
        <v>0.270092</v>
      </c>
      <c r="AN38" s="13">
        <v>0.25668600000000003</v>
      </c>
      <c r="AO38" s="13">
        <v>0.75341800000000003</v>
      </c>
      <c r="AP38" s="13">
        <v>0.114827</v>
      </c>
      <c r="AQ38" s="13">
        <v>7.2204599999999997E-3</v>
      </c>
      <c r="AR38" s="13">
        <v>0.13611400000000001</v>
      </c>
      <c r="AS38" s="13">
        <v>1</v>
      </c>
      <c r="AT38" s="13">
        <v>0.26224900000000001</v>
      </c>
      <c r="AV38" s="40" t="s">
        <v>106</v>
      </c>
      <c r="AW38" s="44" t="e">
        <f>AVERAGEIF(tblSalaries[clean Country],tblBy_country[[#This Row],[Country]],tblSalaries[Salary])</f>
        <v>#N/A</v>
      </c>
      <c r="AX38" s="44" t="e">
        <f t="array" ref="AX38">MAX(IF((tblBy_country[[#This Row],[Country]]=tblSalaries[clean Country]),tblSalaries[Salary],0))</f>
        <v>#N/A</v>
      </c>
      <c r="AY38" s="44" t="e">
        <f t="array" ref="AY38">MIN(IF(tblSalaries[clean Country]=tblBy_country[[#This Row],[Country]],tblSalaries[Salary]))</f>
        <v>#N/A</v>
      </c>
      <c r="AZ38" s="41">
        <f>COUNTIF(tblSalaries[clean Country],tblBy_country[[#This Row],[Country]])</f>
        <v>6</v>
      </c>
      <c r="BA38" s="52">
        <v>2</v>
      </c>
      <c r="BB38" s="52">
        <v>46</v>
      </c>
      <c r="BC38" s="41">
        <f t="shared" si="1"/>
        <v>39.35466784887636</v>
      </c>
      <c r="BD38" s="42">
        <f>tblBy_country[[#This Row],[Number of replies]]/SUM(tblBy_country[Number of replies])</f>
        <v>3.186404673393521E-3</v>
      </c>
      <c r="BE38" s="41">
        <f>IF(tblBy_country[[#This Row],[Country]]=Dashboard!$AC$7,50,1)</f>
        <v>1</v>
      </c>
      <c r="BF38" s="39"/>
      <c r="BG38" s="87" t="s">
        <v>3913</v>
      </c>
      <c r="BH38" s="60" t="e">
        <f t="array" ref="BH38">MIN(IF((BG38=tblSalaries[Job Type])*(mapping!$BH$30=tblSalaries[Grouped Expericance]),tblSalaries[Salary]))</f>
        <v>#N/A</v>
      </c>
      <c r="BI38" s="88" t="e">
        <f t="array" ref="BI38">MIN(IF((BG38=tblSalaries[Job Type])*(mapping!$BI$30=tblSalaries[Grouped Expericance]),tblSalaries[Salary]))</f>
        <v>#N/A</v>
      </c>
      <c r="BJ38" s="88">
        <f t="array" ref="BJ38">MIN(IF((BG38=tblSalaries[Job Type])*(mapping!$BJ$30=tblSalaries[Grouped Expericance]),tblSalaries[Salary]))</f>
        <v>0</v>
      </c>
      <c r="BK38" s="88">
        <f t="array" ref="BK38">MIN(IF((BG38=tblSalaries[Job Type])*(mapping!$BK$30=tblSalaries[Grouped Expericance]),tblSalaries[Salary]))</f>
        <v>0</v>
      </c>
      <c r="BL38" s="89" t="e">
        <f t="array" ref="BL38">MIN(IF((BG38=tblSalaries[Job Type])*(mapping!$BL$30=tblSalaries[Grouped Expericance]),tblSalaries[Salary]))</f>
        <v>#N/A</v>
      </c>
      <c r="BM38" s="39"/>
      <c r="BN38" s="39"/>
      <c r="BO38" s="115"/>
      <c r="BQ38" s="55" t="s">
        <v>514</v>
      </c>
      <c r="BS38" s="113"/>
      <c r="BU38" s="114"/>
    </row>
    <row r="39" spans="2:73" x14ac:dyDescent="0.25">
      <c r="B39" t="s">
        <v>584</v>
      </c>
      <c r="C39" t="e">
        <f>1/INDEX($K$4:$AT$39,MATCH(tblXrate[[#This Row],[Currency]],$J$4:$J$39,0),MATCH($C$2,$K$3:$AT$3,0))</f>
        <v>#N/A</v>
      </c>
      <c r="E39" t="s">
        <v>359</v>
      </c>
      <c r="F39" t="s">
        <v>359</v>
      </c>
      <c r="H39" s="6" t="s">
        <v>358</v>
      </c>
      <c r="I39" s="6" t="s">
        <v>3895</v>
      </c>
      <c r="J39" s="6" t="s">
        <v>358</v>
      </c>
      <c r="K39" s="13">
        <v>3.67327</v>
      </c>
      <c r="L39" s="13">
        <v>3.7031100000000001</v>
      </c>
      <c r="M39" s="13">
        <v>4.4890800000000002E-2</v>
      </c>
      <c r="N39" s="12">
        <v>1.76875</v>
      </c>
      <c r="O39" s="13">
        <v>5.7189899999999998</v>
      </c>
      <c r="P39" s="13">
        <v>3.58216</v>
      </c>
      <c r="Q39" s="16">
        <v>0.57767599999999997</v>
      </c>
      <c r="R39" s="13">
        <v>7.3684600000000003E-3</v>
      </c>
      <c r="S39" s="31">
        <v>0.61610600000000004</v>
      </c>
      <c r="T39" s="16">
        <v>9.4428499999999999E-2</v>
      </c>
      <c r="U39" s="16">
        <v>0.60580599999999996</v>
      </c>
      <c r="V39" s="31">
        <v>0.207318</v>
      </c>
      <c r="W39" s="19">
        <v>4.5802199999999997</v>
      </c>
      <c r="X39" s="13">
        <v>6.4347199999999993E-2</v>
      </c>
      <c r="Y39" s="13">
        <v>3.87067E-4</v>
      </c>
      <c r="Z39" s="16">
        <v>4.6086000000000002E-2</v>
      </c>
      <c r="AA39" s="13">
        <v>4.3677399999999998E-2</v>
      </c>
      <c r="AB39" s="19">
        <v>1.14978</v>
      </c>
      <c r="AC39" s="13">
        <v>0.120042</v>
      </c>
      <c r="AD39" s="16">
        <v>0.270924</v>
      </c>
      <c r="AE39" s="31">
        <v>3.6732399999999998</v>
      </c>
      <c r="AF39" s="31">
        <v>0.41512900000000003</v>
      </c>
      <c r="AG39" s="31">
        <v>2.9092199999999999</v>
      </c>
      <c r="AH39" s="16">
        <v>2.2610999999999999E-2</v>
      </c>
      <c r="AI39" s="19">
        <v>6.8542000000000006E-2</v>
      </c>
      <c r="AJ39" s="13">
        <v>3.8808000000000002E-2</v>
      </c>
      <c r="AK39" s="16">
        <v>8.6620799999999998E-2</v>
      </c>
      <c r="AL39" s="16">
        <v>1.7615000000000001</v>
      </c>
      <c r="AM39" s="19">
        <v>1.02904</v>
      </c>
      <c r="AN39" s="13">
        <v>0.97945499999999996</v>
      </c>
      <c r="AO39" s="13">
        <v>2.8777400000000002</v>
      </c>
      <c r="AP39" s="13">
        <v>0.43503700000000001</v>
      </c>
      <c r="AQ39" s="13">
        <v>2.7459600000000001E-2</v>
      </c>
      <c r="AR39" s="13">
        <v>0.52126799999999995</v>
      </c>
      <c r="AS39" s="13">
        <v>3.8131699999999999</v>
      </c>
      <c r="AT39" s="13">
        <v>1</v>
      </c>
      <c r="AV39" s="40" t="s">
        <v>24</v>
      </c>
      <c r="AW39" s="44" t="e">
        <f>AVERAGEIF(tblSalaries[clean Country],tblBy_country[[#This Row],[Country]],tblSalaries[Salary])</f>
        <v>#N/A</v>
      </c>
      <c r="AX39" s="44" t="e">
        <f t="array" ref="AX39">MAX(IF((tblBy_country[[#This Row],[Country]]=tblSalaries[clean Country]),tblSalaries[Salary],0))</f>
        <v>#N/A</v>
      </c>
      <c r="AY39" s="44" t="e">
        <f t="array" ref="AY39">MIN(IF(tblSalaries[clean Country]=tblBy_country[[#This Row],[Country]],tblSalaries[Salary]))</f>
        <v>#N/A</v>
      </c>
      <c r="AZ39" s="41">
        <f>COUNTIF(tblSalaries[clean Country],tblBy_country[[#This Row],[Country]])</f>
        <v>17</v>
      </c>
      <c r="BA39" s="52">
        <v>9</v>
      </c>
      <c r="BB39" s="52">
        <v>51</v>
      </c>
      <c r="BC39" s="41">
        <f t="shared" si="1"/>
        <v>45.080121077707595</v>
      </c>
      <c r="BD39" s="42">
        <f>tblBy_country[[#This Row],[Number of replies]]/SUM(tblBy_country[Number of replies])</f>
        <v>9.0281465746149762E-3</v>
      </c>
      <c r="BE39" s="41">
        <f>IF(tblBy_country[[#This Row],[Country]]=Dashboard!$AC$7,50,1)</f>
        <v>1</v>
      </c>
      <c r="BF39" s="39"/>
      <c r="BG39" s="87" t="s">
        <v>3912</v>
      </c>
      <c r="BH39" s="60" t="e">
        <f t="array" ref="BH39">MIN(IF((BG39=tblSalaries[Job Type])*(mapping!$BH$30=tblSalaries[Grouped Expericance]),tblSalaries[Salary]))</f>
        <v>#N/A</v>
      </c>
      <c r="BI39" s="88" t="e">
        <f t="array" ref="BI39">MIN(IF((BG39=tblSalaries[Job Type])*(mapping!$BI$30=tblSalaries[Grouped Expericance]),tblSalaries[Salary]))</f>
        <v>#N/A</v>
      </c>
      <c r="BJ39" s="88" t="e">
        <f t="array" ref="BJ39">MIN(IF((BG39=tblSalaries[Job Type])*(mapping!$BJ$30=tblSalaries[Grouped Expericance]),tblSalaries[Salary]))</f>
        <v>#N/A</v>
      </c>
      <c r="BK39" s="88">
        <f t="array" ref="BK39">MIN(IF((BG39=tblSalaries[Job Type])*(mapping!$BK$30=tblSalaries[Grouped Expericance]),tblSalaries[Salary]))</f>
        <v>0</v>
      </c>
      <c r="BL39" s="89" t="e">
        <f t="array" ref="BL39">MIN(IF((BG39=tblSalaries[Job Type])*(mapping!$BL$30=tblSalaries[Grouped Expericance]),tblSalaries[Salary]))</f>
        <v>#N/A</v>
      </c>
      <c r="BM39" s="39"/>
      <c r="BN39" s="39"/>
      <c r="BO39" s="115"/>
      <c r="BP39" s="57"/>
      <c r="BQ39" s="55" t="s">
        <v>106</v>
      </c>
      <c r="BR39" s="57"/>
      <c r="BS39" s="113"/>
      <c r="BT39" s="57"/>
      <c r="BU39" s="114"/>
    </row>
    <row r="40" spans="2:73" x14ac:dyDescent="0.25">
      <c r="E40" t="s">
        <v>845</v>
      </c>
      <c r="F40" t="s">
        <v>845</v>
      </c>
      <c r="AV40" s="40" t="s">
        <v>1499</v>
      </c>
      <c r="AW40" s="44" t="e">
        <f>AVERAGEIF(tblSalaries[clean Country],tblBy_country[[#This Row],[Country]],tblSalaries[Salary])</f>
        <v>#N/A</v>
      </c>
      <c r="AX40" s="44" t="e">
        <f t="array" ref="AX40">MAX(IF((tblBy_country[[#This Row],[Country]]=tblSalaries[clean Country]),tblSalaries[Salary],0))</f>
        <v>#N/A</v>
      </c>
      <c r="AY40" s="44" t="e">
        <f t="array" ref="AY40">MIN(IF(tblSalaries[clean Country]=tblBy_country[[#This Row],[Country]],tblSalaries[Salary]))</f>
        <v>#N/A</v>
      </c>
      <c r="AZ40" s="41">
        <f>COUNTIF(tblSalaries[clean Country],tblBy_country[[#This Row],[Country]])</f>
        <v>1</v>
      </c>
      <c r="BA40" s="52">
        <v>-2</v>
      </c>
      <c r="BB40" s="52">
        <v>8</v>
      </c>
      <c r="BC40" s="41">
        <f t="shared" si="1"/>
        <v>6.0814823001805864</v>
      </c>
      <c r="BD40" s="42">
        <f>tblBy_country[[#This Row],[Number of replies]]/SUM(tblBy_country[Number of replies])</f>
        <v>5.3106744556558679E-4</v>
      </c>
      <c r="BE40" s="41">
        <f>IF(tblBy_country[[#This Row],[Country]]=Dashboard!$AC$7,50,1)</f>
        <v>1</v>
      </c>
      <c r="BF40" s="39"/>
      <c r="BG40" s="87" t="s">
        <v>67</v>
      </c>
      <c r="BH40" s="60" t="e">
        <f t="array" ref="BH40">MIN(IF((BG40=tblSalaries[Job Type])*(mapping!$BH$30=tblSalaries[Grouped Expericance]),tblSalaries[Salary]))</f>
        <v>#N/A</v>
      </c>
      <c r="BI40" s="88" t="e">
        <f t="array" ref="BI40">MIN(IF((BG40=tblSalaries[Job Type])*(mapping!$BI$30=tblSalaries[Grouped Expericance]),tblSalaries[Salary]))</f>
        <v>#N/A</v>
      </c>
      <c r="BJ40" s="88" t="e">
        <f t="array" ref="BJ40">MIN(IF((BG40=tblSalaries[Job Type])*(mapping!$BJ$30=tblSalaries[Grouped Expericance]),tblSalaries[Salary]))</f>
        <v>#N/A</v>
      </c>
      <c r="BK40" s="88">
        <f t="array" ref="BK40">MIN(IF((BG40=tblSalaries[Job Type])*(mapping!$BK$30=tblSalaries[Grouped Expericance]),tblSalaries[Salary]))</f>
        <v>0</v>
      </c>
      <c r="BL40" s="89" t="e">
        <f t="array" ref="BL40">MIN(IF((BG40=tblSalaries[Job Type])*(mapping!$BL$30=tblSalaries[Grouped Expericance]),tblSalaries[Salary]))</f>
        <v>#N/A</v>
      </c>
      <c r="BM40" s="39"/>
      <c r="BN40" s="39"/>
      <c r="BO40" s="115"/>
      <c r="BQ40" s="57" t="s">
        <v>24</v>
      </c>
      <c r="BS40" s="113"/>
      <c r="BU40" s="114"/>
    </row>
    <row r="41" spans="2:73" x14ac:dyDescent="0.25">
      <c r="E41" t="s">
        <v>573</v>
      </c>
      <c r="F41" t="s">
        <v>573</v>
      </c>
      <c r="AV41" s="40" t="s">
        <v>169</v>
      </c>
      <c r="AW41" s="44" t="e">
        <f>AVERAGEIF(tblSalaries[clean Country],tblBy_country[[#This Row],[Country]],tblSalaries[Salary])</f>
        <v>#N/A</v>
      </c>
      <c r="AX41" s="44" t="e">
        <f t="array" ref="AX41">MAX(IF((tblBy_country[[#This Row],[Country]]=tblSalaries[clean Country]),tblSalaries[Salary],0))</f>
        <v>#N/A</v>
      </c>
      <c r="AY41" s="44" t="e">
        <f t="array" ref="AY41">MIN(IF(tblSalaries[clean Country]=tblBy_country[[#This Row],[Country]],tblSalaries[Salary]))</f>
        <v>#N/A</v>
      </c>
      <c r="AZ41" s="41">
        <f>COUNTIF(tblSalaries[clean Country],tblBy_country[[#This Row],[Country]])</f>
        <v>3</v>
      </c>
      <c r="BA41" s="52">
        <v>22</v>
      </c>
      <c r="BB41" s="52">
        <v>39</v>
      </c>
      <c r="BC41" s="41">
        <f t="shared" si="1"/>
        <v>32.146679183285663</v>
      </c>
      <c r="BD41" s="42">
        <f>tblBy_country[[#This Row],[Number of replies]]/SUM(tblBy_country[Number of replies])</f>
        <v>1.5932023366967605E-3</v>
      </c>
      <c r="BE41" s="41">
        <f>IF(tblBy_country[[#This Row],[Country]]=Dashboard!$AC$7,50,1)</f>
        <v>1</v>
      </c>
      <c r="BF41" s="39"/>
      <c r="BG41" s="90"/>
      <c r="BH41" s="91"/>
      <c r="BI41" s="91"/>
      <c r="BJ41" s="91"/>
      <c r="BK41" s="91"/>
      <c r="BL41" s="92"/>
      <c r="BM41" s="39"/>
      <c r="BN41" s="39"/>
      <c r="BO41" s="115"/>
      <c r="BP41" s="57"/>
      <c r="BQ41" s="55" t="s">
        <v>1499</v>
      </c>
      <c r="BR41" s="57"/>
      <c r="BS41" s="113"/>
      <c r="BT41" s="57"/>
      <c r="BU41" s="114"/>
    </row>
    <row r="42" spans="2:73" x14ac:dyDescent="0.25">
      <c r="E42" t="s">
        <v>1987</v>
      </c>
      <c r="F42" t="s">
        <v>1987</v>
      </c>
      <c r="AV42" s="40" t="s">
        <v>679</v>
      </c>
      <c r="AW42" s="44" t="e">
        <f>AVERAGEIF(tblSalaries[clean Country],tblBy_country[[#This Row],[Country]],tblSalaries[Salary])</f>
        <v>#N/A</v>
      </c>
      <c r="AX42" s="44" t="e">
        <f t="array" ref="AX42">MAX(IF((tblBy_country[[#This Row],[Country]]=tblSalaries[clean Country]),tblSalaries[Salary],0))</f>
        <v>#N/A</v>
      </c>
      <c r="AY42" s="44" t="e">
        <f t="array" ref="AY42">MIN(IF(tblSalaries[clean Country]=tblBy_country[[#This Row],[Country]],tblSalaries[Salary]))</f>
        <v>#N/A</v>
      </c>
      <c r="AZ42" s="41">
        <f>COUNTIF(tblSalaries[clean Country],tblBy_country[[#This Row],[Country]])</f>
        <v>1</v>
      </c>
      <c r="BA42" s="52">
        <v>-59</v>
      </c>
      <c r="BB42" s="52">
        <v>5</v>
      </c>
      <c r="BC42" s="41">
        <f t="shared" si="1"/>
        <v>3.7926219984231966</v>
      </c>
      <c r="BD42" s="42">
        <f>tblBy_country[[#This Row],[Number of replies]]/SUM(tblBy_country[Number of replies])</f>
        <v>5.3106744556558679E-4</v>
      </c>
      <c r="BE42" s="41">
        <f>IF(tblBy_country[[#This Row],[Country]]=Dashboard!$AC$7,50,1)</f>
        <v>1</v>
      </c>
      <c r="BF42" s="39"/>
      <c r="BG42" s="90"/>
      <c r="BH42" s="91"/>
      <c r="BI42" s="91"/>
      <c r="BJ42" s="91"/>
      <c r="BK42" s="91"/>
      <c r="BL42" s="92"/>
      <c r="BM42" s="39"/>
      <c r="BN42" s="39"/>
      <c r="BO42" s="115"/>
      <c r="BQ42" s="57" t="s">
        <v>169</v>
      </c>
      <c r="BS42" s="113"/>
      <c r="BU42" s="114"/>
    </row>
    <row r="43" spans="2:73" x14ac:dyDescent="0.25">
      <c r="E43" t="s">
        <v>981</v>
      </c>
      <c r="F43" t="s">
        <v>981</v>
      </c>
      <c r="AV43" s="40" t="s">
        <v>1929</v>
      </c>
      <c r="AW43" s="44" t="e">
        <f>AVERAGEIF(tblSalaries[clean Country],tblBy_country[[#This Row],[Country]],tblSalaries[Salary])</f>
        <v>#N/A</v>
      </c>
      <c r="AX43" s="44" t="e">
        <f t="array" ref="AX43">MAX(IF((tblBy_country[[#This Row],[Country]]=tblSalaries[clean Country]),tblSalaries[Salary],0))</f>
        <v>#N/A</v>
      </c>
      <c r="AY43" s="44" t="e">
        <f t="array" ref="AY43">MIN(IF(tblSalaries[clean Country]=tblBy_country[[#This Row],[Country]],tblSalaries[Salary]))</f>
        <v>#N/A</v>
      </c>
      <c r="AZ43" s="41">
        <f>COUNTIF(tblSalaries[clean Country],tblBy_country[[#This Row],[Country]])</f>
        <v>1</v>
      </c>
      <c r="BA43" s="52">
        <v>114.16670000000001</v>
      </c>
      <c r="BB43" s="52">
        <v>22.25</v>
      </c>
      <c r="BC43" s="41">
        <f t="shared" si="1"/>
        <v>17.303104837115445</v>
      </c>
      <c r="BD43" s="42">
        <f>tblBy_country[[#This Row],[Number of replies]]/SUM(tblBy_country[Number of replies])</f>
        <v>5.3106744556558679E-4</v>
      </c>
      <c r="BE43" s="41">
        <f>IF(tblBy_country[[#This Row],[Country]]=Dashboard!$AC$7,50,1)</f>
        <v>1</v>
      </c>
      <c r="BF43" s="39"/>
      <c r="BG43" s="90"/>
      <c r="BH43" s="91"/>
      <c r="BI43" s="91"/>
      <c r="BJ43" s="91"/>
      <c r="BK43" s="91"/>
      <c r="BL43" s="92"/>
      <c r="BM43" s="62"/>
      <c r="BN43" s="39"/>
      <c r="BO43" s="115"/>
      <c r="BP43" s="57"/>
      <c r="BQ43" s="57" t="s">
        <v>679</v>
      </c>
      <c r="BR43" s="57"/>
      <c r="BS43" s="113"/>
      <c r="BT43" s="57"/>
      <c r="BU43" s="114"/>
    </row>
    <row r="44" spans="2:73" ht="12" customHeight="1" x14ac:dyDescent="0.25">
      <c r="E44" t="s">
        <v>1952</v>
      </c>
      <c r="F44" t="s">
        <v>981</v>
      </c>
      <c r="AV44" s="40" t="s">
        <v>38</v>
      </c>
      <c r="AW44" s="44" t="e">
        <f>AVERAGEIF(tblSalaries[clean Country],tblBy_country[[#This Row],[Country]],tblSalaries[Salary])</f>
        <v>#N/A</v>
      </c>
      <c r="AX44" s="44" t="e">
        <f t="array" ref="AX44">MAX(IF((tblBy_country[[#This Row],[Country]]=tblSalaries[clean Country]),tblSalaries[Salary],0))</f>
        <v>#N/A</v>
      </c>
      <c r="AY44" s="44" t="e">
        <f t="array" ref="AY44">MIN(IF(tblSalaries[clean Country]=tblBy_country[[#This Row],[Country]],tblSalaries[Salary]))</f>
        <v>#N/A</v>
      </c>
      <c r="AZ44" s="41">
        <f>COUNTIF(tblSalaries[clean Country],tblBy_country[[#This Row],[Country]])</f>
        <v>5</v>
      </c>
      <c r="BA44" s="52">
        <v>20</v>
      </c>
      <c r="BB44" s="52">
        <v>47</v>
      </c>
      <c r="BC44" s="41">
        <f t="shared" si="1"/>
        <v>40.455756443639658</v>
      </c>
      <c r="BD44" s="42">
        <f>tblBy_country[[#This Row],[Number of replies]]/SUM(tblBy_country[Number of replies])</f>
        <v>2.6553372278279343E-3</v>
      </c>
      <c r="BE44" s="41">
        <f>IF(tblBy_country[[#This Row],[Country]]=Dashboard!$AC$7,50,1)</f>
        <v>1</v>
      </c>
      <c r="BF44" s="39"/>
      <c r="BG44" s="93"/>
      <c r="BH44" s="63">
        <v>0</v>
      </c>
      <c r="BI44" s="63" t="s">
        <v>3993</v>
      </c>
      <c r="BJ44" s="64" t="s">
        <v>3994</v>
      </c>
      <c r="BK44" s="63" t="s">
        <v>3995</v>
      </c>
      <c r="BL44" s="94" t="s">
        <v>3996</v>
      </c>
      <c r="BM44" s="52"/>
      <c r="BN44" s="39"/>
      <c r="BO44" s="115"/>
      <c r="BQ44" s="55" t="s">
        <v>1929</v>
      </c>
      <c r="BS44" s="113"/>
      <c r="BU44" s="114"/>
    </row>
    <row r="45" spans="2:73" x14ac:dyDescent="0.25">
      <c r="E45" t="s">
        <v>1619</v>
      </c>
      <c r="F45" t="s">
        <v>981</v>
      </c>
      <c r="AV45" s="40" t="s">
        <v>21</v>
      </c>
      <c r="AW45" s="44" t="e">
        <f>AVERAGEIF(tblSalaries[clean Country],tblBy_country[[#This Row],[Country]],tblSalaries[Salary])</f>
        <v>#N/A</v>
      </c>
      <c r="AX45" s="44" t="e">
        <f t="array" ref="AX45">MAX(IF((tblBy_country[[#This Row],[Country]]=tblSalaries[clean Country]),tblSalaries[Salary],0))</f>
        <v>#N/A</v>
      </c>
      <c r="AY45" s="44" t="e">
        <f t="array" ref="AY45">MIN(IF(tblSalaries[clean Country]=tblBy_country[[#This Row],[Country]],tblSalaries[Salary]))</f>
        <v>#N/A</v>
      </c>
      <c r="AZ45" s="41">
        <f>COUNTIF(tblSalaries[clean Country],tblBy_country[[#This Row],[Country]])</f>
        <v>1</v>
      </c>
      <c r="BA45" s="52">
        <v>-18</v>
      </c>
      <c r="BB45" s="52">
        <v>65</v>
      </c>
      <c r="BC45" s="41">
        <f t="shared" si="1"/>
        <v>65.416278016651162</v>
      </c>
      <c r="BD45" s="42">
        <f>tblBy_country[[#This Row],[Number of replies]]/SUM(tblBy_country[Number of replies])</f>
        <v>5.3106744556558679E-4</v>
      </c>
      <c r="BE45" s="41">
        <f>IF(tblBy_country[[#This Row],[Country]]=Dashboard!$AC$7,50,1)</f>
        <v>1</v>
      </c>
      <c r="BF45" s="39"/>
      <c r="BH45" s="116" t="s">
        <v>186</v>
      </c>
      <c r="BI45" s="116" t="s">
        <v>25</v>
      </c>
      <c r="BJ45" s="117" t="s">
        <v>18</v>
      </c>
      <c r="BK45" s="116" t="s">
        <v>9</v>
      </c>
      <c r="BL45" s="118" t="s">
        <v>13</v>
      </c>
      <c r="BM45" s="57"/>
      <c r="BN45" s="39"/>
      <c r="BO45" s="115"/>
      <c r="BP45" s="57"/>
      <c r="BQ45" s="55" t="s">
        <v>38</v>
      </c>
      <c r="BR45" s="57"/>
      <c r="BS45" s="113"/>
      <c r="BT45" s="57"/>
      <c r="BU45" s="114"/>
    </row>
    <row r="46" spans="2:73" x14ac:dyDescent="0.25">
      <c r="E46" t="s">
        <v>514</v>
      </c>
      <c r="F46" t="s">
        <v>514</v>
      </c>
      <c r="AV46" s="40" t="s">
        <v>8</v>
      </c>
      <c r="AW46" s="44" t="e">
        <f>AVERAGEIF(tblSalaries[clean Country],tblBy_country[[#This Row],[Country]],tblSalaries[Salary])</f>
        <v>#N/A</v>
      </c>
      <c r="AX46" s="44" t="e">
        <f t="array" ref="AX46">MAX(IF((tblBy_country[[#This Row],[Country]]=tblSalaries[clean Country]),tblSalaries[Salary],0))</f>
        <v>#N/A</v>
      </c>
      <c r="AY46" s="44" t="e">
        <f t="array" ref="AY46">MIN(IF(tblSalaries[clean Country]=tblBy_country[[#This Row],[Country]],tblSalaries[Salary]))</f>
        <v>#N/A</v>
      </c>
      <c r="AZ46" s="41">
        <f>COUNTIF(tblSalaries[clean Country],tblBy_country[[#This Row],[Country]])</f>
        <v>565</v>
      </c>
      <c r="BA46" s="52">
        <v>77</v>
      </c>
      <c r="BB46" s="52">
        <v>20</v>
      </c>
      <c r="BC46" s="41">
        <f t="shared" si="1"/>
        <v>15.474704971409281</v>
      </c>
      <c r="BD46" s="42">
        <f>tblBy_country[[#This Row],[Number of replies]]/SUM(tblBy_country[Number of replies])</f>
        <v>0.30005310674455654</v>
      </c>
      <c r="BE46" s="41">
        <f>IF(tblBy_country[[#This Row],[Country]]=Dashboard!$AC$7,50,1)</f>
        <v>1</v>
      </c>
      <c r="BF46" s="39"/>
      <c r="BG46" s="82" t="s">
        <v>3990</v>
      </c>
      <c r="BH46" s="83" t="e">
        <f>AVERAGEIFS(Data!$G$6:$G$1888,Data!$L$6:$L$1888,BH$45)</f>
        <v>#N/A</v>
      </c>
      <c r="BI46" s="83" t="e">
        <f>AVERAGEIFS(Data!$G$6:$G$1888,Data!$L$6:$L$1888,BI$45)</f>
        <v>#N/A</v>
      </c>
      <c r="BJ46" s="83" t="e">
        <f>AVERAGEIFS(Data!$G$6:$G$1888,Data!$L$6:$L$1888,BJ$45)</f>
        <v>#N/A</v>
      </c>
      <c r="BK46" s="83" t="e">
        <f>AVERAGEIFS(Data!$G$6:$G$1888,Data!$L$6:$L$1888,BK$45)</f>
        <v>#N/A</v>
      </c>
      <c r="BL46" s="84" t="e">
        <f>AVERAGEIFS(Data!$G$6:$G$1888,Data!$L$6:$L$1888,BL$45)</f>
        <v>#N/A</v>
      </c>
      <c r="BM46" s="55"/>
      <c r="BN46" s="39"/>
      <c r="BO46" s="115"/>
      <c r="BQ46" s="55" t="s">
        <v>21</v>
      </c>
      <c r="BS46" s="113"/>
      <c r="BU46" s="114"/>
    </row>
    <row r="47" spans="2:73" x14ac:dyDescent="0.25">
      <c r="E47" t="s">
        <v>106</v>
      </c>
      <c r="F47" t="s">
        <v>106</v>
      </c>
      <c r="AV47" s="40" t="s">
        <v>725</v>
      </c>
      <c r="AW47" s="44" t="e">
        <f>AVERAGEIF(tblSalaries[clean Country],tblBy_country[[#This Row],[Country]],tblSalaries[Salary])</f>
        <v>#N/A</v>
      </c>
      <c r="AX47" s="44" t="e">
        <f t="array" ref="AX47">MAX(IF((tblBy_country[[#This Row],[Country]]=tblSalaries[clean Country]),tblSalaries[Salary],0))</f>
        <v>#N/A</v>
      </c>
      <c r="AY47" s="44" t="e">
        <f t="array" ref="AY47">MIN(IF(tblSalaries[clean Country]=tblBy_country[[#This Row],[Country]],tblSalaries[Salary]))</f>
        <v>#N/A</v>
      </c>
      <c r="AZ47" s="41">
        <f>COUNTIF(tblSalaries[clean Country],tblBy_country[[#This Row],[Country]])</f>
        <v>8</v>
      </c>
      <c r="BA47" s="52">
        <v>120</v>
      </c>
      <c r="BB47" s="52">
        <v>-5</v>
      </c>
      <c r="BC47" s="41">
        <f t="shared" si="1"/>
        <v>-3.7966612624151561</v>
      </c>
      <c r="BD47" s="42">
        <f>tblBy_country[[#This Row],[Number of replies]]/SUM(tblBy_country[Number of replies])</f>
        <v>4.2485395645246943E-3</v>
      </c>
      <c r="BE47" s="41">
        <f>IF(tblBy_country[[#This Row],[Country]]=Dashboard!$AC$7,50,1)</f>
        <v>1</v>
      </c>
      <c r="BF47" s="39"/>
      <c r="BG47" s="95" t="str">
        <f>Dashboard!D37</f>
        <v>All</v>
      </c>
      <c r="BH47" s="119">
        <f>IFERROR(IF(AND($BG$47="All",$BG$48="All",$BG$49&lt;&gt;"All"),AVERAGEIFS(Data!$G$6:$G$1888,Data!$L$6:$L$1888,BH$45,Data!$I$6:$I$1888,mapping!$BG$49),IF(AND($BG$47="All",$BG$48&lt;&gt;"All",$BG$49="All"),AVERAGEIFS(Data!$G$6:$G$1888,Data!$L$6:$L$1888,BH$45,Data!$K$6:$K$1888,mapping!$BG$48),IF(AND($BG$47&lt;&gt;"All",$BG$48="All",$BG$49="All"),AVERAGEIFS(Data!$G$6:$G$1888,Data!$L$6:$L$1888,BH$45,Data!$N$6:$N$1888,mapping!$BG$47),IF(AND($BG$47&lt;&gt;"All",$BG$48="All",$BG$49&lt;&gt;"All"),AVERAGEIFS(Data!$G$6:$G$1888,Data!$L$6:$L$1888,BH$45,Data!$I$6:$I$1888,mapping!$BG$49,Data!$N$6:$N$1888,mapping!$BG$47),IF(AND($BG$47&lt;&gt;"All",$BG$48&lt;&gt;"All",$BG$49="All"),AVERAGEIFS(Data!$G$6:$G$1888,Data!$L$6:$L$1888,BH$45,Data!$N$6:$N$1888,mapping!$BG$47,Data!$I$6:$I$1888,mapping!$BG$49),IF(AND($BG$47="All",$BG$48&lt;&gt;"All",$BG$49&lt;&gt;"All"),AVERAGEIFS(Data!$G$6:$G$1888,Data!$L$6:$L$1888,BH$45,Data!$K$6:$K$1888,mapping!$BG$48,Data!$I$6:$I$1888,mapping!$BG$49),IF(AND($BG$47&lt;&gt;"All",$BG$48&lt;&gt;"All",$BG$49&lt;&gt;"All"),AVERAGEIFS(Data!$G$6:$G$1888,Data!$K$6:$K$1888,mapping!$BG$48,Data!$L$6:$L$1888,BH$45,Data!$N$6:$N$1888,mapping!$BG$47,Data!$I$6:$I$1888,mapping!$BG$49),AVERAGEIFS(Data!$G$6:$G$1888,Data!$L$6:$L$1888,BH$45)))))))),0)</f>
        <v>0</v>
      </c>
      <c r="BI47" s="119">
        <f>IFERROR(IF(AND($BG$47="All",$BG$48="All",$BG$49&lt;&gt;"All"),AVERAGEIFS(Data!$G$6:$G$1888,Data!$L$6:$L$1888,BI$45,Data!$I$6:$I$1888,mapping!$BG$49),IF(AND($BG$47="All",$BG$48&lt;&gt;"All",$BG$49="All"),AVERAGEIFS(Data!$G$6:$G$1888,Data!$L$6:$L$1888,BI$45,Data!$K$6:$K$1888,mapping!$BG$48),IF(AND($BG$47&lt;&gt;"All",$BG$48="All",$BG$49="All"),AVERAGEIFS(Data!$G$6:$G$1888,Data!$L$6:$L$1888,BI$45,Data!$N$6:$N$1888,mapping!$BG$47),IF(AND($BG$47&lt;&gt;"All",$BG$48="All",$BG$49&lt;&gt;"All"),AVERAGEIFS(Data!$G$6:$G$1888,Data!$L$6:$L$1888,BI$45,Data!$I$6:$I$1888,mapping!$BG$49,Data!$N$6:$N$1888,mapping!$BG$47),IF(AND($BG$47&lt;&gt;"All",$BG$48&lt;&gt;"All",$BG$49="All"),AVERAGEIFS(Data!$G$6:$G$1888,Data!$L$6:$L$1888,BI$45,Data!$N$6:$N$1888,mapping!$BG$47,Data!$I$6:$I$1888,mapping!$BG$49),IF(AND($BG$47="All",$BG$48&lt;&gt;"All",$BG$49&lt;&gt;"All"),AVERAGEIFS(Data!$G$6:$G$1888,Data!$L$6:$L$1888,BI$45,Data!$K$6:$K$1888,mapping!$BG$48,Data!$I$6:$I$1888,mapping!$BG$49),IF(AND($BG$47&lt;&gt;"All",$BG$48&lt;&gt;"All",$BG$49&lt;&gt;"All"),AVERAGEIFS(Data!$G$6:$G$1888,Data!$K$6:$K$1888,mapping!$BG$48,Data!$L$6:$L$1888,BI$45,Data!$N$6:$N$1888,mapping!$BG$47,Data!$I$6:$I$1888,mapping!$BG$49),AVERAGEIFS(Data!$G$6:$G$1888,Data!$L$6:$L$1888,BI$45)))))))),0)</f>
        <v>0</v>
      </c>
      <c r="BJ47" s="119">
        <f>IFERROR(IF(AND($BG$47="All",$BG$48="All",$BG$49&lt;&gt;"All"),AVERAGEIFS(Data!$G$6:$G$1888,Data!$L$6:$L$1888,BJ$45,Data!$I$6:$I$1888,mapping!$BG$49),IF(AND($BG$47="All",$BG$48&lt;&gt;"All",$BG$49="All"),AVERAGEIFS(Data!$G$6:$G$1888,Data!$L$6:$L$1888,BJ$45,Data!$K$6:$K$1888,mapping!$BG$48),IF(AND($BG$47&lt;&gt;"All",$BG$48="All",$BG$49="All"),AVERAGEIFS(Data!$G$6:$G$1888,Data!$L$6:$L$1888,BJ$45,Data!$N$6:$N$1888,mapping!$BG$47),IF(AND($BG$47&lt;&gt;"All",$BG$48="All",$BG$49&lt;&gt;"All"),AVERAGEIFS(Data!$G$6:$G$1888,Data!$L$6:$L$1888,BJ$45,Data!$I$6:$I$1888,mapping!$BG$49,Data!$N$6:$N$1888,mapping!$BG$47),IF(AND($BG$47&lt;&gt;"All",$BG$48&lt;&gt;"All",$BG$49="All"),AVERAGEIFS(Data!$G$6:$G$1888,Data!$L$6:$L$1888,BJ$45,Data!$N$6:$N$1888,mapping!$BG$47,Data!$I$6:$I$1888,mapping!$BG$49),IF(AND($BG$47="All",$BG$48&lt;&gt;"All",$BG$49&lt;&gt;"All"),AVERAGEIFS(Data!$G$6:$G$1888,Data!$L$6:$L$1888,BJ$45,Data!$K$6:$K$1888,mapping!$BG$48,Data!$I$6:$I$1888,mapping!$BG$49),IF(AND($BG$47&lt;&gt;"All",$BG$48&lt;&gt;"All",$BG$49&lt;&gt;"All"),AVERAGEIFS(Data!$G$6:$G$1888,Data!$K$6:$K$1888,mapping!$BG$48,Data!$L$6:$L$1888,BJ$45,Data!$N$6:$N$1888,mapping!$BG$47,Data!$I$6:$I$1888,mapping!$BG$49),AVERAGEIFS(Data!$G$6:$G$1888,Data!$L$6:$L$1888,BJ$45)))))))),0)</f>
        <v>0</v>
      </c>
      <c r="BK47" s="119">
        <f>IFERROR(IF(AND($BG$47="All",$BG$48="All",$BG$49&lt;&gt;"All"),AVERAGEIFS(Data!$G$6:$G$1888,Data!$L$6:$L$1888,BK$45,Data!$I$6:$I$1888,mapping!$BG$49),IF(AND($BG$47="All",$BG$48&lt;&gt;"All",$BG$49="All"),AVERAGEIFS(Data!$G$6:$G$1888,Data!$L$6:$L$1888,BK$45,Data!$K$6:$K$1888,mapping!$BG$48),IF(AND($BG$47&lt;&gt;"All",$BG$48="All",$BG$49="All"),AVERAGEIFS(Data!$G$6:$G$1888,Data!$L$6:$L$1888,BK$45,Data!$N$6:$N$1888,mapping!$BG$47),IF(AND($BG$47&lt;&gt;"All",$BG$48="All",$BG$49&lt;&gt;"All"),AVERAGEIFS(Data!$G$6:$G$1888,Data!$L$6:$L$1888,BK$45,Data!$I$6:$I$1888,mapping!$BG$49,Data!$N$6:$N$1888,mapping!$BG$47),IF(AND($BG$47&lt;&gt;"All",$BG$48&lt;&gt;"All",$BG$49="All"),AVERAGEIFS(Data!$G$6:$G$1888,Data!$L$6:$L$1888,BK$45,Data!$N$6:$N$1888,mapping!$BG$47,Data!$I$6:$I$1888,mapping!$BG$49),IF(AND($BG$47="All",$BG$48&lt;&gt;"All",$BG$49&lt;&gt;"All"),AVERAGEIFS(Data!$G$6:$G$1888,Data!$L$6:$L$1888,BK$45,Data!$K$6:$K$1888,mapping!$BG$48,Data!$I$6:$I$1888,mapping!$BG$49),IF(AND($BG$47&lt;&gt;"All",$BG$48&lt;&gt;"All",$BG$49&lt;&gt;"All"),AVERAGEIFS(Data!$G$6:$G$1888,Data!$K$6:$K$1888,mapping!$BG$48,Data!$L$6:$L$1888,BK$45,Data!$N$6:$N$1888,mapping!$BG$47,Data!$I$6:$I$1888,mapping!$BG$49),AVERAGEIFS(Data!$G$6:$G$1888,Data!$L$6:$L$1888,BK$45)))))))),0)</f>
        <v>0</v>
      </c>
      <c r="BL47" s="84">
        <f>IFERROR(IF(AND($BG$47="All",$BG$48="All",$BG$49&lt;&gt;"All"),AVERAGEIFS(Data!$G$6:$G$1888,Data!$L$6:$L$1888,BL$45,Data!$I$6:$I$1888,mapping!$BG$49),IF(AND($BG$47="All",$BG$48&lt;&gt;"All",$BG$49="All"),AVERAGEIFS(Data!$G$6:$G$1888,Data!$L$6:$L$1888,BL$45,Data!$K$6:$K$1888,mapping!$BG$48),IF(AND($BG$47&lt;&gt;"All",$BG$48="All",$BG$49="All"),AVERAGEIFS(Data!$G$6:$G$1888,Data!$L$6:$L$1888,BL$45,Data!$N$6:$N$1888,mapping!$BG$47),IF(AND($BG$47&lt;&gt;"All",$BG$48="All",$BG$49&lt;&gt;"All"),AVERAGEIFS(Data!$G$6:$G$1888,Data!$L$6:$L$1888,BL$45,Data!$I$6:$I$1888,mapping!$BG$49,Data!$N$6:$N$1888,mapping!$BG$47),IF(AND($BG$47&lt;&gt;"All",$BG$48&lt;&gt;"All",$BG$49="All"),AVERAGEIFS(Data!$G$6:$G$1888,Data!$L$6:$L$1888,BL$45,Data!$N$6:$N$1888,mapping!$BG$47,Data!$I$6:$I$1888,mapping!$BG$49),IF(AND($BG$47="All",$BG$48&lt;&gt;"All",$BG$49&lt;&gt;"All"),AVERAGEIFS(Data!$G$6:$G$1888,Data!$L$6:$L$1888,BL$45,Data!$K$6:$K$1888,mapping!$BG$48,Data!$I$6:$I$1888,mapping!$BG$49),IF(AND($BG$47&lt;&gt;"All",$BG$48&lt;&gt;"All",$BG$49&lt;&gt;"All"),AVERAGEIFS(Data!$G$6:$G$1888,Data!$K$6:$K$1888,mapping!$BG$48,Data!$L$6:$L$1888,BL$45,Data!$N$6:$N$1888,mapping!$BG$47,Data!$I$6:$I$1888,mapping!$BG$49),AVERAGEIFS(Data!$G$6:$G$1888,Data!$L$6:$L$1888,BL$45)))))))),0)</f>
        <v>0</v>
      </c>
      <c r="BM47" s="55"/>
      <c r="BO47" s="115"/>
      <c r="BP47" s="57"/>
      <c r="BQ47" s="57" t="s">
        <v>8</v>
      </c>
      <c r="BR47" s="57"/>
      <c r="BS47" s="113"/>
      <c r="BT47" s="57"/>
      <c r="BU47" s="114"/>
    </row>
    <row r="48" spans="2:73" x14ac:dyDescent="0.25">
      <c r="E48" t="s">
        <v>113</v>
      </c>
      <c r="F48" t="s">
        <v>106</v>
      </c>
      <c r="AV48" s="40" t="s">
        <v>1076</v>
      </c>
      <c r="AW48" s="44" t="e">
        <f>AVERAGEIF(tblSalaries[clean Country],tblBy_country[[#This Row],[Country]],tblSalaries[Salary])</f>
        <v>#N/A</v>
      </c>
      <c r="AX48" s="44" t="e">
        <f t="array" ref="AX48">MAX(IF((tblBy_country[[#This Row],[Country]]=tblSalaries[clean Country]),tblSalaries[Salary],0))</f>
        <v>#N/A</v>
      </c>
      <c r="AY48" s="44" t="e">
        <f t="array" ref="AY48">MIN(IF(tblSalaries[clean Country]=tblBy_country[[#This Row],[Country]],tblSalaries[Salary]))</f>
        <v>#N/A</v>
      </c>
      <c r="AZ48" s="41">
        <f>COUNTIF(tblSalaries[clean Country],tblBy_country[[#This Row],[Country]])</f>
        <v>3</v>
      </c>
      <c r="BA48" s="52">
        <v>53</v>
      </c>
      <c r="BB48" s="52">
        <v>32</v>
      </c>
      <c r="BC48" s="41">
        <f t="shared" si="1"/>
        <v>25.621587047131811</v>
      </c>
      <c r="BD48" s="42">
        <f>tblBy_country[[#This Row],[Number of replies]]/SUM(tblBy_country[Number of replies])</f>
        <v>1.5932023366967605E-3</v>
      </c>
      <c r="BE48" s="41">
        <f>IF(tblBy_country[[#This Row],[Country]]=Dashboard!$AC$7,50,1)</f>
        <v>1</v>
      </c>
      <c r="BF48" s="39"/>
      <c r="BG48" s="96" t="str">
        <f>Dashboard!D31</f>
        <v>All</v>
      </c>
      <c r="BH48" s="97"/>
      <c r="BI48" s="98"/>
      <c r="BJ48" s="98"/>
      <c r="BK48" s="98"/>
      <c r="BL48" s="99"/>
      <c r="BM48" s="55"/>
      <c r="BQ48" s="55" t="s">
        <v>725</v>
      </c>
      <c r="BS48" s="113"/>
      <c r="BU48" s="114"/>
    </row>
    <row r="49" spans="5:73" x14ac:dyDescent="0.25">
      <c r="E49" t="s">
        <v>24</v>
      </c>
      <c r="F49" t="s">
        <v>24</v>
      </c>
      <c r="AV49" s="40" t="s">
        <v>36</v>
      </c>
      <c r="AW49" s="44" t="e">
        <f>AVERAGEIF(tblSalaries[clean Country],tblBy_country[[#This Row],[Country]],tblSalaries[Salary])</f>
        <v>#N/A</v>
      </c>
      <c r="AX49" s="44" t="e">
        <f t="array" ref="AX49">MAX(IF((tblBy_country[[#This Row],[Country]]=tblSalaries[clean Country]),tblSalaries[Salary],0))</f>
        <v>#N/A</v>
      </c>
      <c r="AY49" s="44" t="e">
        <f t="array" ref="AY49">MIN(IF(tblSalaries[clean Country]=tblBy_country[[#This Row],[Country]],tblSalaries[Salary]))</f>
        <v>#N/A</v>
      </c>
      <c r="AZ49" s="41">
        <f>COUNTIF(tblSalaries[clean Country],tblBy_country[[#This Row],[Country]])</f>
        <v>5</v>
      </c>
      <c r="BA49" s="52">
        <v>-8</v>
      </c>
      <c r="BB49" s="52">
        <v>53</v>
      </c>
      <c r="BC49" s="41">
        <f t="shared" si="1"/>
        <v>47.542702241337658</v>
      </c>
      <c r="BD49" s="42">
        <f>tblBy_country[[#This Row],[Number of replies]]/SUM(tblBy_country[Number of replies])</f>
        <v>2.6553372278279343E-3</v>
      </c>
      <c r="BE49" s="41">
        <f>IF(tblBy_country[[#This Row],[Country]]=Dashboard!$AC$7,50,1)</f>
        <v>1</v>
      </c>
      <c r="BF49" s="39"/>
      <c r="BG49" s="100" t="str">
        <f>Dashboard!D34</f>
        <v>All</v>
      </c>
      <c r="BH49" s="101"/>
      <c r="BI49" s="98"/>
      <c r="BJ49" s="98"/>
      <c r="BK49" s="98"/>
      <c r="BL49" s="99"/>
      <c r="BM49" s="55"/>
      <c r="BN49" s="39"/>
      <c r="BP49" s="57"/>
      <c r="BQ49" s="55" t="s">
        <v>1076</v>
      </c>
      <c r="BR49" s="57"/>
      <c r="BS49" s="113"/>
      <c r="BT49" s="57"/>
      <c r="BU49" s="114"/>
    </row>
    <row r="50" spans="5:73" x14ac:dyDescent="0.25">
      <c r="E50" t="s">
        <v>1499</v>
      </c>
      <c r="F50" t="s">
        <v>1499</v>
      </c>
      <c r="AV50" s="40" t="s">
        <v>416</v>
      </c>
      <c r="AW50" s="44" t="e">
        <f>AVERAGEIF(tblSalaries[clean Country],tblBy_country[[#This Row],[Country]],tblSalaries[Salary])</f>
        <v>#N/A</v>
      </c>
      <c r="AX50" s="44" t="e">
        <f t="array" ref="AX50">MAX(IF((tblBy_country[[#This Row],[Country]]=tblSalaries[clean Country]),tblSalaries[Salary],0))</f>
        <v>#N/A</v>
      </c>
      <c r="AY50" s="44" t="e">
        <f t="array" ref="AY50">MIN(IF(tblSalaries[clean Country]=tblBy_country[[#This Row],[Country]],tblSalaries[Salary]))</f>
        <v>#N/A</v>
      </c>
      <c r="AZ50" s="41">
        <f>COUNTIF(tblSalaries[clean Country],tblBy_country[[#This Row],[Country]])</f>
        <v>5</v>
      </c>
      <c r="BA50" s="52">
        <v>34.75</v>
      </c>
      <c r="BB50" s="52">
        <v>31.5</v>
      </c>
      <c r="BC50" s="41">
        <f t="shared" si="1"/>
        <v>25.175925037910169</v>
      </c>
      <c r="BD50" s="42">
        <f>tblBy_country[[#This Row],[Number of replies]]/SUM(tblBy_country[Number of replies])</f>
        <v>2.6553372278279343E-3</v>
      </c>
      <c r="BE50" s="41">
        <f>IF(tblBy_country[[#This Row],[Country]]=Dashboard!$AC$7,50,1)</f>
        <v>1</v>
      </c>
      <c r="BF50" s="39"/>
      <c r="BM50" s="55"/>
      <c r="BN50" s="39"/>
      <c r="BO50" s="115"/>
      <c r="BQ50" s="57" t="s">
        <v>36</v>
      </c>
      <c r="BS50" s="113"/>
      <c r="BU50" s="114"/>
    </row>
    <row r="51" spans="5:73" x14ac:dyDescent="0.25">
      <c r="E51" t="s">
        <v>169</v>
      </c>
      <c r="F51" t="s">
        <v>169</v>
      </c>
      <c r="AV51" s="40" t="s">
        <v>1348</v>
      </c>
      <c r="AW51" s="44" t="e">
        <f>AVERAGEIF(tblSalaries[clean Country],tblBy_country[[#This Row],[Country]],tblSalaries[Salary])</f>
        <v>#N/A</v>
      </c>
      <c r="AX51" s="44" t="e">
        <f t="array" ref="AX51">MAX(IF((tblBy_country[[#This Row],[Country]]=tblSalaries[clean Country]),tblSalaries[Salary],0))</f>
        <v>#N/A</v>
      </c>
      <c r="AY51" s="44" t="e">
        <f t="array" ref="AY51">MIN(IF(tblSalaries[clean Country]=tblBy_country[[#This Row],[Country]],tblSalaries[Salary]))</f>
        <v>#N/A</v>
      </c>
      <c r="AZ51" s="41">
        <f>COUNTIF(tblSalaries[clean Country],tblBy_country[[#This Row],[Country]])</f>
        <v>6</v>
      </c>
      <c r="BA51" s="52">
        <v>12.833299999999999</v>
      </c>
      <c r="BB51" s="52">
        <v>42.833300000000001</v>
      </c>
      <c r="BC51" s="41">
        <f t="shared" si="1"/>
        <v>35.993224377101036</v>
      </c>
      <c r="BD51" s="42">
        <f>tblBy_country[[#This Row],[Number of replies]]/SUM(tblBy_country[Number of replies])</f>
        <v>3.186404673393521E-3</v>
      </c>
      <c r="BE51" s="41">
        <f>IF(tblBy_country[[#This Row],[Country]]=Dashboard!$AC$7,50,1)</f>
        <v>1</v>
      </c>
      <c r="BF51" s="39"/>
      <c r="BG51" s="102"/>
      <c r="BH51" s="101"/>
      <c r="BI51" s="98"/>
      <c r="BJ51" s="98"/>
      <c r="BK51" s="98"/>
      <c r="BL51" s="99"/>
      <c r="BM51" s="55"/>
      <c r="BN51" s="39"/>
      <c r="BO51" s="115"/>
      <c r="BP51" s="57"/>
      <c r="BQ51" s="57" t="s">
        <v>416</v>
      </c>
      <c r="BR51" s="57"/>
      <c r="BS51" s="113"/>
      <c r="BT51" s="57"/>
      <c r="BU51" s="114"/>
    </row>
    <row r="52" spans="5:73" x14ac:dyDescent="0.25">
      <c r="E52" t="s">
        <v>679</v>
      </c>
      <c r="F52" t="s">
        <v>679</v>
      </c>
      <c r="AV52" s="40" t="s">
        <v>653</v>
      </c>
      <c r="AW52" s="44" t="e">
        <f>AVERAGEIF(tblSalaries[clean Country],tblBy_country[[#This Row],[Country]],tblSalaries[Salary])</f>
        <v>#N/A</v>
      </c>
      <c r="AX52" s="44" t="e">
        <f t="array" ref="AX52">MAX(IF((tblBy_country[[#This Row],[Country]]=tblSalaries[clean Country]),tblSalaries[Salary],0))</f>
        <v>#N/A</v>
      </c>
      <c r="AY52" s="44" t="e">
        <f t="array" ref="AY52">MIN(IF(tblSalaries[clean Country]=tblBy_country[[#This Row],[Country]],tblSalaries[Salary]))</f>
        <v>#N/A</v>
      </c>
      <c r="AZ52" s="41">
        <f>COUNTIF(tblSalaries[clean Country],tblBy_country[[#This Row],[Country]])</f>
        <v>3</v>
      </c>
      <c r="BA52" s="52">
        <v>138</v>
      </c>
      <c r="BB52" s="52">
        <v>36</v>
      </c>
      <c r="BC52" s="41">
        <f t="shared" si="1"/>
        <v>29.2799303388237</v>
      </c>
      <c r="BD52" s="42">
        <f>tblBy_country[[#This Row],[Number of replies]]/SUM(tblBy_country[Number of replies])</f>
        <v>1.5932023366967605E-3</v>
      </c>
      <c r="BE52" s="41">
        <f>IF(tblBy_country[[#This Row],[Country]]=Dashboard!$AC$7,50,1)</f>
        <v>1</v>
      </c>
      <c r="BF52" s="39"/>
      <c r="BG52" s="102"/>
      <c r="BH52" s="101"/>
      <c r="BI52" s="98"/>
      <c r="BJ52" s="98"/>
      <c r="BK52" s="98"/>
      <c r="BL52" s="99"/>
      <c r="BM52" s="55"/>
      <c r="BN52" s="39"/>
      <c r="BO52" s="115"/>
      <c r="BQ52" s="57" t="s">
        <v>1348</v>
      </c>
      <c r="BS52" s="113"/>
      <c r="BU52" s="114"/>
    </row>
    <row r="53" spans="5:73" x14ac:dyDescent="0.25">
      <c r="E53" t="s">
        <v>1929</v>
      </c>
      <c r="F53" t="s">
        <v>1929</v>
      </c>
      <c r="AV53" s="40" t="s">
        <v>1341</v>
      </c>
      <c r="AW53" s="44" t="e">
        <f>AVERAGEIF(tblSalaries[clean Country],tblBy_country[[#This Row],[Country]],tblSalaries[Salary])</f>
        <v>#N/A</v>
      </c>
      <c r="AX53" s="44" t="e">
        <f t="array" ref="AX53">MAX(IF((tblBy_country[[#This Row],[Country]]=tblSalaries[clean Country]),tblSalaries[Salary],0))</f>
        <v>#N/A</v>
      </c>
      <c r="AY53" s="44" t="e">
        <f t="array" ref="AY53">MIN(IF(tblSalaries[clean Country]=tblBy_country[[#This Row],[Country]],tblSalaries[Salary]))</f>
        <v>#N/A</v>
      </c>
      <c r="AZ53" s="41">
        <f>COUNTIF(tblSalaries[clean Country],tblBy_country[[#This Row],[Country]])</f>
        <v>1</v>
      </c>
      <c r="BA53" s="52">
        <v>38</v>
      </c>
      <c r="BB53" s="52">
        <v>1</v>
      </c>
      <c r="BC53" s="41">
        <f t="shared" si="1"/>
        <v>0.75599073768621416</v>
      </c>
      <c r="BD53" s="42">
        <f>tblBy_country[[#This Row],[Number of replies]]/SUM(tblBy_country[Number of replies])</f>
        <v>5.3106744556558679E-4</v>
      </c>
      <c r="BE53" s="41">
        <f>IF(tblBy_country[[#This Row],[Country]]=Dashboard!$AC$7,50,1)</f>
        <v>1</v>
      </c>
      <c r="BF53" s="39"/>
      <c r="BG53" s="103"/>
      <c r="BH53" s="101"/>
      <c r="BI53" s="101"/>
      <c r="BJ53" s="101"/>
      <c r="BK53" s="101"/>
      <c r="BL53" s="104"/>
      <c r="BM53" s="57"/>
      <c r="BN53" s="39"/>
      <c r="BO53" s="115"/>
      <c r="BP53" s="57"/>
      <c r="BQ53" s="55" t="s">
        <v>653</v>
      </c>
      <c r="BR53" s="57"/>
      <c r="BS53" s="113"/>
      <c r="BT53" s="57"/>
      <c r="BU53" s="114"/>
    </row>
    <row r="54" spans="5:73" x14ac:dyDescent="0.25">
      <c r="E54" t="s">
        <v>38</v>
      </c>
      <c r="F54" t="s">
        <v>38</v>
      </c>
      <c r="AV54" s="40" t="s">
        <v>1174</v>
      </c>
      <c r="AW54" s="44" t="e">
        <f>AVERAGEIF(tblSalaries[clean Country],tblBy_country[[#This Row],[Country]],tblSalaries[Salary])</f>
        <v>#N/A</v>
      </c>
      <c r="AX54" s="44" t="e">
        <f t="array" ref="AX54">MAX(IF((tblBy_country[[#This Row],[Country]]=tblSalaries[clean Country]),tblSalaries[Salary],0))</f>
        <v>#N/A</v>
      </c>
      <c r="AY54" s="44" t="e">
        <f t="array" ref="AY54">MIN(IF(tblSalaries[clean Country]=tblBy_country[[#This Row],[Country]],tblSalaries[Salary]))</f>
        <v>#N/A</v>
      </c>
      <c r="AZ54" s="41">
        <f>COUNTIF(tblSalaries[clean Country],tblBy_country[[#This Row],[Country]])</f>
        <v>4</v>
      </c>
      <c r="BA54" s="52">
        <v>47.658099999999997</v>
      </c>
      <c r="BB54" s="52">
        <v>29.337499999999999</v>
      </c>
      <c r="BC54" s="41">
        <f t="shared" si="1"/>
        <v>23.275064924715132</v>
      </c>
      <c r="BD54" s="42">
        <f>tblBy_country[[#This Row],[Number of replies]]/SUM(tblBy_country[Number of replies])</f>
        <v>2.1242697822623472E-3</v>
      </c>
      <c r="BE54" s="41">
        <f>IF(tblBy_country[[#This Row],[Country]]=Dashboard!$AC$7,50,1)</f>
        <v>1</v>
      </c>
      <c r="BF54" s="39"/>
      <c r="BG54" s="102"/>
      <c r="BH54" s="101"/>
      <c r="BI54" s="101"/>
      <c r="BJ54" s="101"/>
      <c r="BK54" s="101"/>
      <c r="BL54" s="104"/>
      <c r="BM54" s="39"/>
      <c r="BN54" s="39"/>
      <c r="BO54" s="115"/>
      <c r="BQ54" s="55" t="s">
        <v>1341</v>
      </c>
      <c r="BS54" s="113"/>
      <c r="BU54" s="114"/>
    </row>
    <row r="55" spans="5:73" x14ac:dyDescent="0.25">
      <c r="E55" t="s">
        <v>21</v>
      </c>
      <c r="F55" t="s">
        <v>21</v>
      </c>
      <c r="AV55" s="40" t="s">
        <v>1368</v>
      </c>
      <c r="AW55" s="44" t="e">
        <f>AVERAGEIF(tblSalaries[clean Country],tblBy_country[[#This Row],[Country]],tblSalaries[Salary])</f>
        <v>#N/A</v>
      </c>
      <c r="AX55" s="44" t="e">
        <f t="array" ref="AX55">MAX(IF((tblBy_country[[#This Row],[Country]]=tblSalaries[clean Country]),tblSalaries[Salary],0))</f>
        <v>#N/A</v>
      </c>
      <c r="AY55" s="44" t="e">
        <f t="array" ref="AY55">MIN(IF(tblSalaries[clean Country]=tblBy_country[[#This Row],[Country]],tblSalaries[Salary]))</f>
        <v>#N/A</v>
      </c>
      <c r="AZ55" s="41">
        <f>COUNTIF(tblSalaries[clean Country],tblBy_country[[#This Row],[Country]])</f>
        <v>1</v>
      </c>
      <c r="BA55" s="52">
        <v>-102</v>
      </c>
      <c r="BB55" s="52">
        <v>23</v>
      </c>
      <c r="BC55" s="41">
        <f t="shared" si="1"/>
        <v>17.918965045752671</v>
      </c>
      <c r="BD55" s="42">
        <f>tblBy_country[[#This Row],[Number of replies]]/SUM(tblBy_country[Number of replies])</f>
        <v>5.3106744556558679E-4</v>
      </c>
      <c r="BE55" s="41">
        <f>IF(tblBy_country[[#This Row],[Country]]=Dashboard!$AC$7,50,1)</f>
        <v>1</v>
      </c>
      <c r="BF55" s="39"/>
      <c r="BG55" s="90"/>
      <c r="BH55" s="91"/>
      <c r="BI55" s="91"/>
      <c r="BJ55" s="91"/>
      <c r="BK55" s="91"/>
      <c r="BL55" s="92"/>
      <c r="BM55" s="39"/>
      <c r="BN55" s="39"/>
      <c r="BO55" s="115"/>
      <c r="BP55" s="57"/>
      <c r="BQ55" s="55" t="s">
        <v>1174</v>
      </c>
      <c r="BR55" s="57"/>
      <c r="BS55" s="113"/>
      <c r="BT55" s="57"/>
      <c r="BU55" s="114"/>
    </row>
    <row r="56" spans="5:73" x14ac:dyDescent="0.25">
      <c r="E56" t="s">
        <v>8</v>
      </c>
      <c r="F56" t="s">
        <v>8</v>
      </c>
      <c r="AV56" s="40" t="s">
        <v>1741</v>
      </c>
      <c r="AW56" s="44" t="e">
        <f>AVERAGEIF(tblSalaries[clean Country],tblBy_country[[#This Row],[Country]],tblSalaries[Salary])</f>
        <v>#N/A</v>
      </c>
      <c r="AX56" s="44" t="e">
        <f t="array" ref="AX56">MAX(IF((tblBy_country[[#This Row],[Country]]=tblSalaries[clean Country]),tblSalaries[Salary],0))</f>
        <v>#N/A</v>
      </c>
      <c r="AY56" s="44" t="e">
        <f t="array" ref="AY56">MIN(IF(tblSalaries[clean Country]=tblBy_country[[#This Row],[Country]],tblSalaries[Salary]))</f>
        <v>#N/A</v>
      </c>
      <c r="AZ56" s="41">
        <f>COUNTIF(tblSalaries[clean Country],tblBy_country[[#This Row],[Country]])</f>
        <v>1</v>
      </c>
      <c r="BA56" s="52">
        <v>28.5</v>
      </c>
      <c r="BB56" s="52">
        <v>-29.5</v>
      </c>
      <c r="BC56" s="41">
        <f t="shared" si="1"/>
        <v>-23.421086002775297</v>
      </c>
      <c r="BD56" s="42">
        <f>tblBy_country[[#This Row],[Number of replies]]/SUM(tblBy_country[Number of replies])</f>
        <v>5.3106744556558679E-4</v>
      </c>
      <c r="BE56" s="41">
        <f>IF(tblBy_country[[#This Row],[Country]]=Dashboard!$AC$7,50,1)</f>
        <v>1</v>
      </c>
      <c r="BF56" s="39"/>
      <c r="BG56" s="90"/>
      <c r="BH56" s="91"/>
      <c r="BI56" s="91"/>
      <c r="BJ56" s="91"/>
      <c r="BK56" s="91"/>
      <c r="BL56" s="92"/>
      <c r="BM56" s="39"/>
      <c r="BN56" s="39"/>
      <c r="BO56" s="115"/>
      <c r="BQ56" s="57" t="s">
        <v>1368</v>
      </c>
      <c r="BS56" s="113"/>
      <c r="BU56" s="114"/>
    </row>
    <row r="57" spans="5:73" x14ac:dyDescent="0.25">
      <c r="E57" t="s">
        <v>725</v>
      </c>
      <c r="F57" t="s">
        <v>725</v>
      </c>
      <c r="AV57" s="40" t="s">
        <v>1696</v>
      </c>
      <c r="AW57" s="44" t="e">
        <f>AVERAGEIF(tblSalaries[clean Country],tblBy_country[[#This Row],[Country]],tblSalaries[Salary])</f>
        <v>#N/A</v>
      </c>
      <c r="AX57" s="44" t="e">
        <f t="array" ref="AX57">MAX(IF((tblBy_country[[#This Row],[Country]]=tblSalaries[clean Country]),tblSalaries[Salary],0))</f>
        <v>#N/A</v>
      </c>
      <c r="AY57" s="44" t="e">
        <f t="array" ref="AY57">MIN(IF(tblSalaries[clean Country]=tblBy_country[[#This Row],[Country]],tblSalaries[Salary]))</f>
        <v>#N/A</v>
      </c>
      <c r="AZ57" s="41">
        <f>COUNTIF(tblSalaries[clean Country],tblBy_country[[#This Row],[Country]])</f>
        <v>1</v>
      </c>
      <c r="BA57" s="52">
        <v>17</v>
      </c>
      <c r="BB57" s="52">
        <v>25</v>
      </c>
      <c r="BC57" s="41">
        <f t="shared" si="1"/>
        <v>19.57843023407634</v>
      </c>
      <c r="BD57" s="42">
        <f>tblBy_country[[#This Row],[Number of replies]]/SUM(tblBy_country[Number of replies])</f>
        <v>5.3106744556558679E-4</v>
      </c>
      <c r="BE57" s="41">
        <f>IF(tblBy_country[[#This Row],[Country]]=Dashboard!$AC$7,50,1)</f>
        <v>1</v>
      </c>
      <c r="BF57" s="39"/>
      <c r="BG57" s="90"/>
      <c r="BH57" s="91"/>
      <c r="BI57" s="91"/>
      <c r="BJ57" s="91"/>
      <c r="BK57" s="91"/>
      <c r="BL57" s="92"/>
      <c r="BM57" s="39"/>
      <c r="BN57" s="39"/>
      <c r="BO57" s="115"/>
      <c r="BP57" s="57"/>
      <c r="BQ57" s="55" t="s">
        <v>1741</v>
      </c>
      <c r="BR57" s="57"/>
      <c r="BS57" s="113"/>
      <c r="BT57" s="57"/>
      <c r="BU57" s="114"/>
    </row>
    <row r="58" spans="5:73" x14ac:dyDescent="0.25">
      <c r="E58" t="s">
        <v>952</v>
      </c>
      <c r="F58" t="s">
        <v>725</v>
      </c>
      <c r="AV58" s="40" t="s">
        <v>817</v>
      </c>
      <c r="AW58" s="44" t="e">
        <f>AVERAGEIF(tblSalaries[clean Country],tblBy_country[[#This Row],[Country]],tblSalaries[Salary])</f>
        <v>#N/A</v>
      </c>
      <c r="AX58" s="44" t="e">
        <f t="array" ref="AX58">MAX(IF((tblBy_country[[#This Row],[Country]]=tblSalaries[clean Country]),tblSalaries[Salary],0))</f>
        <v>#N/A</v>
      </c>
      <c r="AY58" s="44" t="e">
        <f t="array" ref="AY58">MIN(IF(tblSalaries[clean Country]=tblBy_country[[#This Row],[Country]],tblSalaries[Salary]))</f>
        <v>#N/A</v>
      </c>
      <c r="AZ58" s="41">
        <f>COUNTIF(tblSalaries[clean Country],tblBy_country[[#This Row],[Country]])</f>
        <v>1</v>
      </c>
      <c r="BA58" s="52">
        <v>24</v>
      </c>
      <c r="BB58" s="52">
        <v>56</v>
      </c>
      <c r="BC58" s="41">
        <f t="shared" si="1"/>
        <v>51.460261220341494</v>
      </c>
      <c r="BD58" s="42">
        <f>tblBy_country[[#This Row],[Number of replies]]/SUM(tblBy_country[Number of replies])</f>
        <v>5.3106744556558679E-4</v>
      </c>
      <c r="BE58" s="41">
        <f>IF(tblBy_country[[#This Row],[Country]]=Dashboard!$AC$7,50,1)</f>
        <v>1</v>
      </c>
      <c r="BF58" s="39"/>
      <c r="BG58" s="90"/>
      <c r="BH58" s="91"/>
      <c r="BI58" s="91"/>
      <c r="BJ58" s="91"/>
      <c r="BK58" s="91"/>
      <c r="BL58" s="92"/>
      <c r="BM58" s="39"/>
      <c r="BN58" s="39"/>
      <c r="BO58" s="115"/>
      <c r="BQ58" s="55" t="s">
        <v>1696</v>
      </c>
      <c r="BS58" s="113"/>
      <c r="BU58" s="114"/>
    </row>
    <row r="59" spans="5:73" x14ac:dyDescent="0.25">
      <c r="E59" t="s">
        <v>511</v>
      </c>
      <c r="F59" t="s">
        <v>1076</v>
      </c>
      <c r="AV59" s="40" t="s">
        <v>1129</v>
      </c>
      <c r="AW59" s="44" t="e">
        <f>AVERAGEIF(tblSalaries[clean Country],tblBy_country[[#This Row],[Country]],tblSalaries[Salary])</f>
        <v>#N/A</v>
      </c>
      <c r="AX59" s="44" t="e">
        <f t="array" ref="AX59">MAX(IF((tblBy_country[[#This Row],[Country]]=tblSalaries[clean Country]),tblSalaries[Salary],0))</f>
        <v>#N/A</v>
      </c>
      <c r="AY59" s="44" t="e">
        <f t="array" ref="AY59">MIN(IF(tblSalaries[clean Country]=tblBy_country[[#This Row],[Country]],tblSalaries[Salary]))</f>
        <v>#N/A</v>
      </c>
      <c r="AZ59" s="41">
        <f>COUNTIF(tblSalaries[clean Country],tblBy_country[[#This Row],[Country]])</f>
        <v>7</v>
      </c>
      <c r="BA59" s="52">
        <v>102</v>
      </c>
      <c r="BB59" s="52">
        <v>4</v>
      </c>
      <c r="BC59" s="41">
        <f t="shared" si="1"/>
        <v>3.0323068541152249</v>
      </c>
      <c r="BD59" s="42">
        <f>tblBy_country[[#This Row],[Number of replies]]/SUM(tblBy_country[Number of replies])</f>
        <v>3.7174721189591076E-3</v>
      </c>
      <c r="BE59" s="41">
        <f>IF(tblBy_country[[#This Row],[Country]]=Dashboard!$AC$7,50,1)</f>
        <v>1</v>
      </c>
      <c r="BF59" s="39"/>
      <c r="BG59" s="90"/>
      <c r="BH59" s="91"/>
      <c r="BI59" s="91"/>
      <c r="BJ59" s="91"/>
      <c r="BK59" s="91"/>
      <c r="BL59" s="92"/>
      <c r="BM59" s="39"/>
      <c r="BN59" s="39"/>
      <c r="BO59" s="115"/>
      <c r="BP59" s="57"/>
      <c r="BQ59" s="57" t="s">
        <v>817</v>
      </c>
      <c r="BR59" s="57"/>
      <c r="BS59" s="113"/>
      <c r="BT59" s="57"/>
      <c r="BU59" s="114"/>
    </row>
    <row r="60" spans="5:73" x14ac:dyDescent="0.25">
      <c r="E60" t="s">
        <v>36</v>
      </c>
      <c r="F60" t="s">
        <v>36</v>
      </c>
      <c r="AV60" s="40" t="s">
        <v>1767</v>
      </c>
      <c r="AW60" s="44" t="e">
        <f>AVERAGEIF(tblSalaries[clean Country],tblBy_country[[#This Row],[Country]],tblSalaries[Salary])</f>
        <v>#N/A</v>
      </c>
      <c r="AX60" s="44" t="e">
        <f t="array" ref="AX60">MAX(IF((tblBy_country[[#This Row],[Country]]=tblSalaries[clean Country]),tblSalaries[Salary],0))</f>
        <v>#N/A</v>
      </c>
      <c r="AY60" s="44" t="e">
        <f t="array" ref="AY60">MIN(IF(tblSalaries[clean Country]=tblBy_country[[#This Row],[Country]],tblSalaries[Salary]))</f>
        <v>#N/A</v>
      </c>
      <c r="AZ60" s="41">
        <f>COUNTIF(tblSalaries[clean Country],tblBy_country[[#This Row],[Country]])</f>
        <v>1</v>
      </c>
      <c r="BA60" s="52">
        <v>57.55</v>
      </c>
      <c r="BB60" s="52">
        <v>-20.283300000000001</v>
      </c>
      <c r="BC60" s="41">
        <f t="shared" si="1"/>
        <v>-15.707709237731946</v>
      </c>
      <c r="BD60" s="42">
        <f>tblBy_country[[#This Row],[Number of replies]]/SUM(tblBy_country[Number of replies])</f>
        <v>5.3106744556558679E-4</v>
      </c>
      <c r="BE60" s="41">
        <f>IF(tblBy_country[[#This Row],[Country]]=Dashboard!$AC$7,50,1)</f>
        <v>1</v>
      </c>
      <c r="BF60" s="39"/>
      <c r="BG60" s="90"/>
      <c r="BH60" s="91"/>
      <c r="BI60" s="91"/>
      <c r="BJ60" s="91"/>
      <c r="BK60" s="91"/>
      <c r="BL60" s="92"/>
      <c r="BM60" s="39"/>
      <c r="BN60" s="39"/>
      <c r="BO60" s="115"/>
      <c r="BQ60" s="55" t="s">
        <v>1129</v>
      </c>
      <c r="BS60" s="113"/>
      <c r="BU60" s="114"/>
    </row>
    <row r="61" spans="5:73" x14ac:dyDescent="0.25">
      <c r="E61" t="s">
        <v>416</v>
      </c>
      <c r="F61" t="s">
        <v>416</v>
      </c>
      <c r="AV61" s="40" t="s">
        <v>166</v>
      </c>
      <c r="AW61" s="44" t="e">
        <f>AVERAGEIF(tblSalaries[clean Country],tblBy_country[[#This Row],[Country]],tblSalaries[Salary])</f>
        <v>#N/A</v>
      </c>
      <c r="AX61" s="44" t="e">
        <f t="array" ref="AX61">MAX(IF((tblBy_country[[#This Row],[Country]]=tblSalaries[clean Country]),tblSalaries[Salary],0))</f>
        <v>#N/A</v>
      </c>
      <c r="AY61" s="44" t="e">
        <f t="array" ref="AY61">MIN(IF(tblSalaries[clean Country]=tblBy_country[[#This Row],[Country]],tblSalaries[Salary]))</f>
        <v>#N/A</v>
      </c>
      <c r="AZ61" s="41">
        <f>COUNTIF(tblSalaries[clean Country],tblBy_country[[#This Row],[Country]])</f>
        <v>10</v>
      </c>
      <c r="BA61" s="52">
        <v>-102</v>
      </c>
      <c r="BB61" s="52">
        <v>23</v>
      </c>
      <c r="BC61" s="41">
        <f t="shared" si="1"/>
        <v>17.918965045752671</v>
      </c>
      <c r="BD61" s="42">
        <f>tblBy_country[[#This Row],[Number of replies]]/SUM(tblBy_country[Number of replies])</f>
        <v>5.3106744556558685E-3</v>
      </c>
      <c r="BE61" s="41">
        <f>IF(tblBy_country[[#This Row],[Country]]=Dashboard!$AC$7,50,1)</f>
        <v>1</v>
      </c>
      <c r="BF61" s="39"/>
      <c r="BG61" s="90"/>
      <c r="BH61" s="91"/>
      <c r="BI61" s="91"/>
      <c r="BJ61" s="91"/>
      <c r="BK61" s="91"/>
      <c r="BL61" s="92"/>
      <c r="BM61" s="39"/>
      <c r="BN61" s="39"/>
      <c r="BO61" s="115"/>
      <c r="BP61" s="57"/>
      <c r="BQ61" s="57" t="s">
        <v>1767</v>
      </c>
      <c r="BR61" s="57"/>
      <c r="BS61" s="113"/>
      <c r="BT61" s="57"/>
      <c r="BU61" s="114"/>
    </row>
    <row r="62" spans="5:73" x14ac:dyDescent="0.25">
      <c r="E62" t="s">
        <v>893</v>
      </c>
      <c r="F62" t="s">
        <v>1348</v>
      </c>
      <c r="AV62" s="40" t="s">
        <v>1407</v>
      </c>
      <c r="AW62" s="44" t="e">
        <f>AVERAGEIF(tblSalaries[clean Country],tblBy_country[[#This Row],[Country]],tblSalaries[Salary])</f>
        <v>#N/A</v>
      </c>
      <c r="AX62" s="44" t="e">
        <f t="array" ref="AX62">MAX(IF((tblBy_country[[#This Row],[Country]]=tblSalaries[clean Country]),tblSalaries[Salary],0))</f>
        <v>#N/A</v>
      </c>
      <c r="AY62" s="44" t="e">
        <f t="array" ref="AY62">MIN(IF(tblSalaries[clean Country]=tblBy_country[[#This Row],[Country]],tblSalaries[Salary]))</f>
        <v>#N/A</v>
      </c>
      <c r="AZ62" s="41">
        <f>COUNTIF(tblSalaries[clean Country],tblBy_country[[#This Row],[Country]])</f>
        <v>1</v>
      </c>
      <c r="BA62" s="52">
        <v>105</v>
      </c>
      <c r="BB62" s="52">
        <v>46</v>
      </c>
      <c r="BC62" s="41">
        <f t="shared" si="1"/>
        <v>39.35466784887636</v>
      </c>
      <c r="BD62" s="42">
        <f>tblBy_country[[#This Row],[Number of replies]]/SUM(tblBy_country[Number of replies])</f>
        <v>5.3106744556558679E-4</v>
      </c>
      <c r="BE62" s="41">
        <f>IF(tblBy_country[[#This Row],[Country]]=Dashboard!$AC$7,50,1)</f>
        <v>1</v>
      </c>
      <c r="BF62" s="39"/>
      <c r="BG62" s="90"/>
      <c r="BH62" s="91"/>
      <c r="BI62" s="91"/>
      <c r="BJ62" s="91"/>
      <c r="BK62" s="91"/>
      <c r="BL62" s="92"/>
      <c r="BM62" s="39"/>
      <c r="BN62" s="39"/>
      <c r="BO62" s="115"/>
      <c r="BQ62" s="57" t="s">
        <v>166</v>
      </c>
      <c r="BS62" s="113"/>
      <c r="BU62" s="114"/>
    </row>
    <row r="63" spans="5:73" x14ac:dyDescent="0.25">
      <c r="E63" t="s">
        <v>653</v>
      </c>
      <c r="F63" t="s">
        <v>653</v>
      </c>
      <c r="AV63" s="40" t="s">
        <v>1289</v>
      </c>
      <c r="AW63" s="44" t="e">
        <f>AVERAGEIF(tblSalaries[clean Country],tblBy_country[[#This Row],[Country]],tblSalaries[Salary])</f>
        <v>#N/A</v>
      </c>
      <c r="AX63" s="44" t="e">
        <f t="array" ref="AX63">MAX(IF((tblBy_country[[#This Row],[Country]]=tblSalaries[clean Country]),tblSalaries[Salary],0))</f>
        <v>#N/A</v>
      </c>
      <c r="AY63" s="44" t="e">
        <f t="array" ref="AY63">MIN(IF(tblSalaries[clean Country]=tblBy_country[[#This Row],[Country]],tblSalaries[Salary]))</f>
        <v>#N/A</v>
      </c>
      <c r="AZ63" s="41">
        <f>COUNTIF(tblSalaries[clean Country],tblBy_country[[#This Row],[Country]])</f>
        <v>1</v>
      </c>
      <c r="BA63" s="52">
        <v>19</v>
      </c>
      <c r="BB63" s="52">
        <v>43</v>
      </c>
      <c r="BC63" s="41">
        <f t="shared" si="1"/>
        <v>36.165745195862094</v>
      </c>
      <c r="BD63" s="42">
        <f>tblBy_country[[#This Row],[Number of replies]]/SUM(tblBy_country[Number of replies])</f>
        <v>5.3106744556558679E-4</v>
      </c>
      <c r="BE63" s="41">
        <f>IF(tblBy_country[[#This Row],[Country]]=Dashboard!$AC$7,50,1)</f>
        <v>1</v>
      </c>
      <c r="BF63" s="39"/>
      <c r="BG63" s="90"/>
      <c r="BH63" s="91"/>
      <c r="BI63" s="91"/>
      <c r="BJ63" s="91"/>
      <c r="BK63" s="91"/>
      <c r="BL63" s="92"/>
      <c r="BM63" s="39"/>
      <c r="BN63" s="39"/>
      <c r="BO63" s="115"/>
      <c r="BP63" s="57"/>
      <c r="BQ63" s="55" t="s">
        <v>1407</v>
      </c>
      <c r="BR63" s="57"/>
      <c r="BS63" s="113"/>
      <c r="BT63" s="57"/>
      <c r="BU63" s="114"/>
    </row>
    <row r="64" spans="5:73" x14ac:dyDescent="0.25">
      <c r="E64" t="s">
        <v>1341</v>
      </c>
      <c r="F64" t="s">
        <v>1341</v>
      </c>
      <c r="AV64" s="40" t="s">
        <v>1727</v>
      </c>
      <c r="AW64" s="44" t="e">
        <f>AVERAGEIF(tblSalaries[clean Country],tblBy_country[[#This Row],[Country]],tblSalaries[Salary])</f>
        <v>#N/A</v>
      </c>
      <c r="AX64" s="44" t="e">
        <f t="array" ref="AX64">MAX(IF((tblBy_country[[#This Row],[Country]]=tblSalaries[clean Country]),tblSalaries[Salary],0))</f>
        <v>#N/A</v>
      </c>
      <c r="AY64" s="44" t="e">
        <f t="array" ref="AY64">MIN(IF(tblSalaries[clean Country]=tblBy_country[[#This Row],[Country]],tblSalaries[Salary]))</f>
        <v>#N/A</v>
      </c>
      <c r="AZ64" s="41">
        <f>COUNTIF(tblSalaries[clean Country],tblBy_country[[#This Row],[Country]])</f>
        <v>1</v>
      </c>
      <c r="BA64" s="52">
        <v>-5</v>
      </c>
      <c r="BB64" s="52">
        <v>32</v>
      </c>
      <c r="BC64" s="41">
        <f t="shared" si="1"/>
        <v>25.621587047131811</v>
      </c>
      <c r="BD64" s="42">
        <f>tblBy_country[[#This Row],[Number of replies]]/SUM(tblBy_country[Number of replies])</f>
        <v>5.3106744556558679E-4</v>
      </c>
      <c r="BE64" s="41">
        <f>IF(tblBy_country[[#This Row],[Country]]=Dashboard!$AC$7,50,1)</f>
        <v>1</v>
      </c>
      <c r="BF64" s="39"/>
      <c r="BG64" s="90"/>
      <c r="BH64" s="91"/>
      <c r="BI64" s="91"/>
      <c r="BJ64" s="91"/>
      <c r="BK64" s="91"/>
      <c r="BL64" s="92"/>
      <c r="BM64" s="39"/>
      <c r="BN64" s="39"/>
      <c r="BO64" s="115"/>
      <c r="BQ64" s="55" t="s">
        <v>1289</v>
      </c>
      <c r="BS64" s="113"/>
      <c r="BU64" s="114"/>
    </row>
    <row r="65" spans="5:73" x14ac:dyDescent="0.25">
      <c r="E65" t="s">
        <v>1174</v>
      </c>
      <c r="F65" t="s">
        <v>1174</v>
      </c>
      <c r="AV65" s="40" t="s">
        <v>3926</v>
      </c>
      <c r="AW65" s="44" t="e">
        <f>AVERAGEIF(tblSalaries[clean Country],tblBy_country[[#This Row],[Country]],tblSalaries[Salary])</f>
        <v>#N/A</v>
      </c>
      <c r="AX65" s="44" t="e">
        <f t="array" ref="AX65">MAX(IF((tblBy_country[[#This Row],[Country]]=tblSalaries[clean Country]),tblSalaries[Salary],0))</f>
        <v>#N/A</v>
      </c>
      <c r="AY65" s="44" t="e">
        <f t="array" ref="AY65">MIN(IF(tblSalaries[clean Country]=tblBy_country[[#This Row],[Country]],tblSalaries[Salary]))</f>
        <v>#N/A</v>
      </c>
      <c r="AZ65" s="41">
        <f>COUNTIF(tblSalaries[clean Country],tblBy_country[[#This Row],[Country]])</f>
        <v>1</v>
      </c>
      <c r="BA65" s="52">
        <v>35</v>
      </c>
      <c r="BB65" s="52">
        <v>-18.25</v>
      </c>
      <c r="BC65" s="41">
        <f t="shared" si="1"/>
        <v>-14.074975508305354</v>
      </c>
      <c r="BD65" s="42">
        <f>tblBy_country[[#This Row],[Number of replies]]/SUM(tblBy_country[Number of replies])</f>
        <v>5.3106744556558679E-4</v>
      </c>
      <c r="BE65" s="41">
        <f>IF(tblBy_country[[#This Row],[Country]]=Dashboard!$AC$7,50,1)</f>
        <v>1</v>
      </c>
      <c r="BF65" s="39"/>
      <c r="BG65" s="90"/>
      <c r="BH65" s="91"/>
      <c r="BI65" s="91"/>
      <c r="BJ65" s="91"/>
      <c r="BK65" s="91"/>
      <c r="BL65" s="92"/>
      <c r="BM65" s="39"/>
      <c r="BN65" s="39"/>
      <c r="BO65" s="115"/>
      <c r="BP65" s="57"/>
      <c r="BQ65" s="55" t="s">
        <v>1727</v>
      </c>
      <c r="BR65" s="57"/>
      <c r="BS65" s="113"/>
      <c r="BT65" s="57"/>
      <c r="BU65" s="114"/>
    </row>
    <row r="66" spans="5:73" x14ac:dyDescent="0.25">
      <c r="E66" t="s">
        <v>1041</v>
      </c>
      <c r="F66" t="s">
        <v>1174</v>
      </c>
      <c r="AV66" s="40" t="s">
        <v>1440</v>
      </c>
      <c r="AW66" s="44" t="e">
        <f>AVERAGEIF(tblSalaries[clean Country],tblBy_country[[#This Row],[Country]],tblSalaries[Salary])</f>
        <v>#N/A</v>
      </c>
      <c r="AX66" s="44" t="e">
        <f t="array" ref="AX66">MAX(IF((tblBy_country[[#This Row],[Country]]=tblSalaries[clean Country]),tblSalaries[Salary],0))</f>
        <v>#N/A</v>
      </c>
      <c r="AY66" s="44" t="e">
        <f t="array" ref="AY66">MIN(IF(tblSalaries[clean Country]=tblBy_country[[#This Row],[Country]],tblSalaries[Salary]))</f>
        <v>#N/A</v>
      </c>
      <c r="AZ66" s="41">
        <f>COUNTIF(tblSalaries[clean Country],tblBy_country[[#This Row],[Country]])</f>
        <v>2</v>
      </c>
      <c r="BA66" s="52">
        <v>98</v>
      </c>
      <c r="BB66" s="52">
        <v>22</v>
      </c>
      <c r="BC66" s="41">
        <f t="shared" si="1"/>
        <v>17.098555866615435</v>
      </c>
      <c r="BD66" s="42">
        <f>tblBy_country[[#This Row],[Number of replies]]/SUM(tblBy_country[Number of replies])</f>
        <v>1.0621348911311736E-3</v>
      </c>
      <c r="BE66" s="41">
        <f>IF(tblBy_country[[#This Row],[Country]]=Dashboard!$AC$7,50,1)</f>
        <v>1</v>
      </c>
      <c r="BF66" s="39"/>
      <c r="BG66" s="90"/>
      <c r="BH66" s="91"/>
      <c r="BI66" s="91"/>
      <c r="BJ66" s="91"/>
      <c r="BK66" s="91"/>
      <c r="BL66" s="92"/>
      <c r="BM66" s="39"/>
      <c r="BN66" s="39"/>
      <c r="BO66" s="115"/>
      <c r="BQ66" s="55" t="s">
        <v>3926</v>
      </c>
      <c r="BS66" s="113"/>
      <c r="BU66" s="114"/>
    </row>
    <row r="67" spans="5:73" x14ac:dyDescent="0.25">
      <c r="E67" t="s">
        <v>1368</v>
      </c>
      <c r="F67" t="s">
        <v>1368</v>
      </c>
      <c r="AV67" s="40" t="s">
        <v>1675</v>
      </c>
      <c r="AW67" s="44" t="e">
        <f>AVERAGEIF(tblSalaries[clean Country],tblBy_country[[#This Row],[Country]],tblSalaries[Salary])</f>
        <v>#N/A</v>
      </c>
      <c r="AX67" s="44" t="e">
        <f t="array" ref="AX67">MAX(IF((tblBy_country[[#This Row],[Country]]=tblSalaries[clean Country]),tblSalaries[Salary],0))</f>
        <v>#N/A</v>
      </c>
      <c r="AY67" s="44" t="e">
        <f t="array" ref="AY67">MIN(IF(tblSalaries[clean Country]=tblBy_country[[#This Row],[Country]],tblSalaries[Salary]))</f>
        <v>#N/A</v>
      </c>
      <c r="AZ67" s="41">
        <f>COUNTIF(tblSalaries[clean Country],tblBy_country[[#This Row],[Country]])</f>
        <v>1</v>
      </c>
      <c r="BA67" s="52">
        <v>112.5</v>
      </c>
      <c r="BB67" s="52">
        <v>2.5</v>
      </c>
      <c r="BC67" s="41">
        <f t="shared" ref="BC67:BC98" si="2">LOG(TAN(((3.1415/180)*BB67)/2+3.1415/4))*100</f>
        <v>1.893498933734886</v>
      </c>
      <c r="BD67" s="42">
        <f>tblBy_country[[#This Row],[Number of replies]]/SUM(tblBy_country[Number of replies])</f>
        <v>5.3106744556558679E-4</v>
      </c>
      <c r="BE67" s="41">
        <f>IF(tblBy_country[[#This Row],[Country]]=Dashboard!$AC$7,50,1)</f>
        <v>1</v>
      </c>
      <c r="BF67" s="39"/>
      <c r="BG67" s="90"/>
      <c r="BH67" s="91"/>
      <c r="BI67" s="91"/>
      <c r="BJ67" s="91"/>
      <c r="BK67" s="91"/>
      <c r="BL67" s="92"/>
      <c r="BM67" s="39"/>
      <c r="BN67" s="39"/>
      <c r="BO67" s="115"/>
      <c r="BP67" s="57"/>
      <c r="BQ67" s="57" t="s">
        <v>1440</v>
      </c>
      <c r="BR67" s="57"/>
      <c r="BS67" s="113"/>
      <c r="BT67" s="57"/>
      <c r="BU67" s="114"/>
    </row>
    <row r="68" spans="5:73" x14ac:dyDescent="0.25">
      <c r="E68" t="s">
        <v>1741</v>
      </c>
      <c r="F68" t="s">
        <v>1741</v>
      </c>
      <c r="AV68" s="40" t="s">
        <v>627</v>
      </c>
      <c r="AW68" s="44" t="e">
        <f>AVERAGEIF(tblSalaries[clean Country],tblBy_country[[#This Row],[Country]],tblSalaries[Salary])</f>
        <v>#N/A</v>
      </c>
      <c r="AX68" s="44" t="e">
        <f t="array" ref="AX68">MAX(IF((tblBy_country[[#This Row],[Country]]=tblSalaries[clean Country]),tblSalaries[Salary],0))</f>
        <v>#N/A</v>
      </c>
      <c r="AY68" s="44" t="e">
        <f t="array" ref="AY68">MIN(IF(tblSalaries[clean Country]=tblBy_country[[#This Row],[Country]],tblSalaries[Salary]))</f>
        <v>#N/A</v>
      </c>
      <c r="AZ68" s="41">
        <f>COUNTIF(tblSalaries[clean Country],tblBy_country[[#This Row],[Country]])</f>
        <v>23</v>
      </c>
      <c r="BA68" s="52">
        <v>5.75</v>
      </c>
      <c r="BB68" s="52">
        <v>52.5</v>
      </c>
      <c r="BC68" s="41">
        <f t="shared" si="2"/>
        <v>46.916641178529638</v>
      </c>
      <c r="BD68" s="42">
        <f>tblBy_country[[#This Row],[Number of replies]]/SUM(tblBy_country[Number of replies])</f>
        <v>1.2214551248008496E-2</v>
      </c>
      <c r="BE68" s="41">
        <f>IF(tblBy_country[[#This Row],[Country]]=Dashboard!$AC$7,50,1)</f>
        <v>1</v>
      </c>
      <c r="BF68" s="39"/>
      <c r="BG68" s="90"/>
      <c r="BH68" s="91"/>
      <c r="BI68" s="91"/>
      <c r="BJ68" s="91"/>
      <c r="BK68" s="91"/>
      <c r="BL68" s="92"/>
      <c r="BM68" s="39"/>
      <c r="BN68" s="39"/>
      <c r="BO68" s="115"/>
      <c r="BQ68" s="57" t="s">
        <v>1675</v>
      </c>
      <c r="BS68" s="113"/>
      <c r="BU68" s="114"/>
    </row>
    <row r="69" spans="5:73" x14ac:dyDescent="0.25">
      <c r="E69" t="s">
        <v>1696</v>
      </c>
      <c r="F69" t="s">
        <v>1696</v>
      </c>
      <c r="AV69" s="40" t="s">
        <v>671</v>
      </c>
      <c r="AW69" s="44" t="e">
        <f>AVERAGEIF(tblSalaries[clean Country],tblBy_country[[#This Row],[Country]],tblSalaries[Salary])</f>
        <v>#N/A</v>
      </c>
      <c r="AX69" s="44" t="e">
        <f t="array" ref="AX69">MAX(IF((tblBy_country[[#This Row],[Country]]=tblSalaries[clean Country]),tblSalaries[Salary],0))</f>
        <v>#N/A</v>
      </c>
      <c r="AY69" s="44" t="e">
        <f t="array" ref="AY69">MIN(IF(tblSalaries[clean Country]=tblBy_country[[#This Row],[Country]],tblSalaries[Salary]))</f>
        <v>#N/A</v>
      </c>
      <c r="AZ69" s="41">
        <f>COUNTIF(tblSalaries[clean Country],tblBy_country[[#This Row],[Country]])</f>
        <v>15</v>
      </c>
      <c r="BA69" s="52">
        <v>174</v>
      </c>
      <c r="BB69" s="52">
        <v>-41</v>
      </c>
      <c r="BC69" s="41">
        <f t="shared" si="2"/>
        <v>-34.13104641669711</v>
      </c>
      <c r="BD69" s="42">
        <f>tblBy_country[[#This Row],[Number of replies]]/SUM(tblBy_country[Number of replies])</f>
        <v>7.9660116834838028E-3</v>
      </c>
      <c r="BE69" s="41">
        <f>IF(tblBy_country[[#This Row],[Country]]=Dashboard!$AC$7,50,1)</f>
        <v>1</v>
      </c>
      <c r="BF69" s="39"/>
      <c r="BG69" s="90"/>
      <c r="BH69" s="91"/>
      <c r="BI69" s="91"/>
      <c r="BJ69" s="91"/>
      <c r="BK69" s="91"/>
      <c r="BL69" s="92"/>
      <c r="BM69" s="39"/>
      <c r="BN69" s="39"/>
      <c r="BO69" s="115"/>
      <c r="BP69" s="57"/>
      <c r="BQ69" s="57" t="s">
        <v>627</v>
      </c>
      <c r="BR69" s="57"/>
      <c r="BS69" s="113"/>
      <c r="BT69" s="57"/>
      <c r="BU69" s="114"/>
    </row>
    <row r="70" spans="5:73" x14ac:dyDescent="0.25">
      <c r="E70" t="s">
        <v>817</v>
      </c>
      <c r="F70" t="s">
        <v>817</v>
      </c>
      <c r="AV70" s="40" t="s">
        <v>868</v>
      </c>
      <c r="AW70" s="44" t="e">
        <f>AVERAGEIF(tblSalaries[clean Country],tblBy_country[[#This Row],[Country]],tblSalaries[Salary])</f>
        <v>#N/A</v>
      </c>
      <c r="AX70" s="44" t="e">
        <f t="array" ref="AX70">MAX(IF((tblBy_country[[#This Row],[Country]]=tblSalaries[clean Country]),tblSalaries[Salary],0))</f>
        <v>#N/A</v>
      </c>
      <c r="AY70" s="44" t="e">
        <f t="array" ref="AY70">MIN(IF(tblSalaries[clean Country]=tblBy_country[[#This Row],[Country]],tblSalaries[Salary]))</f>
        <v>#N/A</v>
      </c>
      <c r="AZ70" s="41">
        <f>COUNTIF(tblSalaries[clean Country],tblBy_country[[#This Row],[Country]])</f>
        <v>3</v>
      </c>
      <c r="BA70" s="52">
        <v>8</v>
      </c>
      <c r="BB70" s="52">
        <v>10</v>
      </c>
      <c r="BC70" s="41">
        <f t="shared" si="2"/>
        <v>7.6163770074462107</v>
      </c>
      <c r="BD70" s="42">
        <f>tblBy_country[[#This Row],[Number of replies]]/SUM(tblBy_country[Number of replies])</f>
        <v>1.5932023366967605E-3</v>
      </c>
      <c r="BE70" s="41">
        <f>IF(tblBy_country[[#This Row],[Country]]=Dashboard!$AC$7,50,1)</f>
        <v>1</v>
      </c>
      <c r="BF70" s="39"/>
      <c r="BG70" s="90"/>
      <c r="BH70" s="91"/>
      <c r="BI70" s="91"/>
      <c r="BJ70" s="91"/>
      <c r="BK70" s="91"/>
      <c r="BL70" s="92"/>
      <c r="BM70" s="39"/>
      <c r="BN70" s="39"/>
      <c r="BO70" s="115"/>
      <c r="BQ70" s="57" t="s">
        <v>671</v>
      </c>
      <c r="BS70" s="113"/>
      <c r="BU70" s="114"/>
    </row>
    <row r="71" spans="5:73" x14ac:dyDescent="0.25">
      <c r="E71" t="s">
        <v>1116</v>
      </c>
      <c r="F71" t="s">
        <v>1129</v>
      </c>
      <c r="AV71" s="40" t="s">
        <v>582</v>
      </c>
      <c r="AW71" s="44" t="e">
        <f>AVERAGEIF(tblSalaries[clean Country],tblBy_country[[#This Row],[Country]],tblSalaries[Salary])</f>
        <v>#N/A</v>
      </c>
      <c r="AX71" s="44" t="e">
        <f t="array" ref="AX71">MAX(IF((tblBy_country[[#This Row],[Country]]=tblSalaries[clean Country]),tblSalaries[Salary],0))</f>
        <v>#N/A</v>
      </c>
      <c r="AY71" s="44" t="e">
        <f t="array" ref="AY71">MIN(IF(tblSalaries[clean Country]=tblBy_country[[#This Row],[Country]],tblSalaries[Salary]))</f>
        <v>#N/A</v>
      </c>
      <c r="AZ71" s="41">
        <f>COUNTIF(tblSalaries[clean Country],tblBy_country[[#This Row],[Country]])</f>
        <v>7</v>
      </c>
      <c r="BA71" s="52">
        <v>10</v>
      </c>
      <c r="BB71" s="52">
        <v>62</v>
      </c>
      <c r="BC71" s="41">
        <f t="shared" si="2"/>
        <v>60.3156568752417</v>
      </c>
      <c r="BD71" s="42">
        <f>tblBy_country[[#This Row],[Number of replies]]/SUM(tblBy_country[Number of replies])</f>
        <v>3.7174721189591076E-3</v>
      </c>
      <c r="BE71" s="41">
        <f>IF(tblBy_country[[#This Row],[Country]]=Dashboard!$AC$7,50,1)</f>
        <v>1</v>
      </c>
      <c r="BF71" s="39"/>
      <c r="BG71" s="90"/>
      <c r="BH71" s="91"/>
      <c r="BI71" s="91"/>
      <c r="BJ71" s="91"/>
      <c r="BK71" s="91"/>
      <c r="BL71" s="92"/>
      <c r="BM71" s="39"/>
      <c r="BN71" s="39"/>
      <c r="BO71" s="115"/>
      <c r="BP71" s="57"/>
      <c r="BQ71" s="55" t="s">
        <v>868</v>
      </c>
      <c r="BR71" s="57"/>
      <c r="BS71" s="113"/>
      <c r="BT71" s="57"/>
      <c r="BU71" s="114"/>
    </row>
    <row r="72" spans="5:73" x14ac:dyDescent="0.25">
      <c r="E72" t="s">
        <v>1767</v>
      </c>
      <c r="F72" t="s">
        <v>1767</v>
      </c>
      <c r="AV72" s="40" t="s">
        <v>2000</v>
      </c>
      <c r="AW72" s="44" t="e">
        <f>AVERAGEIF(tblSalaries[clean Country],tblBy_country[[#This Row],[Country]],tblSalaries[Salary])</f>
        <v>#N/A</v>
      </c>
      <c r="AX72" s="44" t="e">
        <f t="array" ref="AX72">MAX(IF((tblBy_country[[#This Row],[Country]]=tblSalaries[clean Country]),tblSalaries[Salary],0))</f>
        <v>#N/A</v>
      </c>
      <c r="AY72" s="44" t="e">
        <f t="array" ref="AY72">MIN(IF(tblSalaries[clean Country]=tblBy_country[[#This Row],[Country]],tblSalaries[Salary]))</f>
        <v>#N/A</v>
      </c>
      <c r="AZ72" s="41">
        <f>COUNTIF(tblSalaries[clean Country],tblBy_country[[#This Row],[Country]])</f>
        <v>1</v>
      </c>
      <c r="BA72" s="52">
        <v>57</v>
      </c>
      <c r="BB72" s="52">
        <v>21</v>
      </c>
      <c r="BC72" s="41">
        <f t="shared" si="2"/>
        <v>16.283910911328462</v>
      </c>
      <c r="BD72" s="42">
        <f>tblBy_country[[#This Row],[Number of replies]]/SUM(tblBy_country[Number of replies])</f>
        <v>5.3106744556558679E-4</v>
      </c>
      <c r="BE72" s="41">
        <f>IF(tblBy_country[[#This Row],[Country]]=Dashboard!$AC$7,50,1)</f>
        <v>1</v>
      </c>
      <c r="BF72" s="39"/>
      <c r="BG72" s="90"/>
      <c r="BH72" s="91"/>
      <c r="BI72" s="91"/>
      <c r="BJ72" s="91"/>
      <c r="BK72" s="91"/>
      <c r="BL72" s="92"/>
      <c r="BM72" s="39"/>
      <c r="BN72" s="39"/>
      <c r="BO72" s="115"/>
      <c r="BQ72" s="55" t="s">
        <v>582</v>
      </c>
      <c r="BS72" s="113"/>
      <c r="BU72" s="114"/>
    </row>
    <row r="73" spans="5:73" x14ac:dyDescent="0.25">
      <c r="E73" t="s">
        <v>166</v>
      </c>
      <c r="F73" t="s">
        <v>166</v>
      </c>
      <c r="AV73" s="40" t="s">
        <v>17</v>
      </c>
      <c r="AW73" s="44" t="e">
        <f>AVERAGEIF(tblSalaries[clean Country],tblBy_country[[#This Row],[Country]],tblSalaries[Salary])</f>
        <v>#N/A</v>
      </c>
      <c r="AX73" s="44" t="e">
        <f t="array" ref="AX73">MAX(IF((tblBy_country[[#This Row],[Country]]=tblSalaries[clean Country]),tblSalaries[Salary],0))</f>
        <v>#N/A</v>
      </c>
      <c r="AY73" s="44" t="e">
        <f t="array" ref="AY73">MIN(IF(tblSalaries[clean Country]=tblBy_country[[#This Row],[Country]],tblSalaries[Salary]))</f>
        <v>#N/A</v>
      </c>
      <c r="AZ73" s="41">
        <f>COUNTIF(tblSalaries[clean Country],tblBy_country[[#This Row],[Country]])</f>
        <v>29</v>
      </c>
      <c r="BA73" s="52">
        <v>70</v>
      </c>
      <c r="BB73" s="52">
        <v>30</v>
      </c>
      <c r="BC73" s="41">
        <f t="shared" si="2"/>
        <v>23.852965195954535</v>
      </c>
      <c r="BD73" s="42">
        <f>tblBy_country[[#This Row],[Number of replies]]/SUM(tblBy_country[Number of replies])</f>
        <v>1.5400955921402018E-2</v>
      </c>
      <c r="BE73" s="41">
        <f>IF(tblBy_country[[#This Row],[Country]]=Dashboard!$AC$7,50,1)</f>
        <v>1</v>
      </c>
      <c r="BF73" s="39"/>
      <c r="BG73" s="90"/>
      <c r="BH73" s="91"/>
      <c r="BI73" s="91"/>
      <c r="BJ73" s="91"/>
      <c r="BK73" s="91"/>
      <c r="BL73" s="92"/>
      <c r="BM73" s="39"/>
      <c r="BN73" s="39"/>
      <c r="BO73" s="115"/>
      <c r="BP73" s="57"/>
      <c r="BQ73" s="57" t="s">
        <v>2000</v>
      </c>
      <c r="BR73" s="57"/>
      <c r="BS73" s="113"/>
      <c r="BT73" s="57"/>
      <c r="BU73" s="114"/>
    </row>
    <row r="74" spans="5:73" x14ac:dyDescent="0.25">
      <c r="E74" t="s">
        <v>1029</v>
      </c>
      <c r="F74" t="s">
        <v>166</v>
      </c>
      <c r="AV74" s="40" t="s">
        <v>136</v>
      </c>
      <c r="AW74" s="44" t="e">
        <f>AVERAGEIF(tblSalaries[clean Country],tblBy_country[[#This Row],[Country]],tblSalaries[Salary])</f>
        <v>#N/A</v>
      </c>
      <c r="AX74" s="44" t="e">
        <f t="array" ref="AX74">MAX(IF((tblBy_country[[#This Row],[Country]]=tblSalaries[clean Country]),tblSalaries[Salary],0))</f>
        <v>#N/A</v>
      </c>
      <c r="AY74" s="44" t="e">
        <f t="array" ref="AY74">MIN(IF(tblSalaries[clean Country]=tblBy_country[[#This Row],[Country]],tblSalaries[Salary]))</f>
        <v>#N/A</v>
      </c>
      <c r="AZ74" s="41">
        <f>COUNTIF(tblSalaries[clean Country],tblBy_country[[#This Row],[Country]])</f>
        <v>2</v>
      </c>
      <c r="BA74" s="52">
        <v>-80</v>
      </c>
      <c r="BB74" s="52">
        <v>9</v>
      </c>
      <c r="BC74" s="41">
        <f t="shared" si="2"/>
        <v>6.8478692139699442</v>
      </c>
      <c r="BD74" s="42">
        <f>tblBy_country[[#This Row],[Number of replies]]/SUM(tblBy_country[Number of replies])</f>
        <v>1.0621348911311736E-3</v>
      </c>
      <c r="BE74" s="41">
        <f>IF(tblBy_country[[#This Row],[Country]]=Dashboard!$AC$7,50,1)</f>
        <v>1</v>
      </c>
      <c r="BF74" s="39"/>
      <c r="BG74" s="90"/>
      <c r="BH74" s="91"/>
      <c r="BI74" s="91"/>
      <c r="BJ74" s="91"/>
      <c r="BK74" s="91"/>
      <c r="BL74" s="92"/>
      <c r="BM74" s="39"/>
      <c r="BN74" s="39"/>
      <c r="BO74" s="115"/>
      <c r="BQ74" s="55" t="s">
        <v>17</v>
      </c>
      <c r="BS74" s="113"/>
      <c r="BU74" s="114"/>
    </row>
    <row r="75" spans="5:73" x14ac:dyDescent="0.25">
      <c r="E75" t="s">
        <v>1407</v>
      </c>
      <c r="F75" t="s">
        <v>1407</v>
      </c>
      <c r="AV75" s="40" t="s">
        <v>1154</v>
      </c>
      <c r="AW75" s="44" t="e">
        <f>AVERAGEIF(tblSalaries[clean Country],tblBy_country[[#This Row],[Country]],tblSalaries[Salary])</f>
        <v>#N/A</v>
      </c>
      <c r="AX75" s="44" t="e">
        <f t="array" ref="AX75">MAX(IF((tblBy_country[[#This Row],[Country]]=tblSalaries[clean Country]),tblSalaries[Salary],0))</f>
        <v>#N/A</v>
      </c>
      <c r="AY75" s="44" t="e">
        <f t="array" ref="AY75">MIN(IF(tblSalaries[clean Country]=tblBy_country[[#This Row],[Country]],tblSalaries[Salary]))</f>
        <v>#N/A</v>
      </c>
      <c r="AZ75" s="41">
        <f>COUNTIF(tblSalaries[clean Country],tblBy_country[[#This Row],[Country]])</f>
        <v>1</v>
      </c>
      <c r="BA75" s="52">
        <v>-58</v>
      </c>
      <c r="BB75" s="52">
        <v>-23</v>
      </c>
      <c r="BC75" s="41">
        <f t="shared" si="2"/>
        <v>-17.923336423093257</v>
      </c>
      <c r="BD75" s="42">
        <f>tblBy_country[[#This Row],[Number of replies]]/SUM(tblBy_country[Number of replies])</f>
        <v>5.3106744556558679E-4</v>
      </c>
      <c r="BE75" s="41">
        <f>IF(tblBy_country[[#This Row],[Country]]=Dashboard!$AC$7,50,1)</f>
        <v>1</v>
      </c>
      <c r="BF75" s="39"/>
      <c r="BG75" s="90"/>
      <c r="BH75" s="91"/>
      <c r="BI75" s="91"/>
      <c r="BJ75" s="91"/>
      <c r="BK75" s="91"/>
      <c r="BL75" s="92"/>
      <c r="BM75" s="39"/>
      <c r="BN75" s="39"/>
      <c r="BO75" s="115"/>
      <c r="BP75" s="57"/>
      <c r="BQ75" s="57" t="s">
        <v>136</v>
      </c>
      <c r="BR75" s="57"/>
      <c r="BS75" s="113"/>
      <c r="BT75" s="57"/>
      <c r="BU75" s="114"/>
    </row>
    <row r="76" spans="5:73" x14ac:dyDescent="0.25">
      <c r="E76" t="s">
        <v>1289</v>
      </c>
      <c r="F76" t="s">
        <v>1289</v>
      </c>
      <c r="AV76" s="40" t="s">
        <v>1718</v>
      </c>
      <c r="AW76" s="44" t="e">
        <f>AVERAGEIF(tblSalaries[clean Country],tblBy_country[[#This Row],[Country]],tblSalaries[Salary])</f>
        <v>#N/A</v>
      </c>
      <c r="AX76" s="44" t="e">
        <f t="array" ref="AX76">MAX(IF((tblBy_country[[#This Row],[Country]]=tblSalaries[clean Country]),tblSalaries[Salary],0))</f>
        <v>#N/A</v>
      </c>
      <c r="AY76" s="44" t="e">
        <f t="array" ref="AY76">MIN(IF(tblSalaries[clean Country]=tblBy_country[[#This Row],[Country]],tblSalaries[Salary]))</f>
        <v>#N/A</v>
      </c>
      <c r="AZ76" s="41">
        <f>COUNTIF(tblSalaries[clean Country],tblBy_country[[#This Row],[Country]])</f>
        <v>1</v>
      </c>
      <c r="BA76" s="52">
        <v>-76</v>
      </c>
      <c r="BB76" s="52">
        <v>-10</v>
      </c>
      <c r="BC76" s="41">
        <f t="shared" si="2"/>
        <v>-7.6204629730721258</v>
      </c>
      <c r="BD76" s="42">
        <f>tblBy_country[[#This Row],[Number of replies]]/SUM(tblBy_country[Number of replies])</f>
        <v>5.3106744556558679E-4</v>
      </c>
      <c r="BE76" s="41">
        <f>IF(tblBy_country[[#This Row],[Country]]=Dashboard!$AC$7,50,1)</f>
        <v>1</v>
      </c>
      <c r="BF76" s="39"/>
      <c r="BG76" s="90"/>
      <c r="BH76" s="91"/>
      <c r="BI76" s="91"/>
      <c r="BJ76" s="91"/>
      <c r="BK76" s="91"/>
      <c r="BL76" s="92"/>
      <c r="BM76" s="39"/>
      <c r="BN76" s="39"/>
      <c r="BO76" s="115"/>
      <c r="BQ76" s="57" t="s">
        <v>1154</v>
      </c>
      <c r="BS76" s="113"/>
      <c r="BU76" s="114"/>
    </row>
    <row r="77" spans="5:73" x14ac:dyDescent="0.25">
      <c r="E77" t="s">
        <v>1727</v>
      </c>
      <c r="F77" t="s">
        <v>1727</v>
      </c>
      <c r="AV77" s="40" t="s">
        <v>347</v>
      </c>
      <c r="AW77" s="44" t="e">
        <f>AVERAGEIF(tblSalaries[clean Country],tblBy_country[[#This Row],[Country]],tblSalaries[Salary])</f>
        <v>#N/A</v>
      </c>
      <c r="AX77" s="44" t="e">
        <f t="array" ref="AX77">MAX(IF((tblBy_country[[#This Row],[Country]]=tblSalaries[clean Country]),tblSalaries[Salary],0))</f>
        <v>#N/A</v>
      </c>
      <c r="AY77" s="44" t="e">
        <f t="array" ref="AY77">MIN(IF(tblSalaries[clean Country]=tblBy_country[[#This Row],[Country]],tblSalaries[Salary]))</f>
        <v>#N/A</v>
      </c>
      <c r="AZ77" s="41">
        <f>COUNTIF(tblSalaries[clean Country],tblBy_country[[#This Row],[Country]])</f>
        <v>11</v>
      </c>
      <c r="BA77" s="52">
        <v>122</v>
      </c>
      <c r="BB77" s="52">
        <v>13</v>
      </c>
      <c r="BC77" s="41">
        <f t="shared" si="2"/>
        <v>9.9371171876567708</v>
      </c>
      <c r="BD77" s="42">
        <f>tblBy_country[[#This Row],[Number of replies]]/SUM(tblBy_country[Number of replies])</f>
        <v>5.8417419012214552E-3</v>
      </c>
      <c r="BE77" s="41">
        <f>IF(tblBy_country[[#This Row],[Country]]=Dashboard!$AC$7,50,1)</f>
        <v>1</v>
      </c>
      <c r="BF77" s="39"/>
      <c r="BG77" s="90"/>
      <c r="BH77" s="91"/>
      <c r="BI77" s="91"/>
      <c r="BJ77" s="91"/>
      <c r="BK77" s="91"/>
      <c r="BL77" s="92"/>
      <c r="BM77" s="39"/>
      <c r="BN77" s="39"/>
      <c r="BO77" s="115"/>
      <c r="BP77" s="57"/>
      <c r="BQ77" s="57" t="s">
        <v>1718</v>
      </c>
      <c r="BR77" s="57"/>
      <c r="BS77" s="113"/>
      <c r="BT77" s="57"/>
      <c r="BU77" s="114"/>
    </row>
    <row r="78" spans="5:73" x14ac:dyDescent="0.25">
      <c r="E78" t="s">
        <v>576</v>
      </c>
      <c r="F78" t="s">
        <v>3926</v>
      </c>
      <c r="AV78" s="40" t="s">
        <v>75</v>
      </c>
      <c r="AW78" s="44" t="e">
        <f>AVERAGEIF(tblSalaries[clean Country],tblBy_country[[#This Row],[Country]],tblSalaries[Salary])</f>
        <v>#N/A</v>
      </c>
      <c r="AX78" s="44" t="e">
        <f t="array" ref="AX78">MAX(IF((tblBy_country[[#This Row],[Country]]=tblSalaries[clean Country]),tblSalaries[Salary],0))</f>
        <v>#N/A</v>
      </c>
      <c r="AY78" s="44" t="e">
        <f t="array" ref="AY78">MIN(IF(tblSalaries[clean Country]=tblBy_country[[#This Row],[Country]],tblSalaries[Salary]))</f>
        <v>#N/A</v>
      </c>
      <c r="AZ78" s="41">
        <f>COUNTIF(tblSalaries[clean Country],tblBy_country[[#This Row],[Country]])</f>
        <v>6</v>
      </c>
      <c r="BA78" s="52">
        <v>20</v>
      </c>
      <c r="BB78" s="52">
        <v>52</v>
      </c>
      <c r="BC78" s="41">
        <f t="shared" si="2"/>
        <v>46.297658925224383</v>
      </c>
      <c r="BD78" s="42">
        <f>tblBy_country[[#This Row],[Number of replies]]/SUM(tblBy_country[Number of replies])</f>
        <v>3.186404673393521E-3</v>
      </c>
      <c r="BE78" s="41">
        <f>IF(tblBy_country[[#This Row],[Country]]=Dashboard!$AC$7,50,1)</f>
        <v>1</v>
      </c>
      <c r="BF78" s="39"/>
      <c r="BG78" s="90"/>
      <c r="BH78" s="91"/>
      <c r="BI78" s="91"/>
      <c r="BJ78" s="91"/>
      <c r="BK78" s="91"/>
      <c r="BL78" s="92"/>
      <c r="BM78" s="39"/>
      <c r="BN78" s="39"/>
      <c r="BO78" s="115"/>
      <c r="BQ78" s="55" t="s">
        <v>347</v>
      </c>
      <c r="BS78" s="113"/>
      <c r="BU78" s="114"/>
    </row>
    <row r="79" spans="5:73" x14ac:dyDescent="0.25">
      <c r="E79" t="s">
        <v>1440</v>
      </c>
      <c r="F79" t="s">
        <v>1440</v>
      </c>
      <c r="AV79" s="40" t="s">
        <v>30</v>
      </c>
      <c r="AW79" s="44" t="e">
        <f>AVERAGEIF(tblSalaries[clean Country],tblBy_country[[#This Row],[Country]],tblSalaries[Salary])</f>
        <v>#N/A</v>
      </c>
      <c r="AX79" s="44" t="e">
        <f t="array" ref="AX79">MAX(IF((tblBy_country[[#This Row],[Country]]=tblSalaries[clean Country]),tblSalaries[Salary],0))</f>
        <v>#N/A</v>
      </c>
      <c r="AY79" s="44" t="e">
        <f t="array" ref="AY79">MIN(IF(tblSalaries[clean Country]=tblBy_country[[#This Row],[Country]],tblSalaries[Salary]))</f>
        <v>#N/A</v>
      </c>
      <c r="AZ79" s="41">
        <f>COUNTIF(tblSalaries[clean Country],tblBy_country[[#This Row],[Country]])</f>
        <v>10</v>
      </c>
      <c r="BA79" s="52">
        <v>-8</v>
      </c>
      <c r="BB79" s="52">
        <v>39.5</v>
      </c>
      <c r="BC79" s="41">
        <f t="shared" si="2"/>
        <v>32.636049098865179</v>
      </c>
      <c r="BD79" s="42">
        <f>tblBy_country[[#This Row],[Number of replies]]/SUM(tblBy_country[Number of replies])</f>
        <v>5.3106744556558685E-3</v>
      </c>
      <c r="BE79" s="41">
        <f>IF(tblBy_country[[#This Row],[Country]]=Dashboard!$AC$7,50,1)</f>
        <v>1</v>
      </c>
      <c r="BF79" s="39"/>
      <c r="BG79" s="90"/>
      <c r="BH79" s="91"/>
      <c r="BI79" s="91"/>
      <c r="BJ79" s="91"/>
      <c r="BK79" s="91"/>
      <c r="BL79" s="92"/>
      <c r="BM79" s="39"/>
      <c r="BN79" s="39"/>
      <c r="BO79" s="115"/>
      <c r="BP79" s="57"/>
      <c r="BQ79" s="57" t="s">
        <v>75</v>
      </c>
      <c r="BR79" s="57"/>
      <c r="BS79" s="113"/>
      <c r="BT79" s="57"/>
      <c r="BU79" s="114"/>
    </row>
    <row r="80" spans="5:73" x14ac:dyDescent="0.25">
      <c r="E80" t="s">
        <v>1616</v>
      </c>
      <c r="F80" t="s">
        <v>1440</v>
      </c>
      <c r="AV80" s="40" t="s">
        <v>1009</v>
      </c>
      <c r="AW80" s="44" t="e">
        <f>AVERAGEIF(tblSalaries[clean Country],tblBy_country[[#This Row],[Country]],tblSalaries[Salary])</f>
        <v>#N/A</v>
      </c>
      <c r="AX80" s="44" t="e">
        <f t="array" ref="AX80">MAX(IF((tblBy_country[[#This Row],[Country]]=tblSalaries[clean Country]),tblSalaries[Salary],0))</f>
        <v>#N/A</v>
      </c>
      <c r="AY80" s="44" t="e">
        <f t="array" ref="AY80">MIN(IF(tblSalaries[clean Country]=tblBy_country[[#This Row],[Country]],tblSalaries[Salary]))</f>
        <v>#N/A</v>
      </c>
      <c r="AZ80" s="41">
        <f>COUNTIF(tblSalaries[clean Country],tblBy_country[[#This Row],[Country]])</f>
        <v>3</v>
      </c>
      <c r="BA80" s="52">
        <v>51.25</v>
      </c>
      <c r="BB80" s="52">
        <v>25.5</v>
      </c>
      <c r="BC80" s="41">
        <f t="shared" si="2"/>
        <v>19.997437622862371</v>
      </c>
      <c r="BD80" s="42">
        <f>tblBy_country[[#This Row],[Number of replies]]/SUM(tblBy_country[Number of replies])</f>
        <v>1.5932023366967605E-3</v>
      </c>
      <c r="BE80" s="41">
        <f>IF(tblBy_country[[#This Row],[Country]]=Dashboard!$AC$7,50,1)</f>
        <v>1</v>
      </c>
      <c r="BF80" s="39"/>
      <c r="BG80" s="90"/>
      <c r="BH80" s="91"/>
      <c r="BI80" s="91"/>
      <c r="BJ80" s="91"/>
      <c r="BK80" s="91"/>
      <c r="BL80" s="92"/>
      <c r="BM80" s="39"/>
      <c r="BN80" s="39"/>
      <c r="BO80" s="115"/>
      <c r="BQ80" s="57" t="s">
        <v>30</v>
      </c>
      <c r="BS80" s="113"/>
      <c r="BU80" s="114"/>
    </row>
    <row r="81" spans="5:73" x14ac:dyDescent="0.25">
      <c r="E81" t="s">
        <v>1675</v>
      </c>
      <c r="F81" t="s">
        <v>1675</v>
      </c>
      <c r="AV81" s="40" t="s">
        <v>566</v>
      </c>
      <c r="AW81" s="44" t="e">
        <f>AVERAGEIF(tblSalaries[clean Country],tblBy_country[[#This Row],[Country]],tblSalaries[Salary])</f>
        <v>#N/A</v>
      </c>
      <c r="AX81" s="44" t="e">
        <f t="array" ref="AX81">MAX(IF((tblBy_country[[#This Row],[Country]]=tblSalaries[clean Country]),tblSalaries[Salary],0))</f>
        <v>#N/A</v>
      </c>
      <c r="AY81" s="44" t="e">
        <f t="array" ref="AY81">MIN(IF(tblSalaries[clean Country]=tblBy_country[[#This Row],[Country]],tblSalaries[Salary]))</f>
        <v>#N/A</v>
      </c>
      <c r="AZ81" s="41">
        <f>COUNTIF(tblSalaries[clean Country],tblBy_country[[#This Row],[Country]])</f>
        <v>1</v>
      </c>
      <c r="BA81" s="52">
        <v>43.5</v>
      </c>
      <c r="BB81" s="52">
        <v>42</v>
      </c>
      <c r="BC81" s="41">
        <f t="shared" si="2"/>
        <v>35.137715613211085</v>
      </c>
      <c r="BD81" s="42">
        <f>tblBy_country[[#This Row],[Number of replies]]/SUM(tblBy_country[Number of replies])</f>
        <v>5.3106744556558679E-4</v>
      </c>
      <c r="BE81" s="41">
        <f>IF(tblBy_country[[#This Row],[Country]]=Dashboard!$AC$7,50,1)</f>
        <v>1</v>
      </c>
      <c r="BF81" s="39"/>
      <c r="BG81" s="90"/>
      <c r="BH81" s="91"/>
      <c r="BI81" s="91"/>
      <c r="BJ81" s="91"/>
      <c r="BK81" s="91"/>
      <c r="BL81" s="92"/>
      <c r="BM81" s="39"/>
      <c r="BN81" s="39"/>
      <c r="BO81" s="115"/>
      <c r="BP81" s="57"/>
      <c r="BQ81" s="55" t="s">
        <v>1009</v>
      </c>
      <c r="BR81" s="57"/>
      <c r="BS81" s="113"/>
      <c r="BT81" s="57"/>
      <c r="BU81" s="114"/>
    </row>
    <row r="82" spans="5:73" x14ac:dyDescent="0.25">
      <c r="E82" t="s">
        <v>627</v>
      </c>
      <c r="F82" t="s">
        <v>627</v>
      </c>
      <c r="AV82" s="40" t="s">
        <v>73</v>
      </c>
      <c r="AW82" s="44" t="e">
        <f>AVERAGEIF(tblSalaries[clean Country],tblBy_country[[#This Row],[Country]],tblSalaries[Salary])</f>
        <v>#N/A</v>
      </c>
      <c r="AX82" s="44" t="e">
        <f t="array" ref="AX82">MAX(IF((tblBy_country[[#This Row],[Country]]=tblSalaries[clean Country]),tblSalaries[Salary],0))</f>
        <v>#N/A</v>
      </c>
      <c r="AY82" s="44" t="e">
        <f t="array" ref="AY82">MIN(IF(tblSalaries[clean Country]=tblBy_country[[#This Row],[Country]],tblSalaries[Salary]))</f>
        <v>#N/A</v>
      </c>
      <c r="AZ82" s="41">
        <f>COUNTIF(tblSalaries[clean Country],tblBy_country[[#This Row],[Country]])</f>
        <v>6</v>
      </c>
      <c r="BA82" s="52">
        <v>25</v>
      </c>
      <c r="BB82" s="52">
        <v>46</v>
      </c>
      <c r="BC82" s="41">
        <f t="shared" si="2"/>
        <v>39.35466784887636</v>
      </c>
      <c r="BD82" s="42">
        <f>tblBy_country[[#This Row],[Number of replies]]/SUM(tblBy_country[Number of replies])</f>
        <v>3.186404673393521E-3</v>
      </c>
      <c r="BE82" s="41">
        <f>IF(tblBy_country[[#This Row],[Country]]=Dashboard!$AC$7,50,1)</f>
        <v>1</v>
      </c>
      <c r="BF82" s="39"/>
      <c r="BG82" s="90"/>
      <c r="BH82" s="91"/>
      <c r="BI82" s="91"/>
      <c r="BJ82" s="91"/>
      <c r="BK82" s="91"/>
      <c r="BL82" s="92"/>
      <c r="BM82" s="39"/>
      <c r="BN82" s="39"/>
      <c r="BO82" s="115"/>
      <c r="BQ82" s="57" t="s">
        <v>566</v>
      </c>
      <c r="BS82" s="113"/>
      <c r="BU82" s="114"/>
    </row>
    <row r="83" spans="5:73" x14ac:dyDescent="0.25">
      <c r="E83" t="s">
        <v>96</v>
      </c>
      <c r="F83" t="s">
        <v>627</v>
      </c>
      <c r="AV83" s="40" t="s">
        <v>65</v>
      </c>
      <c r="AW83" s="44" t="e">
        <f>AVERAGEIF(tblSalaries[clean Country],tblBy_country[[#This Row],[Country]],tblSalaries[Salary])</f>
        <v>#N/A</v>
      </c>
      <c r="AX83" s="44" t="e">
        <f t="array" ref="AX83">MAX(IF((tblBy_country[[#This Row],[Country]]=tblSalaries[clean Country]),tblSalaries[Salary],0))</f>
        <v>#N/A</v>
      </c>
      <c r="AY83" s="44" t="e">
        <f t="array" ref="AY83">MIN(IF(tblSalaries[clean Country]=tblBy_country[[#This Row],[Country]],tblSalaries[Salary]))</f>
        <v>#N/A</v>
      </c>
      <c r="AZ83" s="41">
        <f>COUNTIF(tblSalaries[clean Country],tblBy_country[[#This Row],[Country]])</f>
        <v>9</v>
      </c>
      <c r="BA83" s="52">
        <v>100</v>
      </c>
      <c r="BB83" s="52">
        <v>60</v>
      </c>
      <c r="BC83" s="41">
        <f t="shared" si="2"/>
        <v>57.188048711269388</v>
      </c>
      <c r="BD83" s="42">
        <f>tblBy_country[[#This Row],[Number of replies]]/SUM(tblBy_country[Number of replies])</f>
        <v>4.7796070100902819E-3</v>
      </c>
      <c r="BE83" s="41">
        <f>IF(tblBy_country[[#This Row],[Country]]=Dashboard!$AC$7,50,1)</f>
        <v>1</v>
      </c>
      <c r="BF83" s="39"/>
      <c r="BG83" s="90"/>
      <c r="BH83" s="91"/>
      <c r="BI83" s="91"/>
      <c r="BJ83" s="91"/>
      <c r="BK83" s="91"/>
      <c r="BL83" s="92"/>
      <c r="BM83" s="39"/>
      <c r="BN83" s="39"/>
      <c r="BO83" s="115"/>
      <c r="BP83" s="57"/>
      <c r="BQ83" s="57" t="s">
        <v>73</v>
      </c>
      <c r="BR83" s="57"/>
      <c r="BS83" s="113"/>
      <c r="BT83" s="57"/>
      <c r="BU83" s="114"/>
    </row>
    <row r="84" spans="5:73" x14ac:dyDescent="0.25">
      <c r="E84" t="s">
        <v>1686</v>
      </c>
      <c r="F84" t="s">
        <v>627</v>
      </c>
      <c r="AV84" s="40" t="s">
        <v>133</v>
      </c>
      <c r="AW84" s="44" t="e">
        <f>AVERAGEIF(tblSalaries[clean Country],tblBy_country[[#This Row],[Country]],tblSalaries[Salary])</f>
        <v>#N/A</v>
      </c>
      <c r="AX84" s="44" t="e">
        <f t="array" ref="AX84">MAX(IF((tblBy_country[[#This Row],[Country]]=tblSalaries[clean Country]),tblSalaries[Salary],0))</f>
        <v>#N/A</v>
      </c>
      <c r="AY84" s="44" t="e">
        <f t="array" ref="AY84">MIN(IF(tblSalaries[clean Country]=tblBy_country[[#This Row],[Country]],tblSalaries[Salary]))</f>
        <v>#N/A</v>
      </c>
      <c r="AZ84" s="41">
        <f>COUNTIF(tblSalaries[clean Country],tblBy_country[[#This Row],[Country]])</f>
        <v>11</v>
      </c>
      <c r="BA84" s="52">
        <v>45</v>
      </c>
      <c r="BB84" s="52">
        <v>25</v>
      </c>
      <c r="BC84" s="41">
        <f t="shared" si="2"/>
        <v>19.57843023407634</v>
      </c>
      <c r="BD84" s="42">
        <f>tblBy_country[[#This Row],[Number of replies]]/SUM(tblBy_country[Number of replies])</f>
        <v>5.8417419012214552E-3</v>
      </c>
      <c r="BE84" s="41">
        <f>IF(tblBy_country[[#This Row],[Country]]=Dashboard!$AC$7,50,1)</f>
        <v>1</v>
      </c>
      <c r="BF84" s="39"/>
      <c r="BG84" s="90"/>
      <c r="BH84" s="91"/>
      <c r="BI84" s="91"/>
      <c r="BJ84" s="91"/>
      <c r="BK84" s="91"/>
      <c r="BL84" s="92"/>
      <c r="BM84" s="39"/>
      <c r="BN84" s="39"/>
      <c r="BO84" s="115"/>
      <c r="BQ84" s="55" t="s">
        <v>65</v>
      </c>
      <c r="BS84" s="113"/>
      <c r="BU84" s="114"/>
    </row>
    <row r="85" spans="5:73" x14ac:dyDescent="0.25">
      <c r="E85" t="s">
        <v>671</v>
      </c>
      <c r="F85" t="s">
        <v>671</v>
      </c>
      <c r="AV85" s="40" t="s">
        <v>171</v>
      </c>
      <c r="AW85" s="44" t="e">
        <f>AVERAGEIF(tblSalaries[clean Country],tblBy_country[[#This Row],[Country]],tblSalaries[Salary])</f>
        <v>#N/A</v>
      </c>
      <c r="AX85" s="44" t="e">
        <f t="array" ref="AX85">MAX(IF((tblBy_country[[#This Row],[Country]]=tblSalaries[clean Country]),tblSalaries[Salary],0))</f>
        <v>#N/A</v>
      </c>
      <c r="AY85" s="44" t="e">
        <f t="array" ref="AY85">MIN(IF(tblSalaries[clean Country]=tblBy_country[[#This Row],[Country]],tblSalaries[Salary]))</f>
        <v>#N/A</v>
      </c>
      <c r="AZ85" s="41">
        <f>COUNTIF(tblSalaries[clean Country],tblBy_country[[#This Row],[Country]])</f>
        <v>13</v>
      </c>
      <c r="BA85" s="52">
        <v>103.8</v>
      </c>
      <c r="BB85" s="52">
        <v>1.3667</v>
      </c>
      <c r="BC85" s="41">
        <f t="shared" si="2"/>
        <v>1.0339958194157599</v>
      </c>
      <c r="BD85" s="42">
        <f>tblBy_country[[#This Row],[Number of replies]]/SUM(tblBy_country[Number of replies])</f>
        <v>6.9038767923526286E-3</v>
      </c>
      <c r="BE85" s="41">
        <f>IF(tblBy_country[[#This Row],[Country]]=Dashboard!$AC$7,50,1)</f>
        <v>1</v>
      </c>
      <c r="BF85" s="39"/>
      <c r="BG85" s="90"/>
      <c r="BH85" s="91"/>
      <c r="BI85" s="91"/>
      <c r="BJ85" s="91"/>
      <c r="BK85" s="91"/>
      <c r="BL85" s="92"/>
      <c r="BM85" s="39"/>
      <c r="BN85" s="39"/>
      <c r="BO85" s="115"/>
      <c r="BP85" s="57"/>
      <c r="BQ85" s="57" t="s">
        <v>133</v>
      </c>
      <c r="BR85" s="57"/>
      <c r="BS85" s="113"/>
      <c r="BT85" s="57"/>
      <c r="BU85" s="114"/>
    </row>
    <row r="86" spans="5:73" x14ac:dyDescent="0.25">
      <c r="E86" t="s">
        <v>635</v>
      </c>
      <c r="F86" t="s">
        <v>671</v>
      </c>
      <c r="AV86" s="40" t="s">
        <v>1800</v>
      </c>
      <c r="AW86" s="44" t="e">
        <f>AVERAGEIF(tblSalaries[clean Country],tblBy_country[[#This Row],[Country]],tblSalaries[Salary])</f>
        <v>#N/A</v>
      </c>
      <c r="AX86" s="44" t="e">
        <f t="array" ref="AX86">MAX(IF((tblBy_country[[#This Row],[Country]]=tblSalaries[clean Country]),tblSalaries[Salary],0))</f>
        <v>#N/A</v>
      </c>
      <c r="AY86" s="44" t="e">
        <f t="array" ref="AY86">MIN(IF(tblSalaries[clean Country]=tblBy_country[[#This Row],[Country]],tblSalaries[Salary]))</f>
        <v>#N/A</v>
      </c>
      <c r="AZ86" s="41">
        <f>COUNTIF(tblSalaries[clean Country],tblBy_country[[#This Row],[Country]])</f>
        <v>1</v>
      </c>
      <c r="BA86" s="52">
        <v>19.5</v>
      </c>
      <c r="BB86" s="52">
        <v>48.666699999999999</v>
      </c>
      <c r="BC86" s="41">
        <f t="shared" si="2"/>
        <v>42.337737377488885</v>
      </c>
      <c r="BD86" s="42">
        <f>tblBy_country[[#This Row],[Number of replies]]/SUM(tblBy_country[Number of replies])</f>
        <v>5.3106744556558679E-4</v>
      </c>
      <c r="BE86" s="41">
        <f>IF(tblBy_country[[#This Row],[Country]]=Dashboard!$AC$7,50,1)</f>
        <v>1</v>
      </c>
      <c r="BF86" s="39"/>
      <c r="BG86" s="90"/>
      <c r="BH86" s="91"/>
      <c r="BI86" s="91"/>
      <c r="BJ86" s="91"/>
      <c r="BK86" s="91"/>
      <c r="BL86" s="92"/>
      <c r="BM86" s="39"/>
      <c r="BN86" s="39"/>
      <c r="BO86" s="115"/>
      <c r="BQ86" s="57" t="s">
        <v>171</v>
      </c>
      <c r="BS86" s="113"/>
      <c r="BU86" s="114"/>
    </row>
    <row r="87" spans="5:73" x14ac:dyDescent="0.25">
      <c r="E87" t="s">
        <v>1097</v>
      </c>
      <c r="F87" t="s">
        <v>671</v>
      </c>
      <c r="AV87" s="40" t="s">
        <v>1064</v>
      </c>
      <c r="AW87" s="44" t="e">
        <f>AVERAGEIF(tblSalaries[clean Country],tblBy_country[[#This Row],[Country]],tblSalaries[Salary])</f>
        <v>#N/A</v>
      </c>
      <c r="AX87" s="44" t="e">
        <f t="array" ref="AX87">MAX(IF((tblBy_country[[#This Row],[Country]]=tblSalaries[clean Country]),tblSalaries[Salary],0))</f>
        <v>#N/A</v>
      </c>
      <c r="AY87" s="44" t="e">
        <f t="array" ref="AY87">MIN(IF(tblSalaries[clean Country]=tblBy_country[[#This Row],[Country]],tblSalaries[Salary]))</f>
        <v>#N/A</v>
      </c>
      <c r="AZ87" s="41">
        <f>COUNTIF(tblSalaries[clean Country],tblBy_country[[#This Row],[Country]])</f>
        <v>1</v>
      </c>
      <c r="BA87" s="52">
        <v>15</v>
      </c>
      <c r="BB87" s="52">
        <v>46</v>
      </c>
      <c r="BC87" s="41">
        <f t="shared" si="2"/>
        <v>39.35466784887636</v>
      </c>
      <c r="BD87" s="42">
        <f>tblBy_country[[#This Row],[Number of replies]]/SUM(tblBy_country[Number of replies])</f>
        <v>5.3106744556558679E-4</v>
      </c>
      <c r="BE87" s="41">
        <f>IF(tblBy_country[[#This Row],[Country]]=Dashboard!$AC$7,50,1)</f>
        <v>1</v>
      </c>
      <c r="BF87" s="39"/>
      <c r="BG87" s="90"/>
      <c r="BH87" s="91"/>
      <c r="BI87" s="91"/>
      <c r="BJ87" s="91"/>
      <c r="BK87" s="91"/>
      <c r="BL87" s="92"/>
      <c r="BM87" s="39"/>
      <c r="BN87" s="39"/>
      <c r="BO87" s="115"/>
      <c r="BP87" s="57"/>
      <c r="BQ87" s="57" t="s">
        <v>1800</v>
      </c>
      <c r="BR87" s="57"/>
      <c r="BS87" s="113"/>
      <c r="BT87" s="57"/>
      <c r="BU87" s="114"/>
    </row>
    <row r="88" spans="5:73" x14ac:dyDescent="0.25">
      <c r="E88" t="s">
        <v>1605</v>
      </c>
      <c r="F88" t="s">
        <v>671</v>
      </c>
      <c r="AV88" s="40" t="s">
        <v>547</v>
      </c>
      <c r="AW88" s="44" t="e">
        <f>AVERAGEIF(tblSalaries[clean Country],tblBy_country[[#This Row],[Country]],tblSalaries[Salary])</f>
        <v>#N/A</v>
      </c>
      <c r="AX88" s="44" t="e">
        <f t="array" ref="AX88">MAX(IF((tblBy_country[[#This Row],[Country]]=tblSalaries[clean Country]),tblSalaries[Salary],0))</f>
        <v>#N/A</v>
      </c>
      <c r="AY88" s="44" t="e">
        <f t="array" ref="AY88">MIN(IF(tblSalaries[clean Country]=tblBy_country[[#This Row],[Country]],tblSalaries[Salary]))</f>
        <v>#N/A</v>
      </c>
      <c r="AZ88" s="41">
        <f>COUNTIF(tblSalaries[clean Country],tblBy_country[[#This Row],[Country]])</f>
        <v>1</v>
      </c>
      <c r="BA88" s="52">
        <v>49</v>
      </c>
      <c r="BB88" s="52">
        <v>10</v>
      </c>
      <c r="BC88" s="41">
        <f t="shared" si="2"/>
        <v>7.6163770074462107</v>
      </c>
      <c r="BD88" s="42">
        <f>tblBy_country[[#This Row],[Number of replies]]/SUM(tblBy_country[Number of replies])</f>
        <v>5.3106744556558679E-4</v>
      </c>
      <c r="BE88" s="41">
        <f>IF(tblBy_country[[#This Row],[Country]]=Dashboard!$AC$7,50,1)</f>
        <v>1</v>
      </c>
      <c r="BF88" s="39"/>
      <c r="BG88" s="90"/>
      <c r="BH88" s="91"/>
      <c r="BI88" s="91"/>
      <c r="BJ88" s="91"/>
      <c r="BK88" s="91"/>
      <c r="BL88" s="92"/>
      <c r="BM88" s="39"/>
      <c r="BN88" s="39"/>
      <c r="BO88" s="115"/>
      <c r="BQ88" s="57" t="s">
        <v>1064</v>
      </c>
      <c r="BS88" s="113"/>
      <c r="BU88" s="114"/>
    </row>
    <row r="89" spans="5:73" x14ac:dyDescent="0.25">
      <c r="E89" t="s">
        <v>868</v>
      </c>
      <c r="F89" t="s">
        <v>868</v>
      </c>
      <c r="AV89" s="40" t="s">
        <v>48</v>
      </c>
      <c r="AW89" s="44" t="e">
        <f>AVERAGEIF(tblSalaries[clean Country],tblBy_country[[#This Row],[Country]],tblSalaries[Salary])</f>
        <v>#N/A</v>
      </c>
      <c r="AX89" s="44" t="e">
        <f t="array" ref="AX89">MAX(IF((tblBy_country[[#This Row],[Country]]=tblSalaries[clean Country]),tblSalaries[Salary],0))</f>
        <v>#N/A</v>
      </c>
      <c r="AY89" s="44" t="e">
        <f t="array" ref="AY89">MIN(IF(tblSalaries[clean Country]=tblBy_country[[#This Row],[Country]],tblSalaries[Salary]))</f>
        <v>#N/A</v>
      </c>
      <c r="AZ89" s="41">
        <f>COUNTIF(tblSalaries[clean Country],tblBy_country[[#This Row],[Country]])</f>
        <v>19</v>
      </c>
      <c r="BA89" s="52">
        <v>24</v>
      </c>
      <c r="BB89" s="52">
        <v>-29</v>
      </c>
      <c r="BC89" s="41">
        <f t="shared" si="2"/>
        <v>-22.98671054987728</v>
      </c>
      <c r="BD89" s="42">
        <f>tblBy_country[[#This Row],[Number of replies]]/SUM(tblBy_country[Number of replies])</f>
        <v>1.009028146574615E-2</v>
      </c>
      <c r="BE89" s="41">
        <f>IF(tblBy_country[[#This Row],[Country]]=Dashboard!$AC$7,50,1)</f>
        <v>1</v>
      </c>
      <c r="BF89" s="39"/>
      <c r="BG89" s="90"/>
      <c r="BH89" s="91"/>
      <c r="BI89" s="91"/>
      <c r="BJ89" s="91"/>
      <c r="BK89" s="91"/>
      <c r="BL89" s="92"/>
      <c r="BM89" s="39"/>
      <c r="BN89" s="39"/>
      <c r="BO89" s="115"/>
      <c r="BP89" s="57"/>
      <c r="BQ89" s="57" t="s">
        <v>547</v>
      </c>
      <c r="BR89" s="57"/>
      <c r="BS89" s="113"/>
      <c r="BT89" s="57"/>
      <c r="BU89" s="114"/>
    </row>
    <row r="90" spans="5:73" x14ac:dyDescent="0.25">
      <c r="E90" t="s">
        <v>582</v>
      </c>
      <c r="F90" t="s">
        <v>582</v>
      </c>
      <c r="AV90" s="40" t="s">
        <v>607</v>
      </c>
      <c r="AW90" s="44" t="e">
        <f>AVERAGEIF(tblSalaries[clean Country],tblBy_country[[#This Row],[Country]],tblSalaries[Salary])</f>
        <v>#N/A</v>
      </c>
      <c r="AX90" s="44" t="e">
        <f t="array" ref="AX90">MAX(IF((tblBy_country[[#This Row],[Country]]=tblSalaries[clean Country]),tblSalaries[Salary],0))</f>
        <v>#N/A</v>
      </c>
      <c r="AY90" s="44" t="e">
        <f t="array" ref="AY90">MIN(IF(tblSalaries[clean Country]=tblBy_country[[#This Row],[Country]],tblSalaries[Salary]))</f>
        <v>#N/A</v>
      </c>
      <c r="AZ90" s="41">
        <f>COUNTIF(tblSalaries[clean Country],tblBy_country[[#This Row],[Country]])</f>
        <v>10</v>
      </c>
      <c r="BA90" s="52">
        <v>-4</v>
      </c>
      <c r="BB90" s="52">
        <v>40</v>
      </c>
      <c r="BC90" s="41">
        <f t="shared" si="2"/>
        <v>33.12895161082772</v>
      </c>
      <c r="BD90" s="42">
        <f>tblBy_country[[#This Row],[Number of replies]]/SUM(tblBy_country[Number of replies])</f>
        <v>5.3106744556558685E-3</v>
      </c>
      <c r="BE90" s="41">
        <f>IF(tblBy_country[[#This Row],[Country]]=Dashboard!$AC$7,50,1)</f>
        <v>1</v>
      </c>
      <c r="BF90" s="39"/>
      <c r="BG90" s="90"/>
      <c r="BH90" s="91"/>
      <c r="BI90" s="91"/>
      <c r="BJ90" s="91"/>
      <c r="BK90" s="91"/>
      <c r="BL90" s="92"/>
      <c r="BM90" s="39"/>
      <c r="BN90" s="39"/>
      <c r="BO90" s="115"/>
      <c r="BQ90" s="55" t="s">
        <v>48</v>
      </c>
      <c r="BS90" s="113"/>
      <c r="BU90" s="114"/>
    </row>
    <row r="91" spans="5:73" x14ac:dyDescent="0.25">
      <c r="E91" t="s">
        <v>2000</v>
      </c>
      <c r="F91" t="s">
        <v>2000</v>
      </c>
      <c r="AV91" s="40" t="s">
        <v>715</v>
      </c>
      <c r="AW91" s="44" t="e">
        <f>AVERAGEIF(tblSalaries[clean Country],tblBy_country[[#This Row],[Country]],tblSalaries[Salary])</f>
        <v>#N/A</v>
      </c>
      <c r="AX91" s="44" t="e">
        <f t="array" ref="AX91">MAX(IF((tblBy_country[[#This Row],[Country]]=tblSalaries[clean Country]),tblSalaries[Salary],0))</f>
        <v>#N/A</v>
      </c>
      <c r="AY91" s="44" t="e">
        <f t="array" ref="AY91">MIN(IF(tblSalaries[clean Country]=tblBy_country[[#This Row],[Country]],tblSalaries[Salary]))</f>
        <v>#N/A</v>
      </c>
      <c r="AZ91" s="41">
        <f>COUNTIF(tblSalaries[clean Country],tblBy_country[[#This Row],[Country]])</f>
        <v>5</v>
      </c>
      <c r="BA91" s="52">
        <v>81</v>
      </c>
      <c r="BB91" s="52">
        <v>7</v>
      </c>
      <c r="BC91" s="41">
        <f t="shared" si="2"/>
        <v>5.3169723573046852</v>
      </c>
      <c r="BD91" s="42">
        <f>tblBy_country[[#This Row],[Number of replies]]/SUM(tblBy_country[Number of replies])</f>
        <v>2.6553372278279343E-3</v>
      </c>
      <c r="BE91" s="41">
        <f>IF(tblBy_country[[#This Row],[Country]]=Dashboard!$AC$7,50,1)</f>
        <v>1</v>
      </c>
      <c r="BF91" s="39"/>
      <c r="BG91" s="90"/>
      <c r="BH91" s="91"/>
      <c r="BI91" s="91"/>
      <c r="BJ91" s="91"/>
      <c r="BK91" s="91"/>
      <c r="BL91" s="92"/>
      <c r="BM91" s="39"/>
      <c r="BN91" s="39"/>
      <c r="BO91" s="115"/>
      <c r="BP91" s="57"/>
      <c r="BQ91" s="57" t="s">
        <v>607</v>
      </c>
      <c r="BR91" s="57"/>
      <c r="BS91" s="113"/>
      <c r="BT91" s="57"/>
      <c r="BU91" s="114"/>
    </row>
    <row r="92" spans="5:73" x14ac:dyDescent="0.25">
      <c r="E92" t="s">
        <v>17</v>
      </c>
      <c r="F92" t="s">
        <v>17</v>
      </c>
      <c r="AV92" s="40" t="s">
        <v>447</v>
      </c>
      <c r="AW92" s="44" t="e">
        <f>AVERAGEIF(tblSalaries[clean Country],tblBy_country[[#This Row],[Country]],tblSalaries[Salary])</f>
        <v>#N/A</v>
      </c>
      <c r="AX92" s="44" t="e">
        <f t="array" ref="AX92">MAX(IF((tblBy_country[[#This Row],[Country]]=tblSalaries[clean Country]),tblSalaries[Salary],0))</f>
        <v>#N/A</v>
      </c>
      <c r="AY92" s="44" t="e">
        <f t="array" ref="AY92">MIN(IF(tblSalaries[clean Country]=tblBy_country[[#This Row],[Country]],tblSalaries[Salary]))</f>
        <v>#N/A</v>
      </c>
      <c r="AZ92" s="41">
        <f>COUNTIF(tblSalaries[clean Country],tblBy_country[[#This Row],[Country]])</f>
        <v>2</v>
      </c>
      <c r="BA92" s="52">
        <v>15</v>
      </c>
      <c r="BB92" s="52">
        <v>62</v>
      </c>
      <c r="BC92" s="41">
        <f t="shared" si="2"/>
        <v>60.3156568752417</v>
      </c>
      <c r="BD92" s="42">
        <f>tblBy_country[[#This Row],[Number of replies]]/SUM(tblBy_country[Number of replies])</f>
        <v>1.0621348911311736E-3</v>
      </c>
      <c r="BE92" s="41">
        <f>IF(tblBy_country[[#This Row],[Country]]=Dashboard!$AC$7,50,1)</f>
        <v>1</v>
      </c>
      <c r="BF92" s="39"/>
      <c r="BG92" s="90"/>
      <c r="BH92" s="91"/>
      <c r="BI92" s="91"/>
      <c r="BJ92" s="91"/>
      <c r="BK92" s="91"/>
      <c r="BL92" s="92"/>
      <c r="BM92" s="39"/>
      <c r="BN92" s="39"/>
      <c r="BO92" s="115"/>
      <c r="BQ92" s="57" t="s">
        <v>715</v>
      </c>
      <c r="BS92" s="113"/>
      <c r="BU92" s="114"/>
    </row>
    <row r="93" spans="5:73" x14ac:dyDescent="0.25">
      <c r="E93" t="s">
        <v>1378</v>
      </c>
      <c r="F93" t="s">
        <v>17</v>
      </c>
      <c r="AV93" s="40" t="s">
        <v>46</v>
      </c>
      <c r="AW93" s="44" t="e">
        <f>AVERAGEIF(tblSalaries[clean Country],tblBy_country[[#This Row],[Country]],tblSalaries[Salary])</f>
        <v>#N/A</v>
      </c>
      <c r="AX93" s="44" t="e">
        <f t="array" ref="AX93">MAX(IF((tblBy_country[[#This Row],[Country]]=tblSalaries[clean Country]),tblSalaries[Salary],0))</f>
        <v>#N/A</v>
      </c>
      <c r="AY93" s="44" t="e">
        <f t="array" ref="AY93">MIN(IF(tblSalaries[clean Country]=tblBy_country[[#This Row],[Country]],tblSalaries[Salary]))</f>
        <v>#N/A</v>
      </c>
      <c r="AZ93" s="41">
        <f>COUNTIF(tblSalaries[clean Country],tblBy_country[[#This Row],[Country]])</f>
        <v>4</v>
      </c>
      <c r="BA93" s="52">
        <v>8</v>
      </c>
      <c r="BB93" s="52">
        <v>47</v>
      </c>
      <c r="BC93" s="41">
        <f t="shared" si="2"/>
        <v>40.455756443639658</v>
      </c>
      <c r="BD93" s="42">
        <f>tblBy_country[[#This Row],[Number of replies]]/SUM(tblBy_country[Number of replies])</f>
        <v>2.1242697822623472E-3</v>
      </c>
      <c r="BE93" s="41">
        <f>IF(tblBy_country[[#This Row],[Country]]=Dashboard!$AC$7,50,1)</f>
        <v>1</v>
      </c>
      <c r="BF93" s="39"/>
      <c r="BG93" s="90"/>
      <c r="BH93" s="91"/>
      <c r="BI93" s="91"/>
      <c r="BJ93" s="91"/>
      <c r="BK93" s="91"/>
      <c r="BL93" s="92"/>
      <c r="BM93" s="39"/>
      <c r="BN93" s="39"/>
      <c r="BO93" s="115"/>
      <c r="BP93" s="57"/>
      <c r="BQ93" s="55" t="s">
        <v>447</v>
      </c>
      <c r="BR93" s="57"/>
      <c r="BS93" s="113"/>
      <c r="BT93" s="57"/>
      <c r="BU93" s="114"/>
    </row>
    <row r="94" spans="5:73" x14ac:dyDescent="0.25">
      <c r="E94" t="s">
        <v>136</v>
      </c>
      <c r="F94" t="s">
        <v>136</v>
      </c>
      <c r="AV94" s="40" t="s">
        <v>299</v>
      </c>
      <c r="AW94" s="44" t="e">
        <f>AVERAGEIF(tblSalaries[clean Country],tblBy_country[[#This Row],[Country]],tblSalaries[Salary])</f>
        <v>#N/A</v>
      </c>
      <c r="AX94" s="44" t="e">
        <f t="array" ref="AX94">MAX(IF((tblBy_country[[#This Row],[Country]]=tblSalaries[clean Country]),tblSalaries[Salary],0))</f>
        <v>#N/A</v>
      </c>
      <c r="AY94" s="44" t="e">
        <f t="array" ref="AY94">MIN(IF(tblSalaries[clean Country]=tblBy_country[[#This Row],[Country]],tblSalaries[Salary]))</f>
        <v>#N/A</v>
      </c>
      <c r="AZ94" s="41">
        <f>COUNTIF(tblSalaries[clean Country],tblBy_country[[#This Row],[Country]])</f>
        <v>2</v>
      </c>
      <c r="BA94" s="52">
        <v>100</v>
      </c>
      <c r="BB94" s="52">
        <v>15</v>
      </c>
      <c r="BC94" s="41">
        <f t="shared" si="2"/>
        <v>11.499522620902011</v>
      </c>
      <c r="BD94" s="42">
        <f>tblBy_country[[#This Row],[Number of replies]]/SUM(tblBy_country[Number of replies])</f>
        <v>1.0621348911311736E-3</v>
      </c>
      <c r="BE94" s="41">
        <f>IF(tblBy_country[[#This Row],[Country]]=Dashboard!$AC$7,50,1)</f>
        <v>1</v>
      </c>
      <c r="BF94" s="39"/>
      <c r="BG94" s="90"/>
      <c r="BH94" s="91"/>
      <c r="BI94" s="91"/>
      <c r="BJ94" s="91"/>
      <c r="BK94" s="91"/>
      <c r="BL94" s="92"/>
      <c r="BM94" s="39"/>
      <c r="BN94" s="39"/>
      <c r="BO94" s="115"/>
      <c r="BQ94" s="57" t="s">
        <v>46</v>
      </c>
      <c r="BS94" s="113"/>
      <c r="BU94" s="114"/>
    </row>
    <row r="95" spans="5:73" x14ac:dyDescent="0.25">
      <c r="E95" t="s">
        <v>1154</v>
      </c>
      <c r="F95" t="s">
        <v>1154</v>
      </c>
      <c r="AV95" s="40" t="s">
        <v>1805</v>
      </c>
      <c r="AW95" s="44" t="e">
        <f>AVERAGEIF(tblSalaries[clean Country],tblBy_country[[#This Row],[Country]],tblSalaries[Salary])</f>
        <v>#N/A</v>
      </c>
      <c r="AX95" s="44" t="e">
        <f t="array" ref="AX95">MAX(IF((tblBy_country[[#This Row],[Country]]=tblSalaries[clean Country]),tblSalaries[Salary],0))</f>
        <v>#N/A</v>
      </c>
      <c r="AY95" s="44" t="e">
        <f t="array" ref="AY95">MIN(IF(tblSalaries[clean Country]=tblBy_country[[#This Row],[Country]],tblSalaries[Salary]))</f>
        <v>#N/A</v>
      </c>
      <c r="AZ95" s="41">
        <f>COUNTIF(tblSalaries[clean Country],tblBy_country[[#This Row],[Country]])</f>
        <v>1</v>
      </c>
      <c r="BA95" s="52">
        <v>9</v>
      </c>
      <c r="BB95" s="52">
        <v>34</v>
      </c>
      <c r="BC95" s="41">
        <f t="shared" si="2"/>
        <v>27.429220010345613</v>
      </c>
      <c r="BD95" s="42">
        <f>tblBy_country[[#This Row],[Number of replies]]/SUM(tblBy_country[Number of replies])</f>
        <v>5.3106744556558679E-4</v>
      </c>
      <c r="BE95" s="41">
        <f>IF(tblBy_country[[#This Row],[Country]]=Dashboard!$AC$7,50,1)</f>
        <v>1</v>
      </c>
      <c r="BF95" s="39"/>
      <c r="BG95" s="90"/>
      <c r="BH95" s="91"/>
      <c r="BI95" s="91"/>
      <c r="BJ95" s="91"/>
      <c r="BK95" s="91"/>
      <c r="BL95" s="92"/>
      <c r="BM95" s="39"/>
      <c r="BN95" s="39"/>
      <c r="BO95" s="115"/>
      <c r="BP95" s="57"/>
      <c r="BQ95" s="55" t="s">
        <v>299</v>
      </c>
      <c r="BR95" s="57"/>
      <c r="BS95" s="113"/>
      <c r="BT95" s="57"/>
      <c r="BU95" s="114"/>
    </row>
    <row r="96" spans="5:73" x14ac:dyDescent="0.25">
      <c r="E96" t="s">
        <v>1718</v>
      </c>
      <c r="F96" t="s">
        <v>1718</v>
      </c>
      <c r="AV96" s="40" t="s">
        <v>197</v>
      </c>
      <c r="AW96" s="44" t="e">
        <f>AVERAGEIF(tblSalaries[clean Country],tblBy_country[[#This Row],[Country]],tblSalaries[Salary])</f>
        <v>#N/A</v>
      </c>
      <c r="AX96" s="44" t="e">
        <f t="array" ref="AX96">MAX(IF((tblBy_country[[#This Row],[Country]]=tblSalaries[clean Country]),tblSalaries[Salary],0))</f>
        <v>#N/A</v>
      </c>
      <c r="AY96" s="44" t="e">
        <f t="array" ref="AY96">MIN(IF(tblSalaries[clean Country]=tblBy_country[[#This Row],[Country]],tblSalaries[Salary]))</f>
        <v>#N/A</v>
      </c>
      <c r="AZ96" s="41">
        <f>COUNTIF(tblSalaries[clean Country],tblBy_country[[#This Row],[Country]])</f>
        <v>2</v>
      </c>
      <c r="BA96" s="52">
        <v>35</v>
      </c>
      <c r="BB96" s="52">
        <v>39</v>
      </c>
      <c r="BC96" s="41">
        <f t="shared" si="2"/>
        <v>32.146679183285663</v>
      </c>
      <c r="BD96" s="42">
        <f>tblBy_country[[#This Row],[Number of replies]]/SUM(tblBy_country[Number of replies])</f>
        <v>1.0621348911311736E-3</v>
      </c>
      <c r="BE96" s="41">
        <f>IF(tblBy_country[[#This Row],[Country]]=Dashboard!$AC$7,50,1)</f>
        <v>1</v>
      </c>
      <c r="BF96" s="39"/>
      <c r="BG96" s="90"/>
      <c r="BH96" s="91"/>
      <c r="BI96" s="91"/>
      <c r="BJ96" s="91"/>
      <c r="BK96" s="91"/>
      <c r="BL96" s="92"/>
      <c r="BM96" s="39"/>
      <c r="BN96" s="39"/>
      <c r="BO96" s="115"/>
      <c r="BQ96" s="55" t="s">
        <v>1805</v>
      </c>
      <c r="BS96" s="113"/>
      <c r="BU96" s="114"/>
    </row>
    <row r="97" spans="5:73" x14ac:dyDescent="0.25">
      <c r="E97" t="s">
        <v>347</v>
      </c>
      <c r="F97" t="s">
        <v>347</v>
      </c>
      <c r="AV97" s="40" t="s">
        <v>179</v>
      </c>
      <c r="AW97" s="44" t="e">
        <f>AVERAGEIF(tblSalaries[clean Country],tblBy_country[[#This Row],[Country]],tblSalaries[Salary])</f>
        <v>#N/A</v>
      </c>
      <c r="AX97" s="44" t="e">
        <f t="array" ref="AX97">MAX(IF((tblBy_country[[#This Row],[Country]]=tblSalaries[clean Country]),tblSalaries[Salary],0))</f>
        <v>#N/A</v>
      </c>
      <c r="AY97" s="44" t="e">
        <f t="array" ref="AY97">MIN(IF(tblSalaries[clean Country]=tblBy_country[[#This Row],[Country]],tblSalaries[Salary]))</f>
        <v>#N/A</v>
      </c>
      <c r="AZ97" s="41">
        <f>COUNTIF(tblSalaries[clean Country],tblBy_country[[#This Row],[Country]])</f>
        <v>19</v>
      </c>
      <c r="BA97" s="52">
        <v>54</v>
      </c>
      <c r="BB97" s="52">
        <v>24</v>
      </c>
      <c r="BC97" s="41">
        <f t="shared" si="2"/>
        <v>18.74547416195151</v>
      </c>
      <c r="BD97" s="42">
        <f>tblBy_country[[#This Row],[Number of replies]]/SUM(tblBy_country[Number of replies])</f>
        <v>1.009028146574615E-2</v>
      </c>
      <c r="BE97" s="41">
        <f>IF(tblBy_country[[#This Row],[Country]]=Dashboard!$AC$7,50,1)</f>
        <v>1</v>
      </c>
      <c r="BF97" s="39"/>
      <c r="BG97" s="90"/>
      <c r="BH97" s="91"/>
      <c r="BI97" s="91"/>
      <c r="BJ97" s="91"/>
      <c r="BK97" s="91"/>
      <c r="BL97" s="92"/>
      <c r="BM97" s="39"/>
      <c r="BN97" s="39"/>
      <c r="BO97" s="115"/>
      <c r="BP97" s="57"/>
      <c r="BQ97" s="55" t="s">
        <v>197</v>
      </c>
      <c r="BR97" s="57"/>
      <c r="BS97" s="113"/>
      <c r="BT97" s="57"/>
      <c r="BU97" s="114"/>
    </row>
    <row r="98" spans="5:73" x14ac:dyDescent="0.25">
      <c r="E98" t="s">
        <v>75</v>
      </c>
      <c r="F98" t="s">
        <v>75</v>
      </c>
      <c r="AV98" s="40" t="s">
        <v>1454</v>
      </c>
      <c r="AW98" s="44" t="e">
        <f>AVERAGEIF(tblSalaries[clean Country],tblBy_country[[#This Row],[Country]],tblSalaries[Salary])</f>
        <v>#N/A</v>
      </c>
      <c r="AX98" s="44" t="e">
        <f t="array" ref="AX98">MAX(IF((tblBy_country[[#This Row],[Country]]=tblSalaries[clean Country]),tblSalaries[Salary],0))</f>
        <v>#N/A</v>
      </c>
      <c r="AY98" s="44" t="e">
        <f t="array" ref="AY98">MIN(IF(tblSalaries[clean Country]=tblBy_country[[#This Row],[Country]],tblSalaries[Salary]))</f>
        <v>#N/A</v>
      </c>
      <c r="AZ98" s="41">
        <f>COUNTIF(tblSalaries[clean Country],tblBy_country[[#This Row],[Country]])</f>
        <v>1</v>
      </c>
      <c r="BA98" s="52">
        <v>32</v>
      </c>
      <c r="BB98" s="52">
        <v>1</v>
      </c>
      <c r="BC98" s="41">
        <f t="shared" si="2"/>
        <v>0.75599073768621416</v>
      </c>
      <c r="BD98" s="42">
        <f>tblBy_country[[#This Row],[Number of replies]]/SUM(tblBy_country[Number of replies])</f>
        <v>5.3106744556558679E-4</v>
      </c>
      <c r="BE98" s="41">
        <f>IF(tblBy_country[[#This Row],[Country]]=Dashboard!$AC$7,50,1)</f>
        <v>1</v>
      </c>
      <c r="BF98" s="39"/>
      <c r="BG98" s="90"/>
      <c r="BH98" s="91"/>
      <c r="BI98" s="91"/>
      <c r="BJ98" s="91"/>
      <c r="BK98" s="91"/>
      <c r="BL98" s="92"/>
      <c r="BM98" s="39"/>
      <c r="BN98" s="39"/>
      <c r="BO98" s="115"/>
      <c r="BQ98" s="55" t="s">
        <v>179</v>
      </c>
      <c r="BS98" s="113"/>
      <c r="BU98" s="114"/>
    </row>
    <row r="99" spans="5:73" x14ac:dyDescent="0.25">
      <c r="E99" t="s">
        <v>30</v>
      </c>
      <c r="F99" t="s">
        <v>30</v>
      </c>
      <c r="AV99" s="40" t="s">
        <v>71</v>
      </c>
      <c r="AW99" s="44" t="e">
        <f>AVERAGEIF(tblSalaries[clean Country],tblBy_country[[#This Row],[Country]],tblSalaries[Salary])</f>
        <v>#N/A</v>
      </c>
      <c r="AX99" s="44" t="e">
        <f t="array" ref="AX99">MAX(IF((tblBy_country[[#This Row],[Country]]=tblSalaries[clean Country]),tblSalaries[Salary],0))</f>
        <v>#N/A</v>
      </c>
      <c r="AY99" s="44" t="e">
        <f t="array" ref="AY99">MIN(IF(tblSalaries[clean Country]=tblBy_country[[#This Row],[Country]],tblSalaries[Salary]))</f>
        <v>#N/A</v>
      </c>
      <c r="AZ99" s="41">
        <f>COUNTIF(tblSalaries[clean Country],tblBy_country[[#This Row],[Country]])</f>
        <v>154</v>
      </c>
      <c r="BA99" s="52">
        <v>-2</v>
      </c>
      <c r="BB99" s="52">
        <v>54</v>
      </c>
      <c r="BC99" s="41">
        <f t="shared" ref="BC99:BC105" si="3">LOG(TAN(((3.1415/180)*BB99)/2+3.1415/4))*100</f>
        <v>48.816919738970931</v>
      </c>
      <c r="BD99" s="42">
        <f>tblBy_country[[#This Row],[Number of replies]]/SUM(tblBy_country[Number of replies])</f>
        <v>8.1784386617100371E-2</v>
      </c>
      <c r="BE99" s="41">
        <f>IF(tblBy_country[[#This Row],[Country]]=Dashboard!$AC$7,50,1)</f>
        <v>1</v>
      </c>
      <c r="BF99" s="39"/>
      <c r="BG99" s="90"/>
      <c r="BH99" s="91"/>
      <c r="BI99" s="91"/>
      <c r="BJ99" s="91"/>
      <c r="BK99" s="91"/>
      <c r="BL99" s="92"/>
      <c r="BM99" s="39"/>
      <c r="BN99" s="39"/>
      <c r="BO99" s="115"/>
      <c r="BP99" s="57"/>
      <c r="BQ99" s="57" t="s">
        <v>1454</v>
      </c>
      <c r="BR99" s="57"/>
      <c r="BS99" s="113"/>
      <c r="BT99" s="57"/>
      <c r="BU99" s="114"/>
    </row>
    <row r="100" spans="5:73" x14ac:dyDescent="0.25">
      <c r="E100" t="s">
        <v>1009</v>
      </c>
      <c r="F100" t="s">
        <v>1009</v>
      </c>
      <c r="AV100" s="40" t="s">
        <v>27</v>
      </c>
      <c r="AW100" s="44" t="e">
        <f>AVERAGEIF(tblSalaries[clean Country],tblBy_country[[#This Row],[Country]],tblSalaries[Salary])</f>
        <v>#N/A</v>
      </c>
      <c r="AX100" s="44" t="e">
        <f t="array" ref="AX100">MAX(IF((tblBy_country[[#This Row],[Country]]=tblSalaries[clean Country]),tblSalaries[Salary],0))</f>
        <v>#N/A</v>
      </c>
      <c r="AY100" s="44" t="e">
        <f t="array" ref="AY100">MIN(IF(tblSalaries[clean Country]=tblBy_country[[#This Row],[Country]],tblSalaries[Salary]))</f>
        <v>#N/A</v>
      </c>
      <c r="AZ100" s="41">
        <f>COUNTIF(tblSalaries[clean Country],tblBy_country[[#This Row],[Country]])</f>
        <v>4</v>
      </c>
      <c r="BA100" s="52">
        <v>32</v>
      </c>
      <c r="BB100" s="52">
        <v>49</v>
      </c>
      <c r="BC100" s="41">
        <f t="shared" si="3"/>
        <v>42.721496859777069</v>
      </c>
      <c r="BD100" s="42">
        <f>tblBy_country[[#This Row],[Number of replies]]/SUM(tblBy_country[Number of replies])</f>
        <v>2.1242697822623472E-3</v>
      </c>
      <c r="BE100" s="41">
        <f>IF(tblBy_country[[#This Row],[Country]]=Dashboard!$AC$7,50,1)</f>
        <v>1</v>
      </c>
      <c r="BF100" s="39"/>
      <c r="BG100" s="90"/>
      <c r="BH100" s="91"/>
      <c r="BI100" s="91"/>
      <c r="BJ100" s="91"/>
      <c r="BK100" s="91"/>
      <c r="BL100" s="92"/>
      <c r="BM100" s="39"/>
      <c r="BN100" s="39"/>
      <c r="BO100" s="115"/>
      <c r="BQ100" s="55" t="s">
        <v>71</v>
      </c>
      <c r="BS100" s="113"/>
      <c r="BU100" s="114"/>
    </row>
    <row r="101" spans="5:73" x14ac:dyDescent="0.25">
      <c r="E101" t="s">
        <v>566</v>
      </c>
      <c r="F101" t="s">
        <v>566</v>
      </c>
      <c r="AV101" s="40" t="s">
        <v>987</v>
      </c>
      <c r="AW101" s="44" t="e">
        <f>AVERAGEIF(tblSalaries[clean Country],tblBy_country[[#This Row],[Country]],tblSalaries[Salary])</f>
        <v>#N/A</v>
      </c>
      <c r="AX101" s="44" t="e">
        <f t="array" ref="AX101">MAX(IF((tblBy_country[[#This Row],[Country]]=tblSalaries[clean Country]),tblSalaries[Salary],0))</f>
        <v>#N/A</v>
      </c>
      <c r="AY101" s="44" t="e">
        <f t="array" ref="AY101">MIN(IF(tblSalaries[clean Country]=tblBy_country[[#This Row],[Country]],tblSalaries[Salary]))</f>
        <v>#N/A</v>
      </c>
      <c r="AZ101" s="41">
        <f>COUNTIF(tblSalaries[clean Country],tblBy_country[[#This Row],[Country]])</f>
        <v>1</v>
      </c>
      <c r="BA101" s="52">
        <v>-56</v>
      </c>
      <c r="BB101" s="52">
        <v>-33</v>
      </c>
      <c r="BC101" s="41">
        <f t="shared" si="3"/>
        <v>-26.525079717073108</v>
      </c>
      <c r="BD101" s="42">
        <f>tblBy_country[[#This Row],[Number of replies]]/SUM(tblBy_country[Number of replies])</f>
        <v>5.3106744556558679E-4</v>
      </c>
      <c r="BE101" s="41">
        <f>IF(tblBy_country[[#This Row],[Country]]=Dashboard!$AC$7,50,1)</f>
        <v>1</v>
      </c>
      <c r="BF101" s="39"/>
      <c r="BG101" s="90"/>
      <c r="BH101" s="91"/>
      <c r="BI101" s="91"/>
      <c r="BJ101" s="91"/>
      <c r="BK101" s="91"/>
      <c r="BL101" s="92"/>
      <c r="BM101" s="39"/>
      <c r="BN101" s="39"/>
      <c r="BO101" s="115"/>
      <c r="BP101" s="57"/>
      <c r="BQ101" s="55" t="s">
        <v>27</v>
      </c>
      <c r="BR101" s="57"/>
      <c r="BS101" s="113"/>
      <c r="BT101" s="57"/>
      <c r="BU101" s="114"/>
    </row>
    <row r="102" spans="5:73" x14ac:dyDescent="0.25">
      <c r="E102" t="s">
        <v>1304</v>
      </c>
      <c r="F102" s="49" t="s">
        <v>525</v>
      </c>
      <c r="AV102" s="40" t="s">
        <v>15</v>
      </c>
      <c r="AW102" s="44" t="e">
        <f>AVERAGEIF(tblSalaries[clean Country],tblBy_country[[#This Row],[Country]],tblSalaries[Salary])</f>
        <v>#N/A</v>
      </c>
      <c r="AX102" s="44" t="e">
        <f t="array" ref="AX102">MAX(IF((tblBy_country[[#This Row],[Country]]=tblSalaries[clean Country]),tblSalaries[Salary],0))</f>
        <v>#N/A</v>
      </c>
      <c r="AY102" s="44" t="e">
        <f t="array" ref="AY102">MIN(IF(tblSalaries[clean Country]=tblBy_country[[#This Row],[Country]],tblSalaries[Salary]))</f>
        <v>#N/A</v>
      </c>
      <c r="AZ102" s="41">
        <f>COUNTIF(tblSalaries[clean Country],tblBy_country[[#This Row],[Country]])</f>
        <v>618</v>
      </c>
      <c r="BA102" s="52">
        <v>-97</v>
      </c>
      <c r="BB102" s="52">
        <v>38</v>
      </c>
      <c r="BC102" s="41">
        <f>LOG(TAN(((3.1415/180)*BB102)/2+3.1415/4))*100</f>
        <v>31.178191420968009</v>
      </c>
      <c r="BD102" s="42">
        <f>tblBy_country[[#This Row],[Number of replies]]/SUM(tblBy_country[Number of replies])</f>
        <v>0.32819968135953265</v>
      </c>
      <c r="BE102" s="41">
        <f>IF(tblBy_country[[#This Row],[Country]]=Dashboard!$AC$7,50,1)</f>
        <v>1</v>
      </c>
      <c r="BF102" s="39"/>
      <c r="BG102" s="90"/>
      <c r="BH102" s="91"/>
      <c r="BI102" s="91"/>
      <c r="BJ102" s="91"/>
      <c r="BK102" s="91"/>
      <c r="BL102" s="92"/>
      <c r="BM102" s="39"/>
      <c r="BN102" s="39"/>
      <c r="BO102" s="115"/>
      <c r="BQ102" s="55" t="s">
        <v>987</v>
      </c>
      <c r="BS102" s="113"/>
      <c r="BU102" s="114"/>
    </row>
    <row r="103" spans="5:73" x14ac:dyDescent="0.25">
      <c r="E103" t="s">
        <v>73</v>
      </c>
      <c r="F103" t="s">
        <v>73</v>
      </c>
      <c r="AV103" s="40" t="s">
        <v>1672</v>
      </c>
      <c r="AW103" s="44" t="e">
        <f>AVERAGEIF(tblSalaries[clean Country],tblBy_country[[#This Row],[Country]],tblSalaries[Salary])</f>
        <v>#N/A</v>
      </c>
      <c r="AX103" s="44" t="e">
        <f t="array" ref="AX103">MAX(IF((tblBy_country[[#This Row],[Country]]=tblSalaries[clean Country]),tblSalaries[Salary],0))</f>
        <v>#N/A</v>
      </c>
      <c r="AY103" s="44" t="e">
        <f t="array" ref="AY103">MIN(IF(tblSalaries[clean Country]=tblBy_country[[#This Row],[Country]],tblSalaries[Salary]))</f>
        <v>#N/A</v>
      </c>
      <c r="AZ103" s="41">
        <f>COUNTIF(tblSalaries[clean Country],tblBy_country[[#This Row],[Country]])</f>
        <v>2</v>
      </c>
      <c r="BA103" s="52">
        <v>106</v>
      </c>
      <c r="BB103" s="52">
        <v>16</v>
      </c>
      <c r="BC103" s="41">
        <f t="shared" si="3"/>
        <v>12.286094061169797</v>
      </c>
      <c r="BD103" s="42">
        <f>tblBy_country[[#This Row],[Number of replies]]/SUM(tblBy_country[Number of replies])</f>
        <v>1.0621348911311736E-3</v>
      </c>
      <c r="BE103" s="41">
        <f>IF(tblBy_country[[#This Row],[Country]]=Dashboard!$AC$7,50,1)</f>
        <v>1</v>
      </c>
      <c r="BF103" s="39"/>
      <c r="BG103" s="90"/>
      <c r="BH103" s="91"/>
      <c r="BI103" s="91"/>
      <c r="BJ103" s="91"/>
      <c r="BK103" s="91"/>
      <c r="BL103" s="92"/>
      <c r="BM103" s="39"/>
      <c r="BN103" s="39"/>
      <c r="BO103" s="115"/>
      <c r="BP103" s="57"/>
      <c r="BQ103" s="57" t="s">
        <v>15</v>
      </c>
      <c r="BR103" s="57"/>
      <c r="BS103" s="113"/>
      <c r="BT103" s="57"/>
      <c r="BU103" s="114"/>
    </row>
    <row r="104" spans="5:73" x14ac:dyDescent="0.25">
      <c r="E104" t="s">
        <v>65</v>
      </c>
      <c r="F104" t="s">
        <v>65</v>
      </c>
      <c r="AV104" s="40" t="s">
        <v>1084</v>
      </c>
      <c r="AW104" s="44" t="e">
        <f>AVERAGEIF(tblSalaries[clean Country],tblBy_country[[#This Row],[Country]],tblSalaries[Salary])</f>
        <v>#N/A</v>
      </c>
      <c r="AX104" s="44" t="e">
        <f t="array" ref="AX104">MAX(IF((tblBy_country[[#This Row],[Country]]=tblSalaries[clean Country]),tblSalaries[Salary],0))</f>
        <v>#N/A</v>
      </c>
      <c r="AY104" s="44" t="e">
        <f t="array" ref="AY104">MIN(IF(tblSalaries[clean Country]=tblBy_country[[#This Row],[Country]],tblSalaries[Salary]))</f>
        <v>#N/A</v>
      </c>
      <c r="AZ104" s="41">
        <f>COUNTIF(tblSalaries[clean Country],tblBy_country[[#This Row],[Country]])</f>
        <v>2</v>
      </c>
      <c r="BA104" s="52">
        <v>30</v>
      </c>
      <c r="BB104" s="52">
        <v>-15</v>
      </c>
      <c r="BC104" s="41">
        <f t="shared" si="3"/>
        <v>-11.503688454183315</v>
      </c>
      <c r="BD104" s="42">
        <f>tblBy_country[[#This Row],[Number of replies]]/SUM(tblBy_country[Number of replies])</f>
        <v>1.0621348911311736E-3</v>
      </c>
      <c r="BE104" s="41">
        <f>IF(tblBy_country[[#This Row],[Country]]=Dashboard!$AC$7,50,1)</f>
        <v>1</v>
      </c>
      <c r="BF104" s="39"/>
      <c r="BG104" s="90"/>
      <c r="BH104" s="91"/>
      <c r="BI104" s="91"/>
      <c r="BJ104" s="91"/>
      <c r="BK104" s="91"/>
      <c r="BL104" s="92"/>
      <c r="BM104" s="39"/>
      <c r="BN104" s="39"/>
      <c r="BO104" s="115"/>
      <c r="BQ104" s="55" t="s">
        <v>1672</v>
      </c>
      <c r="BS104" s="113"/>
      <c r="BU104" s="114"/>
    </row>
    <row r="105" spans="5:73" x14ac:dyDescent="0.25">
      <c r="E105" t="s">
        <v>133</v>
      </c>
      <c r="F105" t="s">
        <v>133</v>
      </c>
      <c r="AV105" s="40" t="s">
        <v>1053</v>
      </c>
      <c r="AW105" s="44" t="e">
        <f>AVERAGEIF(tblSalaries[clean Country],tblBy_country[[#This Row],[Country]],tblSalaries[Salary])</f>
        <v>#N/A</v>
      </c>
      <c r="AX105" s="44" t="e">
        <f t="array" ref="AX105">MAX(IF((tblBy_country[[#This Row],[Country]]=tblSalaries[clean Country]),tblSalaries[Salary],0))</f>
        <v>#N/A</v>
      </c>
      <c r="AY105" s="44" t="e">
        <f t="array" ref="AY105">MIN(IF(tblSalaries[clean Country]=tblBy_country[[#This Row],[Country]],tblSalaries[Salary]))</f>
        <v>#N/A</v>
      </c>
      <c r="AZ105" s="41">
        <f>COUNTIF(tblSalaries[clean Country],tblBy_country[[#This Row],[Country]])</f>
        <v>1</v>
      </c>
      <c r="BA105" s="52">
        <v>30</v>
      </c>
      <c r="BB105" s="52">
        <v>-20</v>
      </c>
      <c r="BC105" s="41">
        <f t="shared" si="3"/>
        <v>-15.478987094215235</v>
      </c>
      <c r="BD105" s="42">
        <f>tblBy_country[[#This Row],[Number of replies]]/SUM(tblBy_country[Number of replies])</f>
        <v>5.3106744556558679E-4</v>
      </c>
      <c r="BE105" s="41">
        <f>IF(tblBy_country[[#This Row],[Country]]=Dashboard!$AC$7,50,1)</f>
        <v>1</v>
      </c>
      <c r="BF105" s="39"/>
      <c r="BG105" s="90"/>
      <c r="BH105" s="91"/>
      <c r="BI105" s="91"/>
      <c r="BJ105" s="91"/>
      <c r="BK105" s="91"/>
      <c r="BL105" s="92"/>
      <c r="BM105" s="39"/>
      <c r="BN105" s="39"/>
      <c r="BO105" s="115"/>
      <c r="BP105" s="57"/>
      <c r="BQ105" s="55" t="s">
        <v>1084</v>
      </c>
      <c r="BR105" s="57"/>
      <c r="BS105" s="113"/>
      <c r="BT105" s="57"/>
      <c r="BU105" s="114"/>
    </row>
    <row r="106" spans="5:73" x14ac:dyDescent="0.25">
      <c r="E106" t="s">
        <v>772</v>
      </c>
      <c r="F106" t="s">
        <v>133</v>
      </c>
      <c r="AZ106" s="39"/>
      <c r="BA106" s="52"/>
      <c r="BB106" s="52"/>
      <c r="BC106" s="39"/>
      <c r="BD106" s="39"/>
      <c r="BE106" s="39"/>
      <c r="BF106" s="39"/>
      <c r="BG106" s="90"/>
      <c r="BH106" s="91"/>
      <c r="BI106" s="91"/>
      <c r="BJ106" s="91"/>
      <c r="BK106" s="91"/>
      <c r="BL106" s="92"/>
      <c r="BM106" s="39"/>
      <c r="BN106" s="39"/>
      <c r="BO106" s="115"/>
      <c r="BQ106" s="55" t="s">
        <v>1053</v>
      </c>
      <c r="BS106" s="113"/>
      <c r="BU106" s="114"/>
    </row>
    <row r="107" spans="5:73" x14ac:dyDescent="0.25">
      <c r="E107" t="s">
        <v>1490</v>
      </c>
      <c r="F107" t="s">
        <v>133</v>
      </c>
      <c r="BE107" s="39"/>
      <c r="BF107" s="39"/>
      <c r="BG107" s="90"/>
      <c r="BH107" s="91"/>
      <c r="BI107" s="91"/>
      <c r="BJ107" s="91"/>
      <c r="BK107" s="91"/>
      <c r="BL107" s="92"/>
      <c r="BM107" s="39"/>
      <c r="BN107" s="39"/>
      <c r="BO107" s="115"/>
      <c r="BP107" s="57"/>
      <c r="BR107" s="57"/>
      <c r="BS107" s="113"/>
      <c r="BT107" s="57"/>
      <c r="BU107" s="114"/>
    </row>
    <row r="108" spans="5:73" x14ac:dyDescent="0.25">
      <c r="E108" t="s">
        <v>643</v>
      </c>
      <c r="F108" t="s">
        <v>3927</v>
      </c>
      <c r="BE108" s="39"/>
      <c r="BF108" s="39"/>
      <c r="BG108" s="90"/>
      <c r="BH108" s="91"/>
      <c r="BI108" s="91"/>
      <c r="BJ108" s="91"/>
      <c r="BK108" s="91"/>
      <c r="BL108" s="92"/>
      <c r="BM108" s="39"/>
      <c r="BN108" s="39"/>
      <c r="BO108" s="115"/>
      <c r="BQ108" s="113"/>
      <c r="BS108" s="113"/>
      <c r="BU108" s="114"/>
    </row>
    <row r="109" spans="5:73" x14ac:dyDescent="0.25">
      <c r="E109" t="s">
        <v>171</v>
      </c>
      <c r="F109" t="s">
        <v>171</v>
      </c>
      <c r="BO109" s="115"/>
      <c r="BP109" s="57"/>
      <c r="BQ109" s="113"/>
      <c r="BR109" s="57"/>
      <c r="BS109" s="113"/>
      <c r="BT109" s="57"/>
      <c r="BU109" s="114"/>
    </row>
    <row r="110" spans="5:73" x14ac:dyDescent="0.25">
      <c r="E110" t="s">
        <v>1800</v>
      </c>
      <c r="F110" t="s">
        <v>1800</v>
      </c>
      <c r="BO110" s="115"/>
      <c r="BQ110" s="113"/>
      <c r="BS110" s="113"/>
      <c r="BU110" s="114"/>
    </row>
    <row r="111" spans="5:73" x14ac:dyDescent="0.25">
      <c r="E111" t="s">
        <v>1064</v>
      </c>
      <c r="F111" t="s">
        <v>1064</v>
      </c>
      <c r="BO111" s="115"/>
      <c r="BP111" s="57"/>
      <c r="BQ111" s="113"/>
      <c r="BR111" s="57"/>
      <c r="BS111" s="113"/>
      <c r="BT111" s="57"/>
      <c r="BU111" s="114"/>
    </row>
    <row r="112" spans="5:73" x14ac:dyDescent="0.25">
      <c r="E112" t="s">
        <v>547</v>
      </c>
      <c r="F112" t="s">
        <v>547</v>
      </c>
      <c r="BO112" s="115"/>
      <c r="BQ112" s="113"/>
      <c r="BS112" s="113"/>
      <c r="BU112" s="114"/>
    </row>
    <row r="113" spans="5:73" x14ac:dyDescent="0.25">
      <c r="E113" t="s">
        <v>48</v>
      </c>
      <c r="F113" t="s">
        <v>48</v>
      </c>
      <c r="BO113" s="115"/>
      <c r="BP113" s="57"/>
      <c r="BQ113" s="113"/>
      <c r="BR113" s="57"/>
      <c r="BS113" s="113"/>
      <c r="BT113" s="57"/>
      <c r="BU113" s="114"/>
    </row>
    <row r="114" spans="5:73" x14ac:dyDescent="0.25">
      <c r="E114" t="s">
        <v>1603</v>
      </c>
      <c r="F114" t="s">
        <v>48</v>
      </c>
      <c r="BO114" s="115"/>
      <c r="BQ114" s="113"/>
      <c r="BS114" s="113"/>
      <c r="BU114" s="114"/>
    </row>
    <row r="115" spans="5:73" x14ac:dyDescent="0.25">
      <c r="E115" t="s">
        <v>120</v>
      </c>
      <c r="F115" t="s">
        <v>48</v>
      </c>
      <c r="BO115" s="115"/>
      <c r="BP115" s="57"/>
      <c r="BQ115" s="113"/>
      <c r="BR115" s="57"/>
      <c r="BS115" s="113"/>
      <c r="BT115" s="57"/>
      <c r="BU115" s="114"/>
    </row>
    <row r="116" spans="5:73" x14ac:dyDescent="0.25">
      <c r="E116" t="s">
        <v>607</v>
      </c>
      <c r="F116" t="s">
        <v>607</v>
      </c>
      <c r="BO116" s="115"/>
      <c r="BQ116" s="113"/>
      <c r="BS116" s="113"/>
      <c r="BU116" s="114"/>
    </row>
    <row r="117" spans="5:73" x14ac:dyDescent="0.25">
      <c r="E117" t="s">
        <v>715</v>
      </c>
      <c r="F117" t="s">
        <v>715</v>
      </c>
      <c r="BO117" s="115"/>
      <c r="BP117" s="57"/>
      <c r="BQ117" s="113"/>
      <c r="BR117" s="57"/>
      <c r="BS117" s="113"/>
      <c r="BT117" s="57"/>
      <c r="BU117" s="114"/>
    </row>
    <row r="118" spans="5:73" x14ac:dyDescent="0.25">
      <c r="E118" t="s">
        <v>1430</v>
      </c>
      <c r="F118" t="s">
        <v>715</v>
      </c>
      <c r="BO118" s="115"/>
      <c r="BQ118" s="113"/>
      <c r="BS118" s="113"/>
      <c r="BU118" s="114"/>
    </row>
    <row r="119" spans="5:73" x14ac:dyDescent="0.25">
      <c r="E119" t="s">
        <v>447</v>
      </c>
      <c r="F119" t="s">
        <v>447</v>
      </c>
      <c r="BO119" s="115"/>
      <c r="BP119" s="57"/>
      <c r="BQ119" s="113"/>
      <c r="BR119" s="57"/>
      <c r="BS119" s="113"/>
      <c r="BT119" s="57"/>
      <c r="BU119" s="114"/>
    </row>
    <row r="120" spans="5:73" x14ac:dyDescent="0.25">
      <c r="E120" t="s">
        <v>46</v>
      </c>
      <c r="F120" t="s">
        <v>46</v>
      </c>
      <c r="BO120" s="115"/>
      <c r="BQ120" s="113"/>
      <c r="BS120" s="113"/>
      <c r="BU120" s="114"/>
    </row>
    <row r="121" spans="5:73" x14ac:dyDescent="0.25">
      <c r="E121" t="s">
        <v>299</v>
      </c>
      <c r="F121" t="s">
        <v>299</v>
      </c>
      <c r="BO121" s="115"/>
      <c r="BP121" s="57"/>
      <c r="BQ121" s="113"/>
      <c r="BR121" s="57"/>
      <c r="BS121" s="113"/>
      <c r="BT121" s="57"/>
      <c r="BU121" s="114"/>
    </row>
    <row r="122" spans="5:73" x14ac:dyDescent="0.25">
      <c r="E122" t="s">
        <v>747</v>
      </c>
      <c r="F122" t="s">
        <v>299</v>
      </c>
      <c r="BO122" s="115"/>
      <c r="BQ122" s="113"/>
      <c r="BS122" s="113"/>
      <c r="BU122" s="114"/>
    </row>
    <row r="123" spans="5:73" x14ac:dyDescent="0.25">
      <c r="E123" t="s">
        <v>1805</v>
      </c>
      <c r="F123" t="s">
        <v>1805</v>
      </c>
      <c r="BO123" s="115"/>
      <c r="BP123" s="57"/>
      <c r="BQ123" s="113"/>
      <c r="BR123" s="57"/>
      <c r="BS123" s="113"/>
      <c r="BT123" s="57"/>
      <c r="BU123" s="114"/>
    </row>
    <row r="124" spans="5:73" x14ac:dyDescent="0.25">
      <c r="E124" t="s">
        <v>197</v>
      </c>
      <c r="F124" t="s">
        <v>197</v>
      </c>
      <c r="BO124" s="115"/>
      <c r="BQ124" s="113"/>
      <c r="BS124" s="113"/>
      <c r="BU124" s="114"/>
    </row>
    <row r="125" spans="5:73" x14ac:dyDescent="0.25">
      <c r="E125" t="s">
        <v>179</v>
      </c>
      <c r="F125" t="s">
        <v>179</v>
      </c>
      <c r="BO125" s="115"/>
      <c r="BP125" s="57"/>
      <c r="BQ125" s="113"/>
      <c r="BR125" s="57"/>
      <c r="BS125" s="113"/>
      <c r="BT125" s="57"/>
      <c r="BU125" s="114"/>
    </row>
    <row r="126" spans="5:73" x14ac:dyDescent="0.25">
      <c r="E126" t="s">
        <v>126</v>
      </c>
      <c r="F126" t="s">
        <v>179</v>
      </c>
      <c r="BO126" s="115"/>
      <c r="BQ126" s="113"/>
      <c r="BS126" s="113"/>
      <c r="BU126" s="114"/>
    </row>
    <row r="127" spans="5:73" x14ac:dyDescent="0.25">
      <c r="E127" t="s">
        <v>492</v>
      </c>
      <c r="F127" t="s">
        <v>179</v>
      </c>
      <c r="BO127" s="115"/>
      <c r="BP127" s="57"/>
      <c r="BQ127" s="113"/>
      <c r="BR127" s="57"/>
      <c r="BS127" s="113"/>
      <c r="BT127" s="57"/>
      <c r="BU127" s="114"/>
    </row>
    <row r="128" spans="5:73" x14ac:dyDescent="0.25">
      <c r="E128" t="s">
        <v>1454</v>
      </c>
      <c r="F128" t="s">
        <v>1454</v>
      </c>
      <c r="BO128" s="115"/>
      <c r="BQ128" s="113"/>
      <c r="BS128" s="113"/>
      <c r="BU128" s="114"/>
    </row>
    <row r="129" spans="5:73" x14ac:dyDescent="0.25">
      <c r="E129" t="s">
        <v>71</v>
      </c>
      <c r="F129" t="s">
        <v>71</v>
      </c>
      <c r="BO129" s="115"/>
      <c r="BP129" s="57"/>
      <c r="BQ129" s="113"/>
      <c r="BR129" s="57"/>
      <c r="BS129" s="113"/>
      <c r="BT129" s="57"/>
      <c r="BU129" s="114"/>
    </row>
    <row r="130" spans="5:73" x14ac:dyDescent="0.25">
      <c r="E130" t="s">
        <v>27</v>
      </c>
      <c r="F130" t="s">
        <v>27</v>
      </c>
      <c r="BO130" s="115"/>
      <c r="BQ130" s="113"/>
      <c r="BS130" s="113"/>
      <c r="BU130" s="114"/>
    </row>
    <row r="131" spans="5:73" x14ac:dyDescent="0.25">
      <c r="E131" t="s">
        <v>987</v>
      </c>
      <c r="F131" t="s">
        <v>987</v>
      </c>
      <c r="BO131" s="115"/>
      <c r="BP131" s="57"/>
      <c r="BQ131" s="113"/>
      <c r="BR131" s="57"/>
      <c r="BS131" s="113"/>
      <c r="BT131" s="57"/>
      <c r="BU131" s="114"/>
    </row>
    <row r="132" spans="5:73" x14ac:dyDescent="0.25">
      <c r="E132" t="s">
        <v>15</v>
      </c>
      <c r="F132" t="s">
        <v>15</v>
      </c>
      <c r="BO132" s="115"/>
      <c r="BQ132" s="113"/>
      <c r="BS132" s="113"/>
      <c r="BU132" s="114"/>
    </row>
    <row r="133" spans="5:73" x14ac:dyDescent="0.25">
      <c r="E133" t="s">
        <v>56</v>
      </c>
      <c r="F133" t="s">
        <v>15</v>
      </c>
      <c r="BO133" s="115"/>
      <c r="BP133" s="57"/>
      <c r="BQ133" s="113"/>
      <c r="BR133" s="57"/>
      <c r="BS133" s="113"/>
      <c r="BT133" s="57"/>
      <c r="BU133" s="114"/>
    </row>
    <row r="134" spans="5:73" x14ac:dyDescent="0.25">
      <c r="E134" t="s">
        <v>1025</v>
      </c>
      <c r="F134" t="s">
        <v>1672</v>
      </c>
      <c r="BO134" s="115"/>
      <c r="BQ134" s="113"/>
      <c r="BS134" s="113"/>
      <c r="BU134" s="114"/>
    </row>
    <row r="135" spans="5:73" x14ac:dyDescent="0.25">
      <c r="E135" t="s">
        <v>1672</v>
      </c>
      <c r="F135" t="s">
        <v>1672</v>
      </c>
      <c r="BO135" s="115"/>
      <c r="BP135" s="57"/>
      <c r="BQ135" s="113"/>
      <c r="BR135" s="57"/>
      <c r="BS135" s="113"/>
      <c r="BT135" s="57"/>
      <c r="BU135" s="114"/>
    </row>
    <row r="136" spans="5:73" x14ac:dyDescent="0.25">
      <c r="E136" t="s">
        <v>1084</v>
      </c>
      <c r="F136" t="s">
        <v>1084</v>
      </c>
      <c r="BO136" s="115"/>
      <c r="BQ136" s="113"/>
      <c r="BS136" s="113"/>
      <c r="BU136" s="114"/>
    </row>
    <row r="137" spans="5:73" x14ac:dyDescent="0.25">
      <c r="E137" t="s">
        <v>1053</v>
      </c>
      <c r="F137" t="s">
        <v>1053</v>
      </c>
      <c r="BO137" s="115"/>
      <c r="BP137" s="57"/>
      <c r="BQ137" s="113"/>
      <c r="BR137" s="57"/>
      <c r="BS137" s="113"/>
      <c r="BT137" s="57"/>
      <c r="BU137" s="114"/>
    </row>
    <row r="138" spans="5:73" x14ac:dyDescent="0.25">
      <c r="BO138" s="115"/>
      <c r="BQ138" s="113"/>
      <c r="BS138" s="113"/>
      <c r="BU138" s="114"/>
    </row>
    <row r="139" spans="5:73" x14ac:dyDescent="0.25">
      <c r="BO139" s="115"/>
      <c r="BP139" s="57"/>
      <c r="BQ139" s="113"/>
      <c r="BR139" s="57"/>
      <c r="BS139" s="113"/>
      <c r="BT139" s="57"/>
      <c r="BU139" s="114"/>
    </row>
    <row r="140" spans="5:73" x14ac:dyDescent="0.25">
      <c r="BO140" s="115"/>
      <c r="BQ140" s="113"/>
      <c r="BS140" s="113"/>
      <c r="BU140" s="114"/>
    </row>
    <row r="141" spans="5:73" x14ac:dyDescent="0.25">
      <c r="BO141" s="115"/>
      <c r="BP141" s="57"/>
      <c r="BQ141" s="113"/>
      <c r="BR141" s="57"/>
      <c r="BS141" s="113"/>
      <c r="BT141" s="57"/>
      <c r="BU141" s="114"/>
    </row>
    <row r="142" spans="5:73" x14ac:dyDescent="0.25">
      <c r="BO142" s="115"/>
      <c r="BQ142" s="113"/>
      <c r="BS142" s="113"/>
      <c r="BU142" s="114"/>
    </row>
    <row r="143" spans="5:73" x14ac:dyDescent="0.25">
      <c r="BO143" s="115"/>
      <c r="BP143" s="57"/>
      <c r="BQ143" s="113"/>
      <c r="BR143" s="57"/>
      <c r="BS143" s="113"/>
      <c r="BT143" s="57"/>
      <c r="BU143" s="114"/>
    </row>
    <row r="144" spans="5:73" x14ac:dyDescent="0.25">
      <c r="BO144" s="115"/>
      <c r="BQ144" s="113"/>
      <c r="BS144" s="113"/>
      <c r="BU144" s="114"/>
    </row>
    <row r="145" spans="67:73" x14ac:dyDescent="0.25">
      <c r="BO145" s="115"/>
      <c r="BP145" s="57"/>
      <c r="BQ145" s="113"/>
      <c r="BR145" s="57"/>
      <c r="BS145" s="113"/>
      <c r="BT145" s="57"/>
      <c r="BU145" s="114"/>
    </row>
    <row r="146" spans="67:73" x14ac:dyDescent="0.25">
      <c r="BO146" s="115"/>
      <c r="BQ146" s="113"/>
      <c r="BS146" s="113"/>
      <c r="BU146" s="114"/>
    </row>
    <row r="147" spans="67:73" x14ac:dyDescent="0.25">
      <c r="BO147" s="115"/>
      <c r="BP147" s="57"/>
      <c r="BQ147" s="113"/>
      <c r="BR147" s="57"/>
      <c r="BS147" s="113"/>
      <c r="BT147" s="57"/>
      <c r="BU147" s="114"/>
    </row>
    <row r="148" spans="67:73" x14ac:dyDescent="0.25">
      <c r="BO148" s="115"/>
      <c r="BQ148" s="113"/>
      <c r="BS148" s="113"/>
      <c r="BU148" s="114"/>
    </row>
    <row r="149" spans="67:73" x14ac:dyDescent="0.25">
      <c r="BO149" s="115"/>
      <c r="BP149" s="57"/>
      <c r="BQ149" s="113"/>
      <c r="BR149" s="57"/>
      <c r="BS149" s="113"/>
      <c r="BT149" s="57"/>
      <c r="BU149" s="114"/>
    </row>
    <row r="150" spans="67:73" x14ac:dyDescent="0.25">
      <c r="BO150" s="115"/>
      <c r="BQ150" s="113"/>
      <c r="BS150" s="113"/>
      <c r="BU150" s="114"/>
    </row>
    <row r="151" spans="67:73" x14ac:dyDescent="0.25">
      <c r="BO151" s="115"/>
      <c r="BP151" s="57"/>
      <c r="BQ151" s="113"/>
      <c r="BR151" s="57"/>
      <c r="BS151" s="113"/>
      <c r="BT151" s="57"/>
      <c r="BU151" s="114"/>
    </row>
    <row r="152" spans="67:73" x14ac:dyDescent="0.25">
      <c r="BO152" s="115"/>
      <c r="BQ152" s="113"/>
      <c r="BS152" s="113"/>
      <c r="BU152" s="114"/>
    </row>
    <row r="153" spans="67:73" x14ac:dyDescent="0.25">
      <c r="BO153" s="115"/>
      <c r="BP153" s="57"/>
      <c r="BQ153" s="113"/>
      <c r="BR153" s="57"/>
      <c r="BS153" s="113"/>
      <c r="BT153" s="57"/>
      <c r="BU153" s="114"/>
    </row>
    <row r="154" spans="67:73" x14ac:dyDescent="0.25">
      <c r="BO154" s="115"/>
      <c r="BQ154" s="113"/>
      <c r="BS154" s="113"/>
      <c r="BU154" s="114"/>
    </row>
    <row r="155" spans="67:73" x14ac:dyDescent="0.25">
      <c r="BO155" s="115"/>
      <c r="BP155" s="57"/>
      <c r="BQ155" s="113"/>
      <c r="BR155" s="57"/>
      <c r="BS155" s="113"/>
      <c r="BT155" s="57"/>
      <c r="BU155" s="114"/>
    </row>
    <row r="156" spans="67:73" x14ac:dyDescent="0.25">
      <c r="BO156" s="115"/>
      <c r="BQ156" s="113"/>
      <c r="BS156" s="113"/>
      <c r="BU156" s="114"/>
    </row>
    <row r="157" spans="67:73" x14ac:dyDescent="0.25">
      <c r="BO157" s="115"/>
      <c r="BP157" s="57"/>
      <c r="BQ157" s="113"/>
      <c r="BR157" s="57"/>
      <c r="BS157" s="113"/>
      <c r="BT157" s="57"/>
      <c r="BU157" s="114"/>
    </row>
    <row r="158" spans="67:73" x14ac:dyDescent="0.25">
      <c r="BO158" s="115"/>
      <c r="BQ158" s="113"/>
      <c r="BS158" s="113"/>
      <c r="BU158" s="114"/>
    </row>
    <row r="159" spans="67:73" x14ac:dyDescent="0.25">
      <c r="BO159" s="115"/>
      <c r="BP159" s="57"/>
      <c r="BQ159" s="113"/>
      <c r="BR159" s="57"/>
      <c r="BS159" s="113"/>
      <c r="BT159" s="57"/>
      <c r="BU159" s="114"/>
    </row>
    <row r="160" spans="67:73" x14ac:dyDescent="0.25">
      <c r="BO160" s="115"/>
      <c r="BQ160" s="113"/>
      <c r="BS160" s="113"/>
      <c r="BU160" s="114"/>
    </row>
    <row r="161" spans="67:73" x14ac:dyDescent="0.25">
      <c r="BO161" s="115"/>
      <c r="BP161" s="57"/>
      <c r="BQ161" s="113"/>
      <c r="BR161" s="57"/>
      <c r="BS161" s="113"/>
      <c r="BT161" s="57"/>
      <c r="BU161" s="114"/>
    </row>
    <row r="162" spans="67:73" x14ac:dyDescent="0.25">
      <c r="BO162" s="115"/>
      <c r="BQ162" s="113"/>
      <c r="BS162" s="113"/>
      <c r="BU162" s="114"/>
    </row>
    <row r="163" spans="67:73" x14ac:dyDescent="0.25">
      <c r="BO163" s="115"/>
      <c r="BP163" s="57"/>
      <c r="BQ163" s="113"/>
      <c r="BR163" s="57"/>
      <c r="BS163" s="113"/>
      <c r="BT163" s="57"/>
      <c r="BU163" s="114"/>
    </row>
    <row r="164" spans="67:73" x14ac:dyDescent="0.25">
      <c r="BO164" s="115"/>
      <c r="BQ164" s="113"/>
      <c r="BS164" s="113"/>
      <c r="BU164" s="114"/>
    </row>
    <row r="165" spans="67:73" x14ac:dyDescent="0.25">
      <c r="BO165" s="115"/>
      <c r="BP165" s="57"/>
      <c r="BQ165" s="113"/>
      <c r="BR165" s="57"/>
      <c r="BS165" s="113"/>
      <c r="BT165" s="57"/>
      <c r="BU165" s="114"/>
    </row>
    <row r="166" spans="67:73" x14ac:dyDescent="0.25">
      <c r="BO166" s="115"/>
      <c r="BQ166" s="113"/>
      <c r="BS166" s="113"/>
      <c r="BU166" s="114"/>
    </row>
    <row r="167" spans="67:73" x14ac:dyDescent="0.25">
      <c r="BO167" s="115"/>
      <c r="BP167" s="57"/>
      <c r="BQ167" s="113"/>
      <c r="BR167" s="57"/>
      <c r="BS167" s="113"/>
      <c r="BT167" s="57"/>
      <c r="BU167" s="114"/>
    </row>
    <row r="168" spans="67:73" x14ac:dyDescent="0.25">
      <c r="BO168" s="115"/>
      <c r="BQ168" s="113"/>
      <c r="BS168" s="113"/>
      <c r="BU168" s="114"/>
    </row>
    <row r="169" spans="67:73" x14ac:dyDescent="0.25">
      <c r="BO169" s="115"/>
      <c r="BP169" s="57"/>
      <c r="BQ169" s="113"/>
      <c r="BR169" s="57"/>
      <c r="BS169" s="113"/>
      <c r="BT169" s="57"/>
      <c r="BU169" s="114"/>
    </row>
    <row r="170" spans="67:73" x14ac:dyDescent="0.25">
      <c r="BO170" s="115"/>
      <c r="BQ170" s="113"/>
      <c r="BS170" s="113"/>
      <c r="BU170" s="114"/>
    </row>
    <row r="171" spans="67:73" x14ac:dyDescent="0.25">
      <c r="BO171" s="115"/>
      <c r="BP171" s="57"/>
      <c r="BQ171" s="113"/>
      <c r="BR171" s="57"/>
      <c r="BS171" s="113"/>
      <c r="BT171" s="57"/>
      <c r="BU171" s="114"/>
    </row>
    <row r="172" spans="67:73" x14ac:dyDescent="0.25">
      <c r="BO172" s="115"/>
      <c r="BQ172" s="113"/>
      <c r="BS172" s="113"/>
      <c r="BU172" s="114"/>
    </row>
    <row r="173" spans="67:73" x14ac:dyDescent="0.25">
      <c r="BO173" s="115"/>
      <c r="BP173" s="57"/>
      <c r="BQ173" s="113"/>
      <c r="BR173" s="57"/>
      <c r="BS173" s="113"/>
      <c r="BT173" s="57"/>
      <c r="BU173" s="114"/>
    </row>
    <row r="174" spans="67:73" x14ac:dyDescent="0.25">
      <c r="BO174" s="115"/>
      <c r="BQ174" s="113"/>
      <c r="BS174" s="113"/>
      <c r="BU174" s="114"/>
    </row>
    <row r="175" spans="67:73" x14ac:dyDescent="0.25">
      <c r="BO175" s="115"/>
      <c r="BP175" s="57"/>
      <c r="BQ175" s="113"/>
      <c r="BR175" s="57"/>
      <c r="BS175" s="113"/>
      <c r="BT175" s="57"/>
      <c r="BU175" s="114"/>
    </row>
    <row r="176" spans="67:73" x14ac:dyDescent="0.25">
      <c r="BO176" s="115"/>
      <c r="BQ176" s="113"/>
      <c r="BS176" s="113"/>
      <c r="BU176" s="114"/>
    </row>
    <row r="177" spans="57:73" x14ac:dyDescent="0.25">
      <c r="BO177" s="115"/>
      <c r="BP177" s="57"/>
      <c r="BQ177" s="113"/>
      <c r="BR177" s="57"/>
      <c r="BS177" s="113"/>
      <c r="BT177" s="57"/>
      <c r="BU177" s="114"/>
    </row>
    <row r="178" spans="57:73" x14ac:dyDescent="0.25">
      <c r="BO178" s="115"/>
      <c r="BQ178" s="113"/>
      <c r="BS178" s="113"/>
      <c r="BU178" s="114"/>
    </row>
    <row r="179" spans="57:73" x14ac:dyDescent="0.25">
      <c r="BO179" s="115"/>
      <c r="BP179" s="57"/>
      <c r="BQ179" s="113"/>
      <c r="BR179" s="57"/>
      <c r="BS179" s="113"/>
      <c r="BT179" s="57"/>
      <c r="BU179" s="114"/>
    </row>
    <row r="180" spans="57:73" x14ac:dyDescent="0.25">
      <c r="BO180" s="115"/>
      <c r="BQ180" s="113"/>
      <c r="BS180" s="113"/>
      <c r="BU180" s="114"/>
    </row>
    <row r="181" spans="57:73" x14ac:dyDescent="0.25">
      <c r="BO181" s="115"/>
      <c r="BP181" s="57"/>
      <c r="BQ181" s="113"/>
      <c r="BR181" s="57"/>
      <c r="BS181" s="113"/>
      <c r="BT181" s="57"/>
      <c r="BU181" s="114"/>
    </row>
    <row r="182" spans="57:73" x14ac:dyDescent="0.25">
      <c r="BO182" s="115"/>
      <c r="BQ182" s="113"/>
      <c r="BS182" s="113"/>
      <c r="BU182" s="114"/>
    </row>
    <row r="183" spans="57:73" x14ac:dyDescent="0.25">
      <c r="BO183" s="115"/>
      <c r="BP183" s="57"/>
      <c r="BQ183" s="113"/>
      <c r="BR183" s="57"/>
      <c r="BS183" s="113"/>
      <c r="BT183" s="57"/>
      <c r="BU183" s="114"/>
    </row>
    <row r="184" spans="57:73" x14ac:dyDescent="0.25">
      <c r="BO184" s="115"/>
      <c r="BQ184" s="113"/>
      <c r="BS184" s="113"/>
      <c r="BU184" s="114"/>
    </row>
    <row r="185" spans="57:73" x14ac:dyDescent="0.25">
      <c r="BO185" s="115"/>
      <c r="BP185" s="57"/>
      <c r="BQ185" s="113"/>
      <c r="BR185" s="57"/>
      <c r="BS185" s="113"/>
      <c r="BT185" s="57"/>
      <c r="BU185" s="114"/>
    </row>
    <row r="186" spans="57:73" x14ac:dyDescent="0.25">
      <c r="BE186" s="49"/>
      <c r="BF186" s="49"/>
      <c r="BO186" s="115"/>
      <c r="BQ186" s="113"/>
      <c r="BS186" s="113"/>
      <c r="BU186" s="114"/>
    </row>
    <row r="187" spans="57:73" x14ac:dyDescent="0.25">
      <c r="BE187" s="49"/>
      <c r="BF187" s="49"/>
      <c r="BO187" s="102"/>
      <c r="BP187" s="113"/>
      <c r="BQ187" s="57"/>
      <c r="BR187" s="113"/>
      <c r="BS187" s="113"/>
      <c r="BT187" s="113"/>
      <c r="BU187" s="114"/>
    </row>
    <row r="188" spans="57:73" x14ac:dyDescent="0.25">
      <c r="BE188" s="49"/>
      <c r="BF188" s="49"/>
      <c r="BP188" s="113"/>
      <c r="BR188" s="113"/>
      <c r="BS188" s="113"/>
      <c r="BT188" s="113"/>
      <c r="BU188" s="114"/>
    </row>
    <row r="189" spans="57:73" x14ac:dyDescent="0.25">
      <c r="BE189" s="49"/>
      <c r="BF189" s="49"/>
      <c r="BO189" s="102"/>
      <c r="BP189" s="113"/>
      <c r="BQ189" s="57"/>
      <c r="BR189" s="113"/>
      <c r="BS189" s="113"/>
      <c r="BT189" s="113"/>
      <c r="BU189" s="114"/>
    </row>
    <row r="190" spans="57:73" x14ac:dyDescent="0.25">
      <c r="BE190" s="49"/>
      <c r="BF190" s="49"/>
      <c r="BP190" s="113"/>
      <c r="BR190" s="113"/>
      <c r="BS190" s="113"/>
      <c r="BT190" s="113"/>
      <c r="BU190" s="114"/>
    </row>
    <row r="191" spans="57:73" x14ac:dyDescent="0.25">
      <c r="BE191" s="49"/>
      <c r="BF191" s="49"/>
      <c r="BO191" s="102"/>
      <c r="BP191" s="113"/>
      <c r="BQ191" s="57"/>
      <c r="BR191" s="113"/>
      <c r="BS191" s="113"/>
      <c r="BT191" s="113"/>
      <c r="BU191" s="114"/>
    </row>
    <row r="192" spans="57:73" x14ac:dyDescent="0.25">
      <c r="BE192" s="49"/>
      <c r="BF192" s="49"/>
      <c r="BP192" s="113"/>
      <c r="BR192" s="113"/>
      <c r="BS192" s="113"/>
      <c r="BT192" s="113"/>
      <c r="BU192" s="114"/>
    </row>
    <row r="193" spans="54:73" x14ac:dyDescent="0.25">
      <c r="BE193" s="49"/>
      <c r="BF193" s="49"/>
      <c r="BO193" s="102"/>
      <c r="BP193" s="113"/>
      <c r="BQ193" s="57"/>
      <c r="BR193" s="113"/>
      <c r="BS193" s="113"/>
      <c r="BT193" s="113"/>
      <c r="BU193" s="114"/>
    </row>
    <row r="194" spans="54:73" x14ac:dyDescent="0.25">
      <c r="BE194" s="49"/>
      <c r="BF194" s="49"/>
      <c r="BP194" s="113"/>
      <c r="BR194" s="113"/>
      <c r="BS194" s="113"/>
      <c r="BT194" s="113"/>
      <c r="BU194" s="114"/>
    </row>
    <row r="195" spans="54:73" x14ac:dyDescent="0.25">
      <c r="BE195" s="49"/>
      <c r="BF195" s="49"/>
      <c r="BO195" s="102"/>
      <c r="BP195" s="113"/>
      <c r="BQ195" s="57"/>
      <c r="BR195" s="113"/>
      <c r="BS195" s="113"/>
      <c r="BT195" s="113"/>
      <c r="BU195" s="114"/>
    </row>
    <row r="196" spans="54:73" x14ac:dyDescent="0.25">
      <c r="BE196" s="49"/>
      <c r="BF196" s="49"/>
      <c r="BP196" s="113"/>
      <c r="BR196" s="113"/>
      <c r="BS196" s="113"/>
      <c r="BT196" s="113"/>
      <c r="BU196" s="114"/>
    </row>
    <row r="197" spans="54:73" x14ac:dyDescent="0.25">
      <c r="BE197" s="49"/>
      <c r="BF197" s="49"/>
      <c r="BO197" s="102"/>
      <c r="BP197" s="113"/>
      <c r="BQ197" s="57"/>
      <c r="BR197" s="113"/>
      <c r="BS197" s="113"/>
      <c r="BT197" s="113"/>
      <c r="BU197" s="114"/>
    </row>
    <row r="198" spans="54:73" x14ac:dyDescent="0.25">
      <c r="BB198" s="49"/>
      <c r="BC198"/>
      <c r="BF198" s="49"/>
      <c r="BP198" s="113"/>
      <c r="BR198" s="113"/>
      <c r="BS198" s="113"/>
      <c r="BT198" s="113"/>
      <c r="BU198" s="114"/>
    </row>
    <row r="199" spans="54:73" x14ac:dyDescent="0.25">
      <c r="BO199" s="102"/>
      <c r="BP199" s="113"/>
      <c r="BQ199" s="57"/>
      <c r="BR199" s="113"/>
      <c r="BS199" s="57"/>
      <c r="BT199" s="113"/>
      <c r="BU199" s="114"/>
    </row>
    <row r="200" spans="54:73" x14ac:dyDescent="0.25">
      <c r="BO200" s="115"/>
      <c r="BQ200" s="113"/>
      <c r="BS200" s="113"/>
      <c r="BU200" s="114"/>
    </row>
    <row r="201" spans="54:73" x14ac:dyDescent="0.25">
      <c r="BO201" s="115"/>
      <c r="BP201" s="57"/>
      <c r="BQ201" s="113"/>
      <c r="BR201" s="57"/>
      <c r="BS201" s="113"/>
      <c r="BT201" s="57"/>
      <c r="BU201" s="114"/>
    </row>
    <row r="202" spans="54:73" x14ac:dyDescent="0.25">
      <c r="BO202" s="115"/>
      <c r="BQ202" s="113"/>
      <c r="BS202" s="113"/>
      <c r="BU202" s="114"/>
    </row>
    <row r="203" spans="54:73" x14ac:dyDescent="0.25">
      <c r="BO203" s="115"/>
      <c r="BP203" s="57"/>
      <c r="BQ203" s="113"/>
      <c r="BR203" s="57"/>
      <c r="BS203" s="113"/>
      <c r="BT203" s="57"/>
      <c r="BU203" s="114"/>
    </row>
    <row r="204" spans="54:73" x14ac:dyDescent="0.25">
      <c r="BO204" s="115"/>
      <c r="BQ204" s="113"/>
      <c r="BS204" s="113"/>
      <c r="BU204" s="114"/>
    </row>
    <row r="205" spans="54:73" x14ac:dyDescent="0.25">
      <c r="BO205" s="115"/>
      <c r="BP205" s="57"/>
      <c r="BQ205" s="113"/>
      <c r="BR205" s="57"/>
      <c r="BS205" s="113"/>
      <c r="BT205" s="57"/>
      <c r="BU205" s="114"/>
    </row>
    <row r="206" spans="54:73" x14ac:dyDescent="0.25">
      <c r="BO206" s="115"/>
      <c r="BQ206" s="113"/>
      <c r="BS206" s="113"/>
      <c r="BU206" s="114"/>
    </row>
    <row r="207" spans="54:73" x14ac:dyDescent="0.25">
      <c r="BO207" s="115"/>
      <c r="BP207" s="57"/>
      <c r="BQ207" s="113"/>
      <c r="BR207" s="57"/>
      <c r="BS207" s="113"/>
      <c r="BT207" s="57"/>
      <c r="BU207" s="114"/>
    </row>
    <row r="208" spans="54:73" x14ac:dyDescent="0.25">
      <c r="BO208" s="115"/>
      <c r="BQ208" s="113"/>
      <c r="BS208" s="113"/>
      <c r="BU208" s="114"/>
    </row>
    <row r="209" spans="67:73" x14ac:dyDescent="0.25">
      <c r="BO209" s="115"/>
      <c r="BP209" s="57"/>
      <c r="BQ209" s="113"/>
      <c r="BR209" s="57"/>
      <c r="BS209" s="113"/>
      <c r="BT209" s="57"/>
      <c r="BU209" s="114"/>
    </row>
    <row r="210" spans="67:73" x14ac:dyDescent="0.25">
      <c r="BO210" s="115"/>
      <c r="BQ210" s="113"/>
      <c r="BS210" s="113"/>
      <c r="BU210" s="114"/>
    </row>
    <row r="211" spans="67:73" x14ac:dyDescent="0.25">
      <c r="BO211" s="115"/>
      <c r="BP211" s="57"/>
      <c r="BQ211" s="113"/>
      <c r="BR211" s="57"/>
      <c r="BS211" s="113"/>
      <c r="BT211" s="57"/>
      <c r="BU211" s="114"/>
    </row>
    <row r="212" spans="67:73" x14ac:dyDescent="0.25">
      <c r="BO212" s="115"/>
      <c r="BQ212" s="113"/>
      <c r="BS212" s="113"/>
      <c r="BU212" s="114"/>
    </row>
    <row r="213" spans="67:73" x14ac:dyDescent="0.25">
      <c r="BO213" s="115"/>
      <c r="BP213" s="57"/>
      <c r="BQ213" s="113"/>
      <c r="BR213" s="57"/>
      <c r="BS213" s="113"/>
      <c r="BT213" s="57"/>
      <c r="BU213" s="114"/>
    </row>
    <row r="214" spans="67:73" x14ac:dyDescent="0.25">
      <c r="BO214" s="115"/>
      <c r="BQ214" s="113"/>
      <c r="BS214" s="113"/>
      <c r="BU214" s="114"/>
    </row>
    <row r="215" spans="67:73" x14ac:dyDescent="0.25">
      <c r="BO215" s="115"/>
      <c r="BP215" s="57"/>
      <c r="BQ215" s="113"/>
      <c r="BR215" s="57"/>
      <c r="BS215" s="113"/>
      <c r="BT215" s="57"/>
      <c r="BU215" s="114"/>
    </row>
    <row r="216" spans="67:73" x14ac:dyDescent="0.25">
      <c r="BO216" s="115"/>
      <c r="BQ216" s="113"/>
      <c r="BS216" s="113"/>
      <c r="BU216" s="114"/>
    </row>
    <row r="217" spans="67:73" x14ac:dyDescent="0.25">
      <c r="BO217" s="115"/>
      <c r="BP217" s="57"/>
      <c r="BQ217" s="113"/>
      <c r="BR217" s="57"/>
      <c r="BS217" s="113"/>
      <c r="BT217" s="57"/>
      <c r="BU217" s="114"/>
    </row>
    <row r="218" spans="67:73" x14ac:dyDescent="0.25">
      <c r="BO218" s="115"/>
      <c r="BQ218" s="113"/>
      <c r="BS218" s="113"/>
      <c r="BU218" s="114"/>
    </row>
    <row r="219" spans="67:73" x14ac:dyDescent="0.25">
      <c r="BO219" s="115"/>
      <c r="BP219" s="57"/>
      <c r="BQ219" s="113"/>
      <c r="BR219" s="57"/>
      <c r="BS219" s="113"/>
      <c r="BT219" s="57"/>
      <c r="BU219" s="114"/>
    </row>
    <row r="220" spans="67:73" x14ac:dyDescent="0.25">
      <c r="BO220" s="115"/>
      <c r="BQ220" s="113"/>
      <c r="BS220" s="113"/>
      <c r="BU220" s="114"/>
    </row>
    <row r="221" spans="67:73" x14ac:dyDescent="0.25">
      <c r="BO221" s="115"/>
      <c r="BP221" s="57"/>
      <c r="BQ221" s="113"/>
      <c r="BR221" s="57"/>
      <c r="BS221" s="113"/>
      <c r="BT221" s="57"/>
      <c r="BU221" s="114"/>
    </row>
    <row r="222" spans="67:73" x14ac:dyDescent="0.25">
      <c r="BO222" s="115"/>
      <c r="BQ222" s="113"/>
      <c r="BS222" s="113"/>
      <c r="BU222" s="114"/>
    </row>
    <row r="223" spans="67:73" x14ac:dyDescent="0.25">
      <c r="BO223" s="115"/>
      <c r="BP223" s="57"/>
      <c r="BQ223" s="113"/>
      <c r="BR223" s="57"/>
      <c r="BS223" s="113"/>
      <c r="BT223" s="57"/>
      <c r="BU223" s="114"/>
    </row>
    <row r="224" spans="67:73" x14ac:dyDescent="0.25">
      <c r="BO224" s="115"/>
      <c r="BQ224" s="113"/>
      <c r="BS224" s="113"/>
      <c r="BU224" s="114"/>
    </row>
    <row r="225" spans="67:73" x14ac:dyDescent="0.25">
      <c r="BO225" s="115"/>
      <c r="BP225" s="57"/>
      <c r="BQ225" s="113"/>
      <c r="BR225" s="57"/>
      <c r="BS225" s="113"/>
      <c r="BT225" s="57"/>
      <c r="BU225" s="114"/>
    </row>
    <row r="226" spans="67:73" x14ac:dyDescent="0.25">
      <c r="BO226" s="115"/>
      <c r="BQ226" s="113"/>
      <c r="BS226" s="113"/>
      <c r="BU226" s="114"/>
    </row>
    <row r="227" spans="67:73" x14ac:dyDescent="0.25">
      <c r="BO227" s="115"/>
      <c r="BP227" s="57"/>
      <c r="BQ227" s="113"/>
      <c r="BR227" s="57"/>
      <c r="BS227" s="113"/>
      <c r="BT227" s="57"/>
      <c r="BU227" s="114"/>
    </row>
    <row r="228" spans="67:73" x14ac:dyDescent="0.25">
      <c r="BO228" s="115"/>
      <c r="BQ228" s="113"/>
      <c r="BS228" s="113"/>
      <c r="BU228" s="114"/>
    </row>
    <row r="229" spans="67:73" x14ac:dyDescent="0.25">
      <c r="BO229" s="115"/>
      <c r="BP229" s="57"/>
      <c r="BQ229" s="113"/>
      <c r="BR229" s="57"/>
      <c r="BS229" s="113"/>
      <c r="BT229" s="57"/>
      <c r="BU229" s="114"/>
    </row>
    <row r="230" spans="67:73" x14ac:dyDescent="0.25">
      <c r="BO230" s="115"/>
      <c r="BQ230" s="113"/>
      <c r="BS230" s="113"/>
      <c r="BU230" s="114"/>
    </row>
    <row r="231" spans="67:73" x14ac:dyDescent="0.25">
      <c r="BO231" s="115"/>
      <c r="BP231" s="57"/>
      <c r="BQ231" s="113"/>
      <c r="BR231" s="57"/>
      <c r="BS231" s="113"/>
      <c r="BT231" s="57"/>
      <c r="BU231" s="114"/>
    </row>
    <row r="232" spans="67:73" x14ac:dyDescent="0.25">
      <c r="BO232" s="115"/>
      <c r="BQ232" s="113"/>
      <c r="BS232" s="113"/>
      <c r="BU232" s="114"/>
    </row>
    <row r="233" spans="67:73" x14ac:dyDescent="0.25">
      <c r="BO233" s="115"/>
      <c r="BP233" s="57"/>
      <c r="BQ233" s="113"/>
      <c r="BR233" s="57"/>
      <c r="BS233" s="113"/>
      <c r="BT233" s="57"/>
      <c r="BU233" s="114"/>
    </row>
    <row r="234" spans="67:73" x14ac:dyDescent="0.25">
      <c r="BO234" s="115"/>
      <c r="BQ234" s="113"/>
      <c r="BS234" s="113"/>
      <c r="BU234" s="114"/>
    </row>
    <row r="235" spans="67:73" x14ac:dyDescent="0.25">
      <c r="BO235" s="115"/>
      <c r="BP235" s="57"/>
      <c r="BQ235" s="113"/>
      <c r="BR235" s="57"/>
      <c r="BS235" s="113"/>
      <c r="BT235" s="57"/>
      <c r="BU235" s="114"/>
    </row>
    <row r="236" spans="67:73" x14ac:dyDescent="0.25">
      <c r="BO236" s="115"/>
      <c r="BQ236" s="113"/>
      <c r="BS236" s="113"/>
      <c r="BU236" s="114"/>
    </row>
    <row r="237" spans="67:73" x14ac:dyDescent="0.25">
      <c r="BO237" s="115"/>
      <c r="BP237" s="57"/>
      <c r="BQ237" s="113"/>
      <c r="BR237" s="57"/>
      <c r="BS237" s="113"/>
      <c r="BT237" s="57"/>
      <c r="BU237" s="114"/>
    </row>
    <row r="238" spans="67:73" x14ac:dyDescent="0.25">
      <c r="BO238" s="115"/>
      <c r="BQ238" s="113"/>
      <c r="BS238" s="113"/>
      <c r="BU238" s="114"/>
    </row>
    <row r="239" spans="67:73" x14ac:dyDescent="0.25">
      <c r="BO239" s="115"/>
      <c r="BP239" s="57"/>
      <c r="BQ239" s="113"/>
      <c r="BR239" s="57"/>
      <c r="BS239" s="113"/>
      <c r="BT239" s="57"/>
      <c r="BU239" s="114"/>
    </row>
    <row r="240" spans="67:73" x14ac:dyDescent="0.25">
      <c r="BO240" s="115"/>
      <c r="BQ240" s="113"/>
      <c r="BS240" s="113"/>
      <c r="BU240" s="114"/>
    </row>
    <row r="241" spans="67:73" x14ac:dyDescent="0.25">
      <c r="BO241" s="115"/>
      <c r="BP241" s="57"/>
      <c r="BQ241" s="113"/>
      <c r="BR241" s="57"/>
      <c r="BS241" s="113"/>
      <c r="BT241" s="57"/>
      <c r="BU241" s="114"/>
    </row>
    <row r="242" spans="67:73" x14ac:dyDescent="0.25">
      <c r="BO242" s="115"/>
      <c r="BQ242" s="113"/>
      <c r="BS242" s="113"/>
      <c r="BU242" s="114"/>
    </row>
    <row r="243" spans="67:73" x14ac:dyDescent="0.25">
      <c r="BO243" s="115"/>
      <c r="BP243" s="57"/>
      <c r="BQ243" s="113"/>
      <c r="BR243" s="57"/>
      <c r="BS243" s="113"/>
      <c r="BT243" s="57"/>
      <c r="BU243" s="114"/>
    </row>
    <row r="244" spans="67:73" x14ac:dyDescent="0.25">
      <c r="BO244" s="115"/>
      <c r="BQ244" s="113"/>
      <c r="BS244" s="113"/>
      <c r="BU244" s="114"/>
    </row>
    <row r="245" spans="67:73" x14ac:dyDescent="0.25">
      <c r="BO245" s="115"/>
      <c r="BP245" s="57"/>
      <c r="BQ245" s="113"/>
      <c r="BR245" s="57"/>
      <c r="BS245" s="113"/>
      <c r="BT245" s="57"/>
      <c r="BU245" s="114"/>
    </row>
    <row r="246" spans="67:73" x14ac:dyDescent="0.25">
      <c r="BO246" s="115"/>
      <c r="BQ246" s="113"/>
      <c r="BS246" s="113"/>
      <c r="BU246" s="114"/>
    </row>
    <row r="247" spans="67:73" x14ac:dyDescent="0.25">
      <c r="BO247" s="115"/>
      <c r="BP247" s="57"/>
      <c r="BQ247" s="113"/>
      <c r="BR247" s="57"/>
      <c r="BS247" s="113"/>
      <c r="BT247" s="57"/>
      <c r="BU247" s="114"/>
    </row>
    <row r="248" spans="67:73" x14ac:dyDescent="0.25">
      <c r="BO248" s="115"/>
      <c r="BQ248" s="113"/>
      <c r="BS248" s="113"/>
      <c r="BU248" s="114"/>
    </row>
    <row r="249" spans="67:73" x14ac:dyDescent="0.25">
      <c r="BO249" s="115"/>
      <c r="BP249" s="57"/>
      <c r="BQ249" s="113"/>
      <c r="BR249" s="57"/>
      <c r="BS249" s="113"/>
      <c r="BT249" s="57"/>
      <c r="BU249" s="114"/>
    </row>
    <row r="250" spans="67:73" x14ac:dyDescent="0.25">
      <c r="BO250" s="115"/>
      <c r="BQ250" s="113"/>
      <c r="BS250" s="113"/>
      <c r="BU250" s="114"/>
    </row>
    <row r="251" spans="67:73" x14ac:dyDescent="0.25">
      <c r="BO251" s="115"/>
      <c r="BP251" s="57"/>
      <c r="BQ251" s="113"/>
      <c r="BR251" s="57"/>
      <c r="BS251" s="113"/>
      <c r="BT251" s="57"/>
      <c r="BU251" s="114"/>
    </row>
    <row r="252" spans="67:73" x14ac:dyDescent="0.25">
      <c r="BO252" s="115"/>
      <c r="BQ252" s="113"/>
      <c r="BS252" s="113"/>
      <c r="BU252" s="114"/>
    </row>
    <row r="253" spans="67:73" x14ac:dyDescent="0.25">
      <c r="BO253" s="115"/>
      <c r="BP253" s="57"/>
      <c r="BQ253" s="113"/>
      <c r="BR253" s="57"/>
      <c r="BS253" s="113"/>
      <c r="BT253" s="57"/>
      <c r="BU253" s="114"/>
    </row>
    <row r="254" spans="67:73" x14ac:dyDescent="0.25">
      <c r="BO254" s="115"/>
      <c r="BQ254" s="113"/>
      <c r="BS254" s="113"/>
      <c r="BU254" s="114"/>
    </row>
    <row r="255" spans="67:73" x14ac:dyDescent="0.25">
      <c r="BO255" s="115"/>
      <c r="BP255" s="57"/>
      <c r="BQ255" s="113"/>
      <c r="BR255" s="57"/>
      <c r="BS255" s="113"/>
      <c r="BT255" s="57"/>
      <c r="BU255" s="114"/>
    </row>
    <row r="256" spans="67:73" x14ac:dyDescent="0.25">
      <c r="BO256" s="115"/>
      <c r="BQ256" s="113"/>
      <c r="BS256" s="113"/>
      <c r="BU256" s="114"/>
    </row>
    <row r="257" spans="67:73" x14ac:dyDescent="0.25">
      <c r="BO257" s="115"/>
      <c r="BP257" s="57"/>
      <c r="BQ257" s="113"/>
      <c r="BR257" s="57"/>
      <c r="BS257" s="113"/>
      <c r="BT257" s="57"/>
      <c r="BU257" s="114"/>
    </row>
    <row r="258" spans="67:73" x14ac:dyDescent="0.25">
      <c r="BO258" s="115"/>
      <c r="BQ258" s="113"/>
      <c r="BS258" s="113"/>
      <c r="BU258" s="114"/>
    </row>
    <row r="259" spans="67:73" x14ac:dyDescent="0.25">
      <c r="BO259" s="115"/>
      <c r="BP259" s="57"/>
      <c r="BQ259" s="113"/>
      <c r="BR259" s="57"/>
      <c r="BS259" s="113"/>
      <c r="BT259" s="57"/>
      <c r="BU259" s="114"/>
    </row>
    <row r="260" spans="67:73" x14ac:dyDescent="0.25">
      <c r="BO260" s="115"/>
      <c r="BQ260" s="113"/>
      <c r="BS260" s="113"/>
      <c r="BU260" s="114"/>
    </row>
    <row r="261" spans="67:73" x14ac:dyDescent="0.25">
      <c r="BO261" s="115"/>
      <c r="BP261" s="57"/>
      <c r="BQ261" s="113"/>
      <c r="BR261" s="57"/>
      <c r="BS261" s="113"/>
      <c r="BT261" s="57"/>
      <c r="BU261" s="114"/>
    </row>
    <row r="262" spans="67:73" x14ac:dyDescent="0.25">
      <c r="BO262" s="115"/>
      <c r="BQ262" s="113"/>
      <c r="BS262" s="113"/>
      <c r="BU262" s="114"/>
    </row>
    <row r="263" spans="67:73" x14ac:dyDescent="0.25">
      <c r="BO263" s="115"/>
      <c r="BP263" s="57"/>
      <c r="BQ263" s="113"/>
      <c r="BR263" s="57"/>
      <c r="BS263" s="113"/>
      <c r="BT263" s="57"/>
      <c r="BU263" s="114"/>
    </row>
    <row r="264" spans="67:73" x14ac:dyDescent="0.25">
      <c r="BO264" s="115"/>
      <c r="BQ264" s="113"/>
      <c r="BS264" s="113"/>
      <c r="BU264" s="114"/>
    </row>
    <row r="265" spans="67:73" x14ac:dyDescent="0.25">
      <c r="BO265" s="115"/>
      <c r="BP265" s="57"/>
      <c r="BQ265" s="113"/>
      <c r="BR265" s="57"/>
      <c r="BS265" s="113"/>
      <c r="BT265" s="57"/>
      <c r="BU265" s="114"/>
    </row>
    <row r="266" spans="67:73" x14ac:dyDescent="0.25">
      <c r="BO266" s="115"/>
      <c r="BQ266" s="113"/>
      <c r="BS266" s="113"/>
      <c r="BU266" s="114"/>
    </row>
    <row r="267" spans="67:73" x14ac:dyDescent="0.25">
      <c r="BO267" s="115"/>
      <c r="BP267" s="57"/>
      <c r="BQ267" s="113"/>
      <c r="BR267" s="57"/>
      <c r="BS267" s="113"/>
      <c r="BT267" s="57"/>
      <c r="BU267" s="114"/>
    </row>
    <row r="268" spans="67:73" x14ac:dyDescent="0.25">
      <c r="BO268" s="115"/>
      <c r="BQ268" s="113"/>
      <c r="BS268" s="113"/>
      <c r="BU268" s="114"/>
    </row>
    <row r="269" spans="67:73" x14ac:dyDescent="0.25">
      <c r="BO269" s="115"/>
      <c r="BP269" s="57"/>
      <c r="BQ269" s="113"/>
      <c r="BR269" s="57"/>
      <c r="BS269" s="113"/>
      <c r="BT269" s="57"/>
      <c r="BU269" s="114"/>
    </row>
    <row r="270" spans="67:73" x14ac:dyDescent="0.25">
      <c r="BO270" s="115"/>
      <c r="BQ270" s="113"/>
      <c r="BS270" s="113"/>
      <c r="BU270" s="114"/>
    </row>
    <row r="271" spans="67:73" x14ac:dyDescent="0.25">
      <c r="BO271" s="115"/>
      <c r="BP271" s="57"/>
      <c r="BQ271" s="113"/>
      <c r="BR271" s="57"/>
      <c r="BS271" s="113"/>
      <c r="BT271" s="57"/>
      <c r="BU271" s="114"/>
    </row>
    <row r="272" spans="67:73" x14ac:dyDescent="0.25">
      <c r="BO272" s="115"/>
      <c r="BQ272" s="113"/>
      <c r="BS272" s="113"/>
      <c r="BU272" s="114"/>
    </row>
    <row r="273" spans="67:73" x14ac:dyDescent="0.25">
      <c r="BO273" s="115"/>
      <c r="BP273" s="57"/>
      <c r="BQ273" s="113"/>
      <c r="BR273" s="57"/>
      <c r="BS273" s="113"/>
      <c r="BT273" s="57"/>
      <c r="BU273" s="114"/>
    </row>
    <row r="274" spans="67:73" x14ac:dyDescent="0.25">
      <c r="BO274" s="115"/>
      <c r="BQ274" s="113"/>
      <c r="BS274" s="113"/>
      <c r="BU274" s="114"/>
    </row>
    <row r="275" spans="67:73" x14ac:dyDescent="0.25">
      <c r="BO275" s="115"/>
      <c r="BP275" s="57"/>
      <c r="BQ275" s="113"/>
      <c r="BR275" s="57"/>
      <c r="BS275" s="113"/>
      <c r="BT275" s="57"/>
      <c r="BU275" s="114"/>
    </row>
    <row r="276" spans="67:73" x14ac:dyDescent="0.25">
      <c r="BO276" s="115"/>
      <c r="BQ276" s="113"/>
      <c r="BS276" s="113"/>
      <c r="BU276" s="114"/>
    </row>
    <row r="277" spans="67:73" x14ac:dyDescent="0.25">
      <c r="BO277" s="115"/>
      <c r="BP277" s="57"/>
      <c r="BQ277" s="113"/>
      <c r="BR277" s="57"/>
      <c r="BS277" s="113"/>
      <c r="BT277" s="57"/>
      <c r="BU277" s="114"/>
    </row>
    <row r="278" spans="67:73" x14ac:dyDescent="0.25">
      <c r="BO278" s="115"/>
      <c r="BQ278" s="113"/>
      <c r="BS278" s="113"/>
      <c r="BU278" s="114"/>
    </row>
    <row r="279" spans="67:73" x14ac:dyDescent="0.25">
      <c r="BO279" s="115"/>
      <c r="BP279" s="57"/>
      <c r="BQ279" s="113"/>
      <c r="BR279" s="57"/>
      <c r="BS279" s="113"/>
      <c r="BT279" s="57"/>
      <c r="BU279" s="114"/>
    </row>
    <row r="280" spans="67:73" x14ac:dyDescent="0.25">
      <c r="BO280" s="115"/>
      <c r="BQ280" s="113"/>
      <c r="BS280" s="113"/>
      <c r="BU280" s="114"/>
    </row>
    <row r="281" spans="67:73" x14ac:dyDescent="0.25">
      <c r="BO281" s="115"/>
      <c r="BP281" s="57"/>
      <c r="BQ281" s="113"/>
      <c r="BR281" s="57"/>
      <c r="BS281" s="113"/>
      <c r="BT281" s="57"/>
      <c r="BU281" s="114"/>
    </row>
    <row r="282" spans="67:73" x14ac:dyDescent="0.25">
      <c r="BO282" s="115"/>
      <c r="BQ282" s="113"/>
      <c r="BS282" s="113"/>
      <c r="BU282" s="114"/>
    </row>
    <row r="283" spans="67:73" x14ac:dyDescent="0.25">
      <c r="BO283" s="115"/>
      <c r="BP283" s="57"/>
      <c r="BQ283" s="113"/>
      <c r="BR283" s="57"/>
      <c r="BS283" s="113"/>
      <c r="BT283" s="57"/>
      <c r="BU283" s="114"/>
    </row>
    <row r="284" spans="67:73" x14ac:dyDescent="0.25">
      <c r="BO284" s="115"/>
      <c r="BQ284" s="113"/>
      <c r="BS284" s="113"/>
      <c r="BU284" s="114"/>
    </row>
    <row r="285" spans="67:73" x14ac:dyDescent="0.25">
      <c r="BO285" s="115"/>
      <c r="BP285" s="57"/>
      <c r="BQ285" s="113"/>
      <c r="BR285" s="57"/>
      <c r="BS285" s="113"/>
      <c r="BT285" s="57"/>
      <c r="BU285" s="114"/>
    </row>
    <row r="286" spans="67:73" x14ac:dyDescent="0.25">
      <c r="BO286" s="115"/>
      <c r="BQ286" s="113"/>
      <c r="BS286" s="113"/>
      <c r="BU286" s="114"/>
    </row>
    <row r="287" spans="67:73" x14ac:dyDescent="0.25">
      <c r="BO287" s="115"/>
      <c r="BP287" s="57"/>
      <c r="BQ287" s="113"/>
      <c r="BR287" s="57"/>
      <c r="BS287" s="113"/>
      <c r="BT287" s="57"/>
      <c r="BU287" s="114"/>
    </row>
    <row r="288" spans="67:73" x14ac:dyDescent="0.25">
      <c r="BO288" s="115"/>
      <c r="BQ288" s="113"/>
      <c r="BS288" s="113"/>
      <c r="BU288" s="114"/>
    </row>
    <row r="289" spans="67:73" x14ac:dyDescent="0.25">
      <c r="BO289" s="115"/>
      <c r="BP289" s="57"/>
      <c r="BQ289" s="113"/>
      <c r="BR289" s="57"/>
      <c r="BS289" s="113"/>
      <c r="BT289" s="57"/>
      <c r="BU289" s="114"/>
    </row>
    <row r="290" spans="67:73" x14ac:dyDescent="0.25">
      <c r="BO290" s="115"/>
      <c r="BQ290" s="113"/>
      <c r="BS290" s="113"/>
      <c r="BU290" s="114"/>
    </row>
    <row r="291" spans="67:73" x14ac:dyDescent="0.25">
      <c r="BO291" s="115"/>
      <c r="BP291" s="57"/>
      <c r="BQ291" s="113"/>
      <c r="BR291" s="57"/>
      <c r="BS291" s="113"/>
      <c r="BT291" s="57"/>
      <c r="BU291" s="114"/>
    </row>
    <row r="292" spans="67:73" x14ac:dyDescent="0.25">
      <c r="BO292" s="115"/>
      <c r="BQ292" s="113"/>
      <c r="BS292" s="113"/>
      <c r="BU292" s="114"/>
    </row>
    <row r="293" spans="67:73" x14ac:dyDescent="0.25">
      <c r="BO293" s="115"/>
      <c r="BP293" s="57"/>
      <c r="BQ293" s="113"/>
      <c r="BR293" s="57"/>
      <c r="BS293" s="113"/>
      <c r="BT293" s="57"/>
      <c r="BU293" s="114"/>
    </row>
    <row r="294" spans="67:73" x14ac:dyDescent="0.25">
      <c r="BO294" s="115"/>
      <c r="BQ294" s="113"/>
      <c r="BS294" s="113"/>
      <c r="BU294" s="114"/>
    </row>
    <row r="295" spans="67:73" x14ac:dyDescent="0.25">
      <c r="BO295" s="115"/>
      <c r="BP295" s="57"/>
      <c r="BQ295" s="113"/>
      <c r="BR295" s="57"/>
      <c r="BS295" s="113"/>
      <c r="BT295" s="57"/>
      <c r="BU295" s="114"/>
    </row>
    <row r="296" spans="67:73" x14ac:dyDescent="0.25">
      <c r="BO296" s="115"/>
      <c r="BQ296" s="113"/>
      <c r="BS296" s="113"/>
      <c r="BU296" s="114"/>
    </row>
    <row r="297" spans="67:73" x14ac:dyDescent="0.25">
      <c r="BO297" s="115"/>
      <c r="BP297" s="57"/>
      <c r="BQ297" s="113"/>
      <c r="BR297" s="57"/>
      <c r="BS297" s="113"/>
      <c r="BT297" s="57"/>
      <c r="BU297" s="114"/>
    </row>
    <row r="298" spans="67:73" x14ac:dyDescent="0.25">
      <c r="BO298" s="115"/>
      <c r="BQ298" s="113"/>
      <c r="BS298" s="113"/>
      <c r="BU298" s="114"/>
    </row>
    <row r="299" spans="67:73" x14ac:dyDescent="0.25">
      <c r="BO299" s="115"/>
      <c r="BP299" s="57"/>
      <c r="BQ299" s="113"/>
      <c r="BR299" s="57"/>
      <c r="BS299" s="113"/>
      <c r="BT299" s="57"/>
      <c r="BU299" s="114"/>
    </row>
    <row r="300" spans="67:73" x14ac:dyDescent="0.25">
      <c r="BO300" s="115"/>
      <c r="BQ300" s="113"/>
      <c r="BS300" s="113"/>
      <c r="BU300" s="114"/>
    </row>
    <row r="301" spans="67:73" x14ac:dyDescent="0.25">
      <c r="BO301" s="115"/>
      <c r="BP301" s="57"/>
      <c r="BQ301" s="113"/>
      <c r="BR301" s="57"/>
      <c r="BS301" s="113"/>
      <c r="BT301" s="57"/>
      <c r="BU301" s="114"/>
    </row>
    <row r="302" spans="67:73" x14ac:dyDescent="0.25">
      <c r="BO302" s="115"/>
      <c r="BQ302" s="113"/>
      <c r="BS302" s="113"/>
      <c r="BU302" s="114"/>
    </row>
    <row r="303" spans="67:73" x14ac:dyDescent="0.25">
      <c r="BO303" s="115"/>
      <c r="BP303" s="57"/>
      <c r="BQ303" s="113"/>
      <c r="BR303" s="57"/>
      <c r="BS303" s="113"/>
      <c r="BT303" s="57"/>
      <c r="BU303" s="114"/>
    </row>
    <row r="304" spans="67:73" x14ac:dyDescent="0.25">
      <c r="BO304" s="115"/>
      <c r="BQ304" s="113"/>
      <c r="BS304" s="113"/>
      <c r="BU304" s="114"/>
    </row>
    <row r="305" spans="67:73" x14ac:dyDescent="0.25">
      <c r="BO305" s="115"/>
      <c r="BP305" s="57"/>
      <c r="BQ305" s="113"/>
      <c r="BR305" s="57"/>
      <c r="BS305" s="113"/>
      <c r="BT305" s="57"/>
      <c r="BU305" s="114"/>
    </row>
    <row r="306" spans="67:73" x14ac:dyDescent="0.25">
      <c r="BO306" s="115"/>
      <c r="BQ306" s="113"/>
      <c r="BS306" s="113"/>
      <c r="BU306" s="114"/>
    </row>
    <row r="307" spans="67:73" x14ac:dyDescent="0.25">
      <c r="BO307" s="115"/>
      <c r="BP307" s="57"/>
      <c r="BQ307" s="113"/>
      <c r="BR307" s="57"/>
      <c r="BS307" s="113"/>
      <c r="BT307" s="57"/>
      <c r="BU307" s="114"/>
    </row>
    <row r="308" spans="67:73" x14ac:dyDescent="0.25">
      <c r="BO308" s="115"/>
      <c r="BQ308" s="113"/>
      <c r="BS308" s="113"/>
      <c r="BU308" s="114"/>
    </row>
    <row r="309" spans="67:73" x14ac:dyDescent="0.25">
      <c r="BO309" s="115"/>
      <c r="BP309" s="57"/>
      <c r="BQ309" s="113"/>
      <c r="BR309" s="57"/>
      <c r="BS309" s="113"/>
      <c r="BT309" s="57"/>
      <c r="BU309" s="114"/>
    </row>
    <row r="310" spans="67:73" x14ac:dyDescent="0.25">
      <c r="BO310" s="115"/>
      <c r="BQ310" s="113"/>
      <c r="BS310" s="113"/>
      <c r="BU310" s="114"/>
    </row>
    <row r="311" spans="67:73" x14ac:dyDescent="0.25">
      <c r="BO311" s="115"/>
      <c r="BP311" s="57"/>
      <c r="BQ311" s="113"/>
      <c r="BR311" s="57"/>
      <c r="BS311" s="113"/>
      <c r="BT311" s="57"/>
      <c r="BU311" s="114"/>
    </row>
    <row r="312" spans="67:73" x14ac:dyDescent="0.25">
      <c r="BO312" s="115"/>
      <c r="BQ312" s="113"/>
      <c r="BS312" s="113"/>
      <c r="BU312" s="114"/>
    </row>
    <row r="313" spans="67:73" x14ac:dyDescent="0.25">
      <c r="BO313" s="115"/>
      <c r="BP313" s="57"/>
      <c r="BQ313" s="113"/>
      <c r="BR313" s="57"/>
      <c r="BS313" s="113"/>
      <c r="BT313" s="57"/>
      <c r="BU313" s="114"/>
    </row>
    <row r="314" spans="67:73" x14ac:dyDescent="0.25">
      <c r="BO314" s="115"/>
      <c r="BQ314" s="113"/>
      <c r="BS314" s="113"/>
      <c r="BU314" s="114"/>
    </row>
    <row r="315" spans="67:73" x14ac:dyDescent="0.25">
      <c r="BO315" s="115"/>
      <c r="BP315" s="57"/>
      <c r="BQ315" s="113"/>
      <c r="BR315" s="57"/>
      <c r="BS315" s="113"/>
      <c r="BT315" s="57"/>
      <c r="BU315" s="114"/>
    </row>
    <row r="316" spans="67:73" x14ac:dyDescent="0.25">
      <c r="BO316" s="115"/>
      <c r="BQ316" s="113"/>
      <c r="BS316" s="113"/>
      <c r="BU316" s="114"/>
    </row>
    <row r="317" spans="67:73" x14ac:dyDescent="0.25">
      <c r="BO317" s="115"/>
      <c r="BP317" s="57"/>
      <c r="BQ317" s="113"/>
      <c r="BR317" s="57"/>
      <c r="BS317" s="113"/>
      <c r="BT317" s="57"/>
      <c r="BU317" s="114"/>
    </row>
    <row r="318" spans="67:73" x14ac:dyDescent="0.25">
      <c r="BO318" s="115"/>
      <c r="BQ318" s="113"/>
      <c r="BS318" s="113"/>
      <c r="BU318" s="114"/>
    </row>
    <row r="319" spans="67:73" x14ac:dyDescent="0.25">
      <c r="BO319" s="115"/>
      <c r="BP319" s="57"/>
      <c r="BQ319" s="113"/>
      <c r="BR319" s="57"/>
      <c r="BS319" s="113"/>
      <c r="BT319" s="57"/>
      <c r="BU319" s="114"/>
    </row>
    <row r="320" spans="67:73" x14ac:dyDescent="0.25">
      <c r="BO320" s="115"/>
      <c r="BQ320" s="113"/>
      <c r="BS320" s="113"/>
      <c r="BU320" s="114"/>
    </row>
    <row r="321" spans="67:73" x14ac:dyDescent="0.25">
      <c r="BO321" s="115"/>
      <c r="BP321" s="57"/>
      <c r="BQ321" s="113"/>
      <c r="BR321" s="57"/>
      <c r="BS321" s="113"/>
      <c r="BT321" s="57"/>
      <c r="BU321" s="114"/>
    </row>
    <row r="322" spans="67:73" x14ac:dyDescent="0.25">
      <c r="BO322" s="115"/>
      <c r="BQ322" s="113"/>
      <c r="BS322" s="113"/>
      <c r="BU322" s="114"/>
    </row>
    <row r="323" spans="67:73" x14ac:dyDescent="0.25">
      <c r="BO323" s="115"/>
      <c r="BP323" s="57"/>
      <c r="BQ323" s="113"/>
      <c r="BR323" s="57"/>
      <c r="BS323" s="113"/>
      <c r="BT323" s="57"/>
      <c r="BU323" s="114"/>
    </row>
    <row r="324" spans="67:73" x14ac:dyDescent="0.25">
      <c r="BO324" s="115"/>
      <c r="BQ324" s="113"/>
      <c r="BS324" s="113"/>
      <c r="BU324" s="114"/>
    </row>
    <row r="325" spans="67:73" x14ac:dyDescent="0.25">
      <c r="BO325" s="115"/>
      <c r="BP325" s="57"/>
      <c r="BQ325" s="113"/>
      <c r="BR325" s="57"/>
      <c r="BS325" s="113"/>
      <c r="BT325" s="57"/>
      <c r="BU325" s="114"/>
    </row>
    <row r="326" spans="67:73" x14ac:dyDescent="0.25">
      <c r="BO326" s="115"/>
      <c r="BQ326" s="113"/>
      <c r="BS326" s="113"/>
      <c r="BU326" s="114"/>
    </row>
    <row r="327" spans="67:73" x14ac:dyDescent="0.25">
      <c r="BO327" s="115"/>
      <c r="BP327" s="57"/>
      <c r="BQ327" s="113"/>
      <c r="BR327" s="57"/>
      <c r="BS327" s="113"/>
      <c r="BT327" s="57"/>
      <c r="BU327" s="114"/>
    </row>
    <row r="328" spans="67:73" x14ac:dyDescent="0.25">
      <c r="BO328" s="115"/>
      <c r="BQ328" s="113"/>
      <c r="BS328" s="113"/>
      <c r="BU328" s="114"/>
    </row>
    <row r="329" spans="67:73" x14ac:dyDescent="0.25">
      <c r="BO329" s="115"/>
      <c r="BP329" s="57"/>
      <c r="BQ329" s="113"/>
      <c r="BR329" s="57"/>
      <c r="BS329" s="113"/>
      <c r="BT329" s="57"/>
      <c r="BU329" s="114"/>
    </row>
    <row r="330" spans="67:73" x14ac:dyDescent="0.25">
      <c r="BO330" s="115"/>
      <c r="BQ330" s="113"/>
      <c r="BS330" s="113"/>
      <c r="BU330" s="114"/>
    </row>
    <row r="331" spans="67:73" x14ac:dyDescent="0.25">
      <c r="BO331" s="115"/>
      <c r="BP331" s="57"/>
      <c r="BQ331" s="113"/>
      <c r="BR331" s="57"/>
      <c r="BS331" s="113"/>
      <c r="BT331" s="57"/>
      <c r="BU331" s="114"/>
    </row>
    <row r="332" spans="67:73" x14ac:dyDescent="0.25">
      <c r="BO332" s="115"/>
      <c r="BQ332" s="113"/>
      <c r="BS332" s="113"/>
      <c r="BU332" s="114"/>
    </row>
    <row r="333" spans="67:73" x14ac:dyDescent="0.25">
      <c r="BO333" s="115"/>
      <c r="BP333" s="57"/>
      <c r="BQ333" s="113"/>
      <c r="BR333" s="57"/>
      <c r="BS333" s="113"/>
      <c r="BT333" s="57"/>
      <c r="BU333" s="114"/>
    </row>
    <row r="334" spans="67:73" x14ac:dyDescent="0.25">
      <c r="BO334" s="115"/>
      <c r="BQ334" s="113"/>
      <c r="BS334" s="113"/>
      <c r="BU334" s="114"/>
    </row>
    <row r="335" spans="67:73" x14ac:dyDescent="0.25">
      <c r="BO335" s="115"/>
      <c r="BP335" s="57"/>
      <c r="BQ335" s="113"/>
      <c r="BR335" s="57"/>
      <c r="BS335" s="113"/>
      <c r="BT335" s="57"/>
      <c r="BU335" s="114"/>
    </row>
    <row r="336" spans="67:73" x14ac:dyDescent="0.25">
      <c r="BO336" s="115"/>
      <c r="BQ336" s="113"/>
      <c r="BS336" s="113"/>
      <c r="BU336" s="114"/>
    </row>
    <row r="337" spans="67:73" x14ac:dyDescent="0.25">
      <c r="BO337" s="115"/>
      <c r="BP337" s="57"/>
      <c r="BQ337" s="113"/>
      <c r="BR337" s="57"/>
      <c r="BS337" s="113"/>
      <c r="BT337" s="57"/>
      <c r="BU337" s="114"/>
    </row>
    <row r="338" spans="67:73" x14ac:dyDescent="0.25">
      <c r="BO338" s="115"/>
      <c r="BQ338" s="113"/>
      <c r="BS338" s="113"/>
      <c r="BU338" s="114"/>
    </row>
    <row r="339" spans="67:73" x14ac:dyDescent="0.25">
      <c r="BO339" s="115"/>
      <c r="BP339" s="57"/>
      <c r="BQ339" s="113"/>
      <c r="BR339" s="57"/>
      <c r="BS339" s="113"/>
      <c r="BT339" s="57"/>
      <c r="BU339" s="114"/>
    </row>
    <row r="340" spans="67:73" x14ac:dyDescent="0.25">
      <c r="BO340" s="115"/>
      <c r="BQ340" s="113"/>
      <c r="BS340" s="113"/>
      <c r="BU340" s="114"/>
    </row>
    <row r="341" spans="67:73" x14ac:dyDescent="0.25">
      <c r="BO341" s="115"/>
      <c r="BP341" s="57"/>
      <c r="BQ341" s="113"/>
      <c r="BR341" s="57"/>
      <c r="BS341" s="113"/>
      <c r="BT341" s="57"/>
      <c r="BU341" s="114"/>
    </row>
    <row r="342" spans="67:73" x14ac:dyDescent="0.25">
      <c r="BO342" s="115"/>
      <c r="BQ342" s="113"/>
      <c r="BS342" s="113"/>
      <c r="BU342" s="114"/>
    </row>
    <row r="343" spans="67:73" x14ac:dyDescent="0.25">
      <c r="BO343" s="115"/>
      <c r="BP343" s="57"/>
      <c r="BQ343" s="113"/>
      <c r="BR343" s="57"/>
      <c r="BS343" s="113"/>
      <c r="BT343" s="57"/>
      <c r="BU343" s="114"/>
    </row>
    <row r="344" spans="67:73" x14ac:dyDescent="0.25">
      <c r="BO344" s="115"/>
      <c r="BQ344" s="113"/>
      <c r="BS344" s="113"/>
      <c r="BU344" s="114"/>
    </row>
    <row r="345" spans="67:73" x14ac:dyDescent="0.25">
      <c r="BO345" s="115"/>
      <c r="BP345" s="57"/>
      <c r="BQ345" s="113"/>
      <c r="BR345" s="57"/>
      <c r="BS345" s="113"/>
      <c r="BT345" s="57"/>
      <c r="BU345" s="114"/>
    </row>
    <row r="346" spans="67:73" x14ac:dyDescent="0.25">
      <c r="BO346" s="115"/>
      <c r="BQ346" s="113"/>
      <c r="BS346" s="113"/>
      <c r="BU346" s="114"/>
    </row>
    <row r="347" spans="67:73" x14ac:dyDescent="0.25">
      <c r="BO347" s="115"/>
      <c r="BP347" s="57"/>
      <c r="BQ347" s="113"/>
      <c r="BR347" s="57"/>
      <c r="BS347" s="113"/>
      <c r="BT347" s="57"/>
      <c r="BU347" s="114"/>
    </row>
    <row r="348" spans="67:73" x14ac:dyDescent="0.25">
      <c r="BO348" s="115"/>
      <c r="BQ348" s="113"/>
      <c r="BS348" s="113"/>
      <c r="BU348" s="114"/>
    </row>
    <row r="349" spans="67:73" x14ac:dyDescent="0.25">
      <c r="BO349" s="115"/>
      <c r="BP349" s="57"/>
      <c r="BQ349" s="113"/>
      <c r="BR349" s="57"/>
      <c r="BS349" s="113"/>
      <c r="BT349" s="57"/>
      <c r="BU349" s="114"/>
    </row>
    <row r="350" spans="67:73" x14ac:dyDescent="0.25">
      <c r="BO350" s="115"/>
      <c r="BQ350" s="113"/>
      <c r="BS350" s="113"/>
      <c r="BU350" s="114"/>
    </row>
    <row r="351" spans="67:73" x14ac:dyDescent="0.25">
      <c r="BO351" s="115"/>
      <c r="BP351" s="57"/>
      <c r="BQ351" s="113"/>
      <c r="BR351" s="57"/>
      <c r="BS351" s="113"/>
      <c r="BT351" s="57"/>
      <c r="BU351" s="114"/>
    </row>
    <row r="352" spans="67:73" x14ac:dyDescent="0.25">
      <c r="BO352" s="115"/>
      <c r="BQ352" s="113"/>
      <c r="BS352" s="113"/>
      <c r="BU352" s="114"/>
    </row>
    <row r="353" spans="67:73" x14ac:dyDescent="0.25">
      <c r="BO353" s="115"/>
      <c r="BP353" s="57"/>
      <c r="BQ353" s="113"/>
      <c r="BR353" s="57"/>
      <c r="BS353" s="113"/>
      <c r="BT353" s="57"/>
      <c r="BU353" s="114"/>
    </row>
    <row r="354" spans="67:73" x14ac:dyDescent="0.25">
      <c r="BO354" s="115"/>
      <c r="BQ354" s="113"/>
      <c r="BS354" s="113"/>
      <c r="BU354" s="114"/>
    </row>
    <row r="355" spans="67:73" x14ac:dyDescent="0.25">
      <c r="BO355" s="115"/>
      <c r="BP355" s="57"/>
      <c r="BQ355" s="113"/>
      <c r="BR355" s="57"/>
      <c r="BS355" s="113"/>
      <c r="BT355" s="57"/>
      <c r="BU355" s="114"/>
    </row>
    <row r="356" spans="67:73" x14ac:dyDescent="0.25">
      <c r="BO356" s="115"/>
      <c r="BQ356" s="113"/>
      <c r="BS356" s="113"/>
      <c r="BU356" s="114"/>
    </row>
    <row r="357" spans="67:73" x14ac:dyDescent="0.25">
      <c r="BO357" s="115"/>
      <c r="BP357" s="57"/>
      <c r="BQ357" s="113"/>
      <c r="BR357" s="57"/>
      <c r="BS357" s="113"/>
      <c r="BT357" s="57"/>
      <c r="BU357" s="114"/>
    </row>
    <row r="358" spans="67:73" x14ac:dyDescent="0.25">
      <c r="BO358" s="115"/>
      <c r="BQ358" s="113"/>
      <c r="BS358" s="113"/>
      <c r="BU358" s="114"/>
    </row>
    <row r="359" spans="67:73" x14ac:dyDescent="0.25">
      <c r="BO359" s="115"/>
      <c r="BP359" s="57"/>
      <c r="BQ359" s="113"/>
      <c r="BR359" s="57"/>
      <c r="BS359" s="113"/>
      <c r="BT359" s="57"/>
      <c r="BU359" s="114"/>
    </row>
    <row r="360" spans="67:73" x14ac:dyDescent="0.25">
      <c r="BO360" s="115"/>
      <c r="BQ360" s="113"/>
      <c r="BS360" s="113"/>
      <c r="BU360" s="114"/>
    </row>
    <row r="361" spans="67:73" x14ac:dyDescent="0.25">
      <c r="BO361" s="115"/>
      <c r="BP361" s="57"/>
      <c r="BQ361" s="113"/>
      <c r="BR361" s="57"/>
      <c r="BS361" s="113"/>
      <c r="BT361" s="57"/>
      <c r="BU361" s="114"/>
    </row>
    <row r="362" spans="67:73" x14ac:dyDescent="0.25">
      <c r="BO362" s="115"/>
      <c r="BQ362" s="113"/>
      <c r="BS362" s="113"/>
      <c r="BU362" s="114"/>
    </row>
    <row r="363" spans="67:73" x14ac:dyDescent="0.25">
      <c r="BO363" s="115"/>
      <c r="BP363" s="57"/>
      <c r="BQ363" s="113"/>
      <c r="BR363" s="57"/>
      <c r="BS363" s="113"/>
      <c r="BT363" s="57"/>
      <c r="BU363" s="114"/>
    </row>
    <row r="364" spans="67:73" x14ac:dyDescent="0.25">
      <c r="BO364" s="115"/>
      <c r="BQ364" s="113"/>
      <c r="BS364" s="113"/>
      <c r="BU364" s="114"/>
    </row>
    <row r="365" spans="67:73" x14ac:dyDescent="0.25">
      <c r="BO365" s="115"/>
      <c r="BP365" s="57"/>
      <c r="BQ365" s="113"/>
      <c r="BR365" s="57"/>
      <c r="BS365" s="113"/>
      <c r="BT365" s="57"/>
      <c r="BU365" s="114"/>
    </row>
    <row r="366" spans="67:73" x14ac:dyDescent="0.25">
      <c r="BO366" s="115"/>
      <c r="BQ366" s="113"/>
      <c r="BS366" s="113"/>
      <c r="BU366" s="114"/>
    </row>
    <row r="367" spans="67:73" x14ac:dyDescent="0.25">
      <c r="BO367" s="115"/>
      <c r="BP367" s="57"/>
      <c r="BQ367" s="113"/>
      <c r="BR367" s="57"/>
      <c r="BS367" s="113"/>
      <c r="BT367" s="57"/>
      <c r="BU367" s="114"/>
    </row>
    <row r="368" spans="67:73" x14ac:dyDescent="0.25">
      <c r="BO368" s="115"/>
      <c r="BQ368" s="113"/>
      <c r="BS368" s="113"/>
      <c r="BU368" s="114"/>
    </row>
    <row r="369" spans="67:73" x14ac:dyDescent="0.25">
      <c r="BO369" s="115"/>
      <c r="BP369" s="57"/>
      <c r="BQ369" s="113"/>
      <c r="BR369" s="57"/>
      <c r="BS369" s="113"/>
      <c r="BT369" s="57"/>
      <c r="BU369" s="114"/>
    </row>
    <row r="370" spans="67:73" x14ac:dyDescent="0.25">
      <c r="BO370" s="115"/>
      <c r="BQ370" s="113"/>
      <c r="BS370" s="113"/>
      <c r="BU370" s="114"/>
    </row>
    <row r="371" spans="67:73" x14ac:dyDescent="0.25">
      <c r="BO371" s="115"/>
      <c r="BP371" s="57"/>
      <c r="BQ371" s="113"/>
      <c r="BR371" s="57"/>
      <c r="BS371" s="113"/>
      <c r="BT371" s="57"/>
      <c r="BU371" s="114"/>
    </row>
    <row r="372" spans="67:73" x14ac:dyDescent="0.25">
      <c r="BO372" s="115"/>
      <c r="BQ372" s="113"/>
      <c r="BS372" s="113"/>
      <c r="BU372" s="114"/>
    </row>
    <row r="373" spans="67:73" x14ac:dyDescent="0.25">
      <c r="BO373" s="115"/>
      <c r="BP373" s="57"/>
      <c r="BQ373" s="113"/>
      <c r="BR373" s="57"/>
      <c r="BS373" s="113"/>
      <c r="BT373" s="57"/>
      <c r="BU373" s="114"/>
    </row>
    <row r="374" spans="67:73" x14ac:dyDescent="0.25">
      <c r="BO374" s="115"/>
      <c r="BQ374" s="113"/>
      <c r="BS374" s="113"/>
      <c r="BU374" s="114"/>
    </row>
    <row r="375" spans="67:73" x14ac:dyDescent="0.25">
      <c r="BO375" s="115"/>
      <c r="BP375" s="57"/>
      <c r="BQ375" s="113"/>
      <c r="BR375" s="57"/>
      <c r="BS375" s="113"/>
      <c r="BT375" s="57"/>
      <c r="BU375" s="114"/>
    </row>
    <row r="376" spans="67:73" x14ac:dyDescent="0.25">
      <c r="BO376" s="115"/>
      <c r="BQ376" s="113"/>
      <c r="BS376" s="113"/>
      <c r="BU376" s="114"/>
    </row>
    <row r="377" spans="67:73" x14ac:dyDescent="0.25">
      <c r="BO377" s="115"/>
      <c r="BP377" s="57"/>
      <c r="BQ377" s="113"/>
      <c r="BR377" s="57"/>
      <c r="BS377" s="113"/>
      <c r="BT377" s="57"/>
      <c r="BU377" s="114"/>
    </row>
    <row r="378" spans="67:73" x14ac:dyDescent="0.25">
      <c r="BO378" s="115"/>
      <c r="BQ378" s="113"/>
      <c r="BS378" s="113"/>
      <c r="BU378" s="114"/>
    </row>
    <row r="379" spans="67:73" x14ac:dyDescent="0.25">
      <c r="BO379" s="115"/>
      <c r="BP379" s="57"/>
      <c r="BQ379" s="113"/>
      <c r="BR379" s="57"/>
      <c r="BS379" s="113"/>
      <c r="BT379" s="57"/>
      <c r="BU379" s="114"/>
    </row>
    <row r="380" spans="67:73" x14ac:dyDescent="0.25">
      <c r="BO380" s="115"/>
      <c r="BQ380" s="113"/>
      <c r="BS380" s="113"/>
      <c r="BU380" s="114"/>
    </row>
    <row r="381" spans="67:73" x14ac:dyDescent="0.25">
      <c r="BO381" s="115"/>
      <c r="BP381" s="57"/>
      <c r="BQ381" s="113"/>
      <c r="BR381" s="57"/>
      <c r="BS381" s="113"/>
      <c r="BT381" s="57"/>
      <c r="BU381" s="114"/>
    </row>
    <row r="382" spans="67:73" x14ac:dyDescent="0.25">
      <c r="BO382" s="115"/>
      <c r="BQ382" s="113"/>
      <c r="BS382" s="113"/>
      <c r="BU382" s="114"/>
    </row>
    <row r="383" spans="67:73" x14ac:dyDescent="0.25">
      <c r="BO383" s="115"/>
      <c r="BP383" s="57"/>
      <c r="BQ383" s="113"/>
      <c r="BR383" s="57"/>
      <c r="BS383" s="113"/>
      <c r="BT383" s="57"/>
      <c r="BU383" s="114"/>
    </row>
    <row r="384" spans="67:73" x14ac:dyDescent="0.25">
      <c r="BO384" s="115"/>
      <c r="BQ384" s="113"/>
      <c r="BS384" s="113"/>
      <c r="BU384" s="114"/>
    </row>
    <row r="385" spans="67:73" x14ac:dyDescent="0.25">
      <c r="BO385" s="115"/>
      <c r="BP385" s="57"/>
      <c r="BQ385" s="113"/>
      <c r="BR385" s="57"/>
      <c r="BS385" s="113"/>
      <c r="BT385" s="57"/>
      <c r="BU385" s="114"/>
    </row>
    <row r="386" spans="67:73" x14ac:dyDescent="0.25">
      <c r="BO386" s="115"/>
      <c r="BQ386" s="113"/>
      <c r="BS386" s="113"/>
      <c r="BU386" s="114"/>
    </row>
    <row r="387" spans="67:73" x14ac:dyDescent="0.25">
      <c r="BO387" s="115"/>
      <c r="BP387" s="57"/>
      <c r="BQ387" s="113"/>
      <c r="BR387" s="57"/>
      <c r="BS387" s="113"/>
      <c r="BT387" s="57"/>
      <c r="BU387" s="114"/>
    </row>
    <row r="388" spans="67:73" x14ac:dyDescent="0.25">
      <c r="BO388" s="115"/>
      <c r="BQ388" s="113"/>
      <c r="BS388" s="113"/>
      <c r="BU388" s="114"/>
    </row>
    <row r="389" spans="67:73" x14ac:dyDescent="0.25">
      <c r="BO389" s="115"/>
      <c r="BP389" s="57"/>
      <c r="BQ389" s="113"/>
      <c r="BR389" s="57"/>
      <c r="BS389" s="113"/>
      <c r="BT389" s="57"/>
      <c r="BU389" s="114"/>
    </row>
    <row r="390" spans="67:73" x14ac:dyDescent="0.25">
      <c r="BO390" s="115"/>
      <c r="BQ390" s="113"/>
      <c r="BS390" s="113"/>
      <c r="BU390" s="114"/>
    </row>
    <row r="391" spans="67:73" x14ac:dyDescent="0.25">
      <c r="BO391" s="115"/>
      <c r="BP391" s="57"/>
      <c r="BQ391" s="113"/>
      <c r="BR391" s="57"/>
      <c r="BS391" s="113"/>
      <c r="BT391" s="57"/>
      <c r="BU391" s="114"/>
    </row>
    <row r="392" spans="67:73" x14ac:dyDescent="0.25">
      <c r="BO392" s="115"/>
      <c r="BQ392" s="113"/>
      <c r="BS392" s="113"/>
      <c r="BU392" s="114"/>
    </row>
    <row r="393" spans="67:73" x14ac:dyDescent="0.25">
      <c r="BO393" s="115"/>
      <c r="BP393" s="57"/>
      <c r="BQ393" s="113"/>
      <c r="BR393" s="57"/>
      <c r="BS393" s="113"/>
      <c r="BT393" s="57"/>
      <c r="BU393" s="114"/>
    </row>
    <row r="394" spans="67:73" x14ac:dyDescent="0.25">
      <c r="BO394" s="115"/>
      <c r="BQ394" s="113"/>
      <c r="BS394" s="113"/>
      <c r="BU394" s="114"/>
    </row>
    <row r="395" spans="67:73" x14ac:dyDescent="0.25">
      <c r="BO395" s="115"/>
      <c r="BP395" s="57"/>
      <c r="BQ395" s="113"/>
      <c r="BR395" s="57"/>
      <c r="BS395" s="113"/>
      <c r="BT395" s="57"/>
      <c r="BU395" s="114"/>
    </row>
    <row r="396" spans="67:73" x14ac:dyDescent="0.25">
      <c r="BO396" s="115"/>
      <c r="BQ396" s="113"/>
      <c r="BS396" s="113"/>
      <c r="BU396" s="114"/>
    </row>
    <row r="397" spans="67:73" x14ac:dyDescent="0.25">
      <c r="BO397" s="115"/>
      <c r="BP397" s="57"/>
      <c r="BQ397" s="113"/>
      <c r="BR397" s="57"/>
      <c r="BS397" s="113"/>
      <c r="BT397" s="57"/>
      <c r="BU397" s="114"/>
    </row>
    <row r="398" spans="67:73" x14ac:dyDescent="0.25">
      <c r="BO398" s="115"/>
      <c r="BQ398" s="113"/>
      <c r="BS398" s="113"/>
      <c r="BU398" s="114"/>
    </row>
    <row r="399" spans="67:73" x14ac:dyDescent="0.25">
      <c r="BO399" s="115"/>
      <c r="BP399" s="57"/>
      <c r="BQ399" s="113"/>
      <c r="BR399" s="57"/>
      <c r="BS399" s="113"/>
      <c r="BT399" s="57"/>
      <c r="BU399" s="114"/>
    </row>
    <row r="400" spans="67:73" x14ac:dyDescent="0.25">
      <c r="BO400" s="115"/>
      <c r="BQ400" s="113"/>
      <c r="BS400" s="113"/>
      <c r="BU400" s="114"/>
    </row>
    <row r="401" spans="67:73" x14ac:dyDescent="0.25">
      <c r="BO401" s="115"/>
      <c r="BP401" s="57"/>
      <c r="BQ401" s="113"/>
      <c r="BR401" s="57"/>
      <c r="BS401" s="113"/>
      <c r="BT401" s="57"/>
      <c r="BU401" s="114"/>
    </row>
    <row r="402" spans="67:73" x14ac:dyDescent="0.25">
      <c r="BO402" s="115"/>
      <c r="BQ402" s="113"/>
      <c r="BS402" s="113"/>
      <c r="BU402" s="114"/>
    </row>
    <row r="403" spans="67:73" x14ac:dyDescent="0.25">
      <c r="BO403" s="115"/>
      <c r="BP403" s="57"/>
      <c r="BQ403" s="113"/>
      <c r="BR403" s="57"/>
      <c r="BS403" s="113"/>
      <c r="BT403" s="57"/>
      <c r="BU403" s="114"/>
    </row>
    <row r="404" spans="67:73" x14ac:dyDescent="0.25">
      <c r="BO404" s="115"/>
      <c r="BQ404" s="113"/>
      <c r="BS404" s="113"/>
      <c r="BU404" s="114"/>
    </row>
    <row r="405" spans="67:73" x14ac:dyDescent="0.25">
      <c r="BO405" s="115"/>
      <c r="BP405" s="57"/>
      <c r="BQ405" s="113"/>
      <c r="BR405" s="57"/>
      <c r="BS405" s="113"/>
      <c r="BT405" s="57"/>
      <c r="BU405" s="114"/>
    </row>
    <row r="406" spans="67:73" x14ac:dyDescent="0.25">
      <c r="BO406" s="115"/>
      <c r="BQ406" s="113"/>
      <c r="BS406" s="113"/>
      <c r="BU406" s="114"/>
    </row>
    <row r="407" spans="67:73" x14ac:dyDescent="0.25">
      <c r="BO407" s="115"/>
      <c r="BP407" s="57"/>
      <c r="BQ407" s="113"/>
      <c r="BR407" s="57"/>
      <c r="BS407" s="113"/>
      <c r="BT407" s="57"/>
      <c r="BU407" s="114"/>
    </row>
    <row r="408" spans="67:73" x14ac:dyDescent="0.25">
      <c r="BO408" s="115"/>
      <c r="BQ408" s="113"/>
      <c r="BS408" s="113"/>
      <c r="BU408" s="114"/>
    </row>
    <row r="409" spans="67:73" x14ac:dyDescent="0.25">
      <c r="BO409" s="115"/>
      <c r="BP409" s="57"/>
      <c r="BQ409" s="113"/>
      <c r="BR409" s="57"/>
      <c r="BS409" s="113"/>
      <c r="BT409" s="57"/>
      <c r="BU409" s="114"/>
    </row>
    <row r="410" spans="67:73" x14ac:dyDescent="0.25">
      <c r="BO410" s="115"/>
      <c r="BQ410" s="113"/>
      <c r="BS410" s="113"/>
      <c r="BU410" s="114"/>
    </row>
    <row r="411" spans="67:73" x14ac:dyDescent="0.25">
      <c r="BO411" s="115"/>
      <c r="BP411" s="57"/>
      <c r="BQ411" s="113"/>
      <c r="BR411" s="57"/>
      <c r="BS411" s="113"/>
      <c r="BT411" s="57"/>
      <c r="BU411" s="114"/>
    </row>
    <row r="412" spans="67:73" x14ac:dyDescent="0.25">
      <c r="BO412" s="115"/>
      <c r="BQ412" s="113"/>
      <c r="BS412" s="113"/>
      <c r="BU412" s="114"/>
    </row>
    <row r="413" spans="67:73" x14ac:dyDescent="0.25">
      <c r="BO413" s="115"/>
      <c r="BP413" s="57"/>
      <c r="BQ413" s="113"/>
      <c r="BR413" s="57"/>
      <c r="BS413" s="113"/>
      <c r="BT413" s="57"/>
      <c r="BU413" s="114"/>
    </row>
    <row r="414" spans="67:73" x14ac:dyDescent="0.25">
      <c r="BO414" s="115"/>
      <c r="BQ414" s="113"/>
      <c r="BS414" s="113"/>
      <c r="BU414" s="114"/>
    </row>
    <row r="415" spans="67:73" x14ac:dyDescent="0.25">
      <c r="BO415" s="115"/>
      <c r="BP415" s="57"/>
      <c r="BQ415" s="113"/>
      <c r="BR415" s="57"/>
      <c r="BS415" s="113"/>
      <c r="BT415" s="57"/>
      <c r="BU415" s="114"/>
    </row>
    <row r="416" spans="67:73" x14ac:dyDescent="0.25">
      <c r="BO416" s="115"/>
      <c r="BQ416" s="113"/>
      <c r="BS416" s="113"/>
      <c r="BU416" s="114"/>
    </row>
    <row r="417" spans="67:73" x14ac:dyDescent="0.25">
      <c r="BO417" s="115"/>
      <c r="BP417" s="57"/>
      <c r="BQ417" s="113"/>
      <c r="BR417" s="57"/>
      <c r="BS417" s="113"/>
      <c r="BT417" s="57"/>
      <c r="BU417" s="114"/>
    </row>
    <row r="418" spans="67:73" x14ac:dyDescent="0.25">
      <c r="BO418" s="115"/>
      <c r="BQ418" s="113"/>
      <c r="BS418" s="113"/>
      <c r="BU418" s="114"/>
    </row>
    <row r="419" spans="67:73" x14ac:dyDescent="0.25">
      <c r="BO419" s="115"/>
      <c r="BP419" s="57"/>
      <c r="BQ419" s="113"/>
      <c r="BR419" s="57"/>
      <c r="BS419" s="113"/>
      <c r="BT419" s="57"/>
      <c r="BU419" s="114"/>
    </row>
    <row r="420" spans="67:73" x14ac:dyDescent="0.25">
      <c r="BO420" s="115"/>
      <c r="BQ420" s="113"/>
      <c r="BS420" s="113"/>
      <c r="BU420" s="114"/>
    </row>
    <row r="421" spans="67:73" x14ac:dyDescent="0.25">
      <c r="BO421" s="115"/>
      <c r="BP421" s="57"/>
      <c r="BQ421" s="113"/>
      <c r="BR421" s="57"/>
      <c r="BS421" s="113"/>
      <c r="BT421" s="57"/>
      <c r="BU421" s="114"/>
    </row>
    <row r="422" spans="67:73" x14ac:dyDescent="0.25">
      <c r="BO422" s="115"/>
      <c r="BQ422" s="113"/>
      <c r="BS422" s="113"/>
      <c r="BU422" s="114"/>
    </row>
    <row r="423" spans="67:73" x14ac:dyDescent="0.25">
      <c r="BO423" s="115"/>
      <c r="BP423" s="57"/>
      <c r="BQ423" s="113"/>
      <c r="BR423" s="57"/>
      <c r="BS423" s="113"/>
      <c r="BT423" s="57"/>
      <c r="BU423" s="114"/>
    </row>
    <row r="424" spans="67:73" x14ac:dyDescent="0.25">
      <c r="BO424" s="115"/>
      <c r="BQ424" s="113"/>
      <c r="BS424" s="113"/>
      <c r="BU424" s="114"/>
    </row>
    <row r="425" spans="67:73" x14ac:dyDescent="0.25">
      <c r="BO425" s="115"/>
      <c r="BP425" s="57"/>
      <c r="BQ425" s="113"/>
      <c r="BR425" s="57"/>
      <c r="BS425" s="113"/>
      <c r="BT425" s="57"/>
      <c r="BU425" s="114"/>
    </row>
    <row r="426" spans="67:73" x14ac:dyDescent="0.25">
      <c r="BO426" s="115"/>
      <c r="BQ426" s="113"/>
      <c r="BS426" s="113"/>
      <c r="BU426" s="114"/>
    </row>
    <row r="427" spans="67:73" x14ac:dyDescent="0.25">
      <c r="BO427" s="115"/>
      <c r="BP427" s="57"/>
      <c r="BQ427" s="113"/>
      <c r="BR427" s="57"/>
      <c r="BS427" s="113"/>
      <c r="BT427" s="57"/>
      <c r="BU427" s="114"/>
    </row>
    <row r="428" spans="67:73" x14ac:dyDescent="0.25">
      <c r="BO428" s="115"/>
      <c r="BQ428" s="113"/>
      <c r="BS428" s="113"/>
      <c r="BU428" s="114"/>
    </row>
    <row r="429" spans="67:73" x14ac:dyDescent="0.25">
      <c r="BO429" s="115"/>
      <c r="BP429" s="57"/>
      <c r="BQ429" s="113"/>
      <c r="BR429" s="57"/>
      <c r="BS429" s="113"/>
      <c r="BT429" s="57"/>
      <c r="BU429" s="114"/>
    </row>
    <row r="430" spans="67:73" x14ac:dyDescent="0.25">
      <c r="BO430" s="115"/>
      <c r="BQ430" s="113"/>
      <c r="BS430" s="113"/>
      <c r="BU430" s="114"/>
    </row>
    <row r="431" spans="67:73" x14ac:dyDescent="0.25">
      <c r="BO431" s="115"/>
      <c r="BP431" s="57"/>
      <c r="BQ431" s="113"/>
      <c r="BR431" s="57"/>
      <c r="BS431" s="113"/>
      <c r="BT431" s="57"/>
      <c r="BU431" s="114"/>
    </row>
    <row r="432" spans="67:73" x14ac:dyDescent="0.25">
      <c r="BO432" s="115"/>
      <c r="BQ432" s="113"/>
      <c r="BS432" s="113"/>
      <c r="BU432" s="114"/>
    </row>
    <row r="433" spans="67:73" x14ac:dyDescent="0.25">
      <c r="BO433" s="115"/>
      <c r="BP433" s="57"/>
      <c r="BQ433" s="113"/>
      <c r="BR433" s="57"/>
      <c r="BS433" s="113"/>
      <c r="BT433" s="57"/>
      <c r="BU433" s="114"/>
    </row>
    <row r="434" spans="67:73" x14ac:dyDescent="0.25">
      <c r="BO434" s="115"/>
      <c r="BQ434" s="113"/>
      <c r="BS434" s="113"/>
      <c r="BU434" s="114"/>
    </row>
    <row r="435" spans="67:73" x14ac:dyDescent="0.25">
      <c r="BO435" s="115"/>
      <c r="BP435" s="57"/>
      <c r="BQ435" s="113"/>
      <c r="BR435" s="57"/>
      <c r="BS435" s="113"/>
      <c r="BT435" s="57"/>
      <c r="BU435" s="114"/>
    </row>
    <row r="436" spans="67:73" x14ac:dyDescent="0.25">
      <c r="BO436" s="115"/>
      <c r="BQ436" s="113"/>
      <c r="BS436" s="113"/>
      <c r="BU436" s="114"/>
    </row>
    <row r="437" spans="67:73" x14ac:dyDescent="0.25">
      <c r="BO437" s="115"/>
      <c r="BP437" s="57"/>
      <c r="BQ437" s="113"/>
      <c r="BR437" s="57"/>
      <c r="BS437" s="113"/>
      <c r="BT437" s="57"/>
      <c r="BU437" s="114"/>
    </row>
    <row r="438" spans="67:73" x14ac:dyDescent="0.25">
      <c r="BO438" s="115"/>
      <c r="BQ438" s="113"/>
      <c r="BS438" s="113"/>
      <c r="BU438" s="114"/>
    </row>
    <row r="439" spans="67:73" x14ac:dyDescent="0.25">
      <c r="BO439" s="115"/>
      <c r="BP439" s="57"/>
      <c r="BQ439" s="113"/>
      <c r="BR439" s="57"/>
      <c r="BS439" s="113"/>
      <c r="BT439" s="57"/>
      <c r="BU439" s="114"/>
    </row>
    <row r="440" spans="67:73" x14ac:dyDescent="0.25">
      <c r="BO440" s="115"/>
      <c r="BQ440" s="113"/>
      <c r="BS440" s="113"/>
      <c r="BU440" s="114"/>
    </row>
    <row r="441" spans="67:73" x14ac:dyDescent="0.25">
      <c r="BO441" s="115"/>
      <c r="BP441" s="57"/>
      <c r="BQ441" s="113"/>
      <c r="BR441" s="57"/>
      <c r="BS441" s="113"/>
      <c r="BT441" s="57"/>
      <c r="BU441" s="114"/>
    </row>
    <row r="442" spans="67:73" x14ac:dyDescent="0.25">
      <c r="BO442" s="115"/>
      <c r="BQ442" s="113"/>
      <c r="BS442" s="113"/>
      <c r="BU442" s="114"/>
    </row>
    <row r="443" spans="67:73" x14ac:dyDescent="0.25">
      <c r="BO443" s="115"/>
      <c r="BP443" s="57"/>
      <c r="BQ443" s="113"/>
      <c r="BR443" s="57"/>
      <c r="BS443" s="113"/>
      <c r="BT443" s="57"/>
      <c r="BU443" s="114"/>
    </row>
    <row r="444" spans="67:73" x14ac:dyDescent="0.25">
      <c r="BO444" s="115"/>
      <c r="BQ444" s="113"/>
      <c r="BS444" s="113"/>
      <c r="BU444" s="114"/>
    </row>
    <row r="445" spans="67:73" x14ac:dyDescent="0.25">
      <c r="BO445" s="115"/>
      <c r="BP445" s="57"/>
      <c r="BQ445" s="113"/>
      <c r="BR445" s="57"/>
      <c r="BS445" s="113"/>
      <c r="BT445" s="57"/>
      <c r="BU445" s="114"/>
    </row>
    <row r="446" spans="67:73" x14ac:dyDescent="0.25">
      <c r="BO446" s="115"/>
      <c r="BQ446" s="113"/>
      <c r="BS446" s="113"/>
      <c r="BU446" s="114"/>
    </row>
    <row r="447" spans="67:73" x14ac:dyDescent="0.25">
      <c r="BO447" s="115"/>
      <c r="BP447" s="57"/>
      <c r="BQ447" s="113"/>
      <c r="BR447" s="57"/>
      <c r="BS447" s="113"/>
      <c r="BT447" s="57"/>
      <c r="BU447" s="114"/>
    </row>
    <row r="448" spans="67:73" x14ac:dyDescent="0.25">
      <c r="BO448" s="115"/>
      <c r="BQ448" s="113"/>
      <c r="BS448" s="113"/>
      <c r="BU448" s="114"/>
    </row>
    <row r="449" spans="67:73" x14ac:dyDescent="0.25">
      <c r="BO449" s="115"/>
      <c r="BP449" s="57"/>
      <c r="BQ449" s="113"/>
      <c r="BR449" s="57"/>
      <c r="BS449" s="113"/>
      <c r="BT449" s="57"/>
      <c r="BU449" s="114"/>
    </row>
    <row r="450" spans="67:73" x14ac:dyDescent="0.25">
      <c r="BO450" s="115"/>
      <c r="BQ450" s="113"/>
      <c r="BS450" s="113"/>
      <c r="BU450" s="114"/>
    </row>
    <row r="451" spans="67:73" x14ac:dyDescent="0.25">
      <c r="BO451" s="115"/>
      <c r="BP451" s="57"/>
      <c r="BQ451" s="113"/>
      <c r="BR451" s="57"/>
      <c r="BS451" s="113"/>
      <c r="BT451" s="57"/>
      <c r="BU451" s="114"/>
    </row>
    <row r="452" spans="67:73" x14ac:dyDescent="0.25">
      <c r="BO452" s="115"/>
      <c r="BQ452" s="113"/>
      <c r="BS452" s="113"/>
      <c r="BU452" s="114"/>
    </row>
    <row r="453" spans="67:73" x14ac:dyDescent="0.25">
      <c r="BO453" s="115"/>
      <c r="BP453" s="57"/>
      <c r="BQ453" s="113"/>
      <c r="BR453" s="57"/>
      <c r="BS453" s="113"/>
      <c r="BT453" s="57"/>
      <c r="BU453" s="114"/>
    </row>
    <row r="454" spans="67:73" x14ac:dyDescent="0.25">
      <c r="BO454" s="115"/>
      <c r="BQ454" s="113"/>
      <c r="BS454" s="113"/>
      <c r="BU454" s="114"/>
    </row>
    <row r="455" spans="67:73" x14ac:dyDescent="0.25">
      <c r="BO455" s="115"/>
      <c r="BP455" s="57"/>
      <c r="BQ455" s="113"/>
      <c r="BR455" s="57"/>
      <c r="BS455" s="113"/>
      <c r="BT455" s="57"/>
      <c r="BU455" s="114"/>
    </row>
    <row r="456" spans="67:73" x14ac:dyDescent="0.25">
      <c r="BO456" s="115"/>
      <c r="BQ456" s="113"/>
      <c r="BS456" s="113"/>
      <c r="BU456" s="114"/>
    </row>
    <row r="457" spans="67:73" x14ac:dyDescent="0.25">
      <c r="BO457" s="115"/>
      <c r="BP457" s="57"/>
      <c r="BQ457" s="113"/>
      <c r="BR457" s="57"/>
      <c r="BS457" s="113"/>
      <c r="BT457" s="57"/>
      <c r="BU457" s="114"/>
    </row>
    <row r="458" spans="67:73" x14ac:dyDescent="0.25">
      <c r="BO458" s="115"/>
      <c r="BQ458" s="113"/>
      <c r="BS458" s="113"/>
      <c r="BU458" s="114"/>
    </row>
    <row r="459" spans="67:73" x14ac:dyDescent="0.25">
      <c r="BO459" s="115"/>
      <c r="BP459" s="57"/>
      <c r="BQ459" s="113"/>
      <c r="BR459" s="57"/>
      <c r="BS459" s="113"/>
      <c r="BT459" s="57"/>
      <c r="BU459" s="114"/>
    </row>
    <row r="460" spans="67:73" x14ac:dyDescent="0.25">
      <c r="BO460" s="115"/>
      <c r="BQ460" s="113"/>
      <c r="BS460" s="113"/>
      <c r="BU460" s="114"/>
    </row>
    <row r="461" spans="67:73" x14ac:dyDescent="0.25">
      <c r="BO461" s="115"/>
      <c r="BP461" s="57"/>
      <c r="BQ461" s="113"/>
      <c r="BR461" s="57"/>
      <c r="BS461" s="113"/>
      <c r="BT461" s="57"/>
      <c r="BU461" s="114"/>
    </row>
    <row r="462" spans="67:73" x14ac:dyDescent="0.25">
      <c r="BO462" s="115"/>
      <c r="BQ462" s="113"/>
      <c r="BS462" s="113"/>
      <c r="BU462" s="114"/>
    </row>
    <row r="463" spans="67:73" x14ac:dyDescent="0.25">
      <c r="BO463" s="115"/>
      <c r="BP463" s="57"/>
      <c r="BQ463" s="113"/>
      <c r="BR463" s="57"/>
      <c r="BS463" s="113"/>
      <c r="BT463" s="57"/>
      <c r="BU463" s="114"/>
    </row>
    <row r="464" spans="67:73" x14ac:dyDescent="0.25">
      <c r="BO464" s="115"/>
      <c r="BQ464" s="113"/>
      <c r="BS464" s="113"/>
      <c r="BU464" s="114"/>
    </row>
    <row r="465" spans="67:73" x14ac:dyDescent="0.25">
      <c r="BO465" s="115"/>
      <c r="BP465" s="57"/>
      <c r="BQ465" s="113"/>
      <c r="BR465" s="57"/>
      <c r="BS465" s="113"/>
      <c r="BT465" s="57"/>
      <c r="BU465" s="114"/>
    </row>
    <row r="466" spans="67:73" x14ac:dyDescent="0.25">
      <c r="BO466" s="115"/>
      <c r="BQ466" s="113"/>
      <c r="BS466" s="113"/>
      <c r="BU466" s="114"/>
    </row>
    <row r="467" spans="67:73" x14ac:dyDescent="0.25">
      <c r="BO467" s="115"/>
      <c r="BP467" s="57"/>
      <c r="BQ467" s="113"/>
      <c r="BR467" s="57"/>
      <c r="BS467" s="113"/>
      <c r="BT467" s="57"/>
      <c r="BU467" s="114"/>
    </row>
    <row r="468" spans="67:73" x14ac:dyDescent="0.25">
      <c r="BO468" s="115"/>
      <c r="BQ468" s="113"/>
      <c r="BS468" s="113"/>
      <c r="BU468" s="114"/>
    </row>
    <row r="469" spans="67:73" x14ac:dyDescent="0.25">
      <c r="BO469" s="115"/>
      <c r="BP469" s="57"/>
      <c r="BQ469" s="113"/>
      <c r="BR469" s="57"/>
      <c r="BS469" s="113"/>
      <c r="BT469" s="57"/>
      <c r="BU469" s="114"/>
    </row>
    <row r="470" spans="67:73" x14ac:dyDescent="0.25">
      <c r="BO470" s="115"/>
      <c r="BQ470" s="113"/>
      <c r="BS470" s="113"/>
      <c r="BU470" s="114"/>
    </row>
    <row r="471" spans="67:73" x14ac:dyDescent="0.25">
      <c r="BO471" s="115"/>
      <c r="BP471" s="57"/>
      <c r="BQ471" s="113"/>
      <c r="BR471" s="57"/>
      <c r="BS471" s="113"/>
      <c r="BT471" s="57"/>
      <c r="BU471" s="114"/>
    </row>
    <row r="472" spans="67:73" x14ac:dyDescent="0.25">
      <c r="BO472" s="115"/>
      <c r="BQ472" s="113"/>
      <c r="BS472" s="113"/>
      <c r="BU472" s="114"/>
    </row>
    <row r="473" spans="67:73" x14ac:dyDescent="0.25">
      <c r="BO473" s="115"/>
      <c r="BP473" s="57"/>
      <c r="BQ473" s="113"/>
      <c r="BR473" s="57"/>
      <c r="BS473" s="113"/>
      <c r="BT473" s="57"/>
      <c r="BU473" s="114"/>
    </row>
    <row r="474" spans="67:73" x14ac:dyDescent="0.25">
      <c r="BO474" s="115"/>
      <c r="BQ474" s="113"/>
      <c r="BS474" s="113"/>
      <c r="BU474" s="114"/>
    </row>
    <row r="475" spans="67:73" x14ac:dyDescent="0.25">
      <c r="BO475" s="115"/>
      <c r="BP475" s="57"/>
      <c r="BQ475" s="113"/>
      <c r="BR475" s="57"/>
      <c r="BS475" s="113"/>
      <c r="BT475" s="57"/>
      <c r="BU475" s="114"/>
    </row>
    <row r="476" spans="67:73" x14ac:dyDescent="0.25">
      <c r="BO476" s="115"/>
      <c r="BQ476" s="113"/>
      <c r="BS476" s="113"/>
      <c r="BU476" s="114"/>
    </row>
    <row r="477" spans="67:73" x14ac:dyDescent="0.25">
      <c r="BO477" s="115"/>
      <c r="BP477" s="57"/>
      <c r="BQ477" s="113"/>
      <c r="BR477" s="57"/>
      <c r="BS477" s="113"/>
      <c r="BT477" s="57"/>
      <c r="BU477" s="114"/>
    </row>
    <row r="478" spans="67:73" x14ac:dyDescent="0.25">
      <c r="BO478" s="115"/>
      <c r="BQ478" s="113"/>
      <c r="BS478" s="113"/>
      <c r="BU478" s="114"/>
    </row>
    <row r="479" spans="67:73" x14ac:dyDescent="0.25">
      <c r="BO479" s="115"/>
      <c r="BP479" s="57"/>
      <c r="BQ479" s="113"/>
      <c r="BR479" s="57"/>
      <c r="BS479" s="113"/>
      <c r="BT479" s="57"/>
      <c r="BU479" s="114"/>
    </row>
    <row r="480" spans="67:73" x14ac:dyDescent="0.25">
      <c r="BO480" s="115"/>
      <c r="BQ480" s="113"/>
      <c r="BS480" s="113"/>
      <c r="BU480" s="114"/>
    </row>
    <row r="481" spans="67:73" x14ac:dyDescent="0.25">
      <c r="BO481" s="115"/>
      <c r="BP481" s="57"/>
      <c r="BQ481" s="113"/>
      <c r="BR481" s="57"/>
      <c r="BS481" s="113"/>
      <c r="BT481" s="57"/>
      <c r="BU481" s="114"/>
    </row>
    <row r="482" spans="67:73" x14ac:dyDescent="0.25">
      <c r="BO482" s="115"/>
      <c r="BQ482" s="113"/>
      <c r="BS482" s="113"/>
      <c r="BU482" s="114"/>
    </row>
    <row r="483" spans="67:73" x14ac:dyDescent="0.25">
      <c r="BO483" s="115"/>
      <c r="BP483" s="57"/>
      <c r="BQ483" s="113"/>
      <c r="BR483" s="57"/>
      <c r="BS483" s="113"/>
      <c r="BT483" s="57"/>
      <c r="BU483" s="114"/>
    </row>
    <row r="484" spans="67:73" x14ac:dyDescent="0.25">
      <c r="BO484" s="115"/>
      <c r="BQ484" s="113"/>
      <c r="BS484" s="113"/>
      <c r="BU484" s="114"/>
    </row>
    <row r="485" spans="67:73" x14ac:dyDescent="0.25">
      <c r="BO485" s="115"/>
      <c r="BP485" s="57"/>
      <c r="BQ485" s="113"/>
      <c r="BR485" s="57"/>
      <c r="BS485" s="113"/>
      <c r="BT485" s="57"/>
      <c r="BU485" s="114"/>
    </row>
    <row r="486" spans="67:73" x14ac:dyDescent="0.25">
      <c r="BO486" s="115"/>
      <c r="BQ486" s="113"/>
      <c r="BS486" s="113"/>
      <c r="BU486" s="114"/>
    </row>
    <row r="487" spans="67:73" x14ac:dyDescent="0.25">
      <c r="BO487" s="115"/>
      <c r="BP487" s="57"/>
      <c r="BQ487" s="113"/>
      <c r="BR487" s="57"/>
      <c r="BS487" s="113"/>
      <c r="BT487" s="57"/>
      <c r="BU487" s="114"/>
    </row>
    <row r="488" spans="67:73" x14ac:dyDescent="0.25">
      <c r="BO488" s="115"/>
      <c r="BQ488" s="113"/>
      <c r="BS488" s="113"/>
      <c r="BU488" s="114"/>
    </row>
    <row r="489" spans="67:73" x14ac:dyDescent="0.25">
      <c r="BO489" s="115"/>
      <c r="BP489" s="57"/>
      <c r="BQ489" s="113"/>
      <c r="BR489" s="57"/>
      <c r="BS489" s="113"/>
      <c r="BT489" s="57"/>
      <c r="BU489" s="114"/>
    </row>
    <row r="490" spans="67:73" x14ac:dyDescent="0.25">
      <c r="BO490" s="115"/>
      <c r="BQ490" s="113"/>
      <c r="BS490" s="113"/>
      <c r="BU490" s="114"/>
    </row>
    <row r="491" spans="67:73" x14ac:dyDescent="0.25">
      <c r="BO491" s="115"/>
      <c r="BP491" s="57"/>
      <c r="BQ491" s="113"/>
      <c r="BR491" s="57"/>
      <c r="BS491" s="113"/>
      <c r="BT491" s="57"/>
      <c r="BU491" s="114"/>
    </row>
    <row r="492" spans="67:73" x14ac:dyDescent="0.25">
      <c r="BO492" s="115"/>
      <c r="BQ492" s="113"/>
      <c r="BS492" s="113"/>
      <c r="BU492" s="114"/>
    </row>
    <row r="493" spans="67:73" x14ac:dyDescent="0.25">
      <c r="BO493" s="115"/>
      <c r="BP493" s="57"/>
      <c r="BQ493" s="113"/>
      <c r="BR493" s="57"/>
      <c r="BS493" s="113"/>
      <c r="BT493" s="57"/>
      <c r="BU493" s="114"/>
    </row>
    <row r="494" spans="67:73" x14ac:dyDescent="0.25">
      <c r="BO494" s="115"/>
      <c r="BQ494" s="113"/>
      <c r="BS494" s="113"/>
      <c r="BU494" s="114"/>
    </row>
    <row r="495" spans="67:73" x14ac:dyDescent="0.25">
      <c r="BO495" s="115"/>
      <c r="BP495" s="57"/>
      <c r="BQ495" s="113"/>
      <c r="BR495" s="57"/>
      <c r="BS495" s="113"/>
      <c r="BT495" s="57"/>
      <c r="BU495" s="114"/>
    </row>
    <row r="496" spans="67:73" x14ac:dyDescent="0.25">
      <c r="BO496" s="115"/>
      <c r="BQ496" s="113"/>
      <c r="BS496" s="113"/>
      <c r="BU496" s="114"/>
    </row>
    <row r="497" spans="67:73" x14ac:dyDescent="0.25">
      <c r="BO497" s="115"/>
      <c r="BP497" s="57"/>
      <c r="BQ497" s="113"/>
      <c r="BR497" s="57"/>
      <c r="BS497" s="113"/>
      <c r="BT497" s="57"/>
      <c r="BU497" s="114"/>
    </row>
    <row r="498" spans="67:73" x14ac:dyDescent="0.25">
      <c r="BO498" s="115"/>
      <c r="BQ498" s="113"/>
      <c r="BS498" s="113"/>
      <c r="BU498" s="114"/>
    </row>
    <row r="499" spans="67:73" x14ac:dyDescent="0.25">
      <c r="BO499" s="115"/>
      <c r="BP499" s="57"/>
      <c r="BQ499" s="113"/>
      <c r="BR499" s="57"/>
      <c r="BS499" s="113"/>
      <c r="BT499" s="57"/>
      <c r="BU499" s="114"/>
    </row>
    <row r="500" spans="67:73" x14ac:dyDescent="0.25">
      <c r="BO500" s="115"/>
      <c r="BQ500" s="113"/>
      <c r="BS500" s="113"/>
      <c r="BU500" s="114"/>
    </row>
    <row r="501" spans="67:73" x14ac:dyDescent="0.25">
      <c r="BO501" s="115"/>
      <c r="BP501" s="57"/>
      <c r="BQ501" s="113"/>
      <c r="BR501" s="57"/>
      <c r="BS501" s="113"/>
      <c r="BT501" s="57"/>
      <c r="BU501" s="114"/>
    </row>
    <row r="502" spans="67:73" x14ac:dyDescent="0.25">
      <c r="BO502" s="115"/>
      <c r="BQ502" s="113"/>
      <c r="BS502" s="113"/>
      <c r="BU502" s="114"/>
    </row>
    <row r="503" spans="67:73" x14ac:dyDescent="0.25">
      <c r="BO503" s="115"/>
      <c r="BP503" s="57"/>
      <c r="BQ503" s="113"/>
      <c r="BR503" s="57"/>
      <c r="BS503" s="113"/>
      <c r="BT503" s="57"/>
      <c r="BU503" s="114"/>
    </row>
    <row r="504" spans="67:73" x14ac:dyDescent="0.25">
      <c r="BO504" s="115"/>
      <c r="BQ504" s="113"/>
      <c r="BS504" s="113"/>
      <c r="BU504" s="114"/>
    </row>
    <row r="505" spans="67:73" x14ac:dyDescent="0.25">
      <c r="BO505" s="115"/>
      <c r="BP505" s="57"/>
      <c r="BQ505" s="113"/>
      <c r="BR505" s="57"/>
      <c r="BS505" s="113"/>
      <c r="BT505" s="57"/>
      <c r="BU505" s="114"/>
    </row>
    <row r="506" spans="67:73" x14ac:dyDescent="0.25">
      <c r="BO506" s="115"/>
      <c r="BQ506" s="113"/>
      <c r="BS506" s="113"/>
      <c r="BU506" s="114"/>
    </row>
    <row r="507" spans="67:73" x14ac:dyDescent="0.25">
      <c r="BO507" s="115"/>
      <c r="BP507" s="57"/>
      <c r="BQ507" s="113"/>
      <c r="BR507" s="57"/>
      <c r="BS507" s="113"/>
      <c r="BT507" s="57"/>
      <c r="BU507" s="114"/>
    </row>
    <row r="508" spans="67:73" x14ac:dyDescent="0.25">
      <c r="BO508" s="115"/>
      <c r="BQ508" s="113"/>
      <c r="BS508" s="113"/>
      <c r="BU508" s="114"/>
    </row>
    <row r="509" spans="67:73" x14ac:dyDescent="0.25">
      <c r="BO509" s="115"/>
      <c r="BP509" s="57"/>
      <c r="BQ509" s="113"/>
      <c r="BR509" s="57"/>
      <c r="BS509" s="113"/>
      <c r="BT509" s="57"/>
      <c r="BU509" s="114"/>
    </row>
    <row r="510" spans="67:73" x14ac:dyDescent="0.25">
      <c r="BO510" s="115"/>
      <c r="BQ510" s="113"/>
      <c r="BS510" s="113"/>
      <c r="BU510" s="114"/>
    </row>
    <row r="511" spans="67:73" x14ac:dyDescent="0.25">
      <c r="BO511" s="115"/>
      <c r="BP511" s="57"/>
      <c r="BQ511" s="113"/>
      <c r="BR511" s="57"/>
      <c r="BS511" s="113"/>
      <c r="BT511" s="57"/>
      <c r="BU511" s="114"/>
    </row>
    <row r="512" spans="67:73" x14ac:dyDescent="0.25">
      <c r="BO512" s="115"/>
      <c r="BQ512" s="113"/>
      <c r="BS512" s="113"/>
      <c r="BU512" s="114"/>
    </row>
    <row r="513" spans="67:73" x14ac:dyDescent="0.25">
      <c r="BO513" s="115"/>
      <c r="BP513" s="57"/>
      <c r="BQ513" s="113"/>
      <c r="BR513" s="57"/>
      <c r="BS513" s="113"/>
      <c r="BT513" s="57"/>
      <c r="BU513" s="114"/>
    </row>
    <row r="514" spans="67:73" x14ac:dyDescent="0.25">
      <c r="BO514" s="115"/>
      <c r="BQ514" s="113"/>
      <c r="BS514" s="113"/>
      <c r="BU514" s="114"/>
    </row>
    <row r="515" spans="67:73" x14ac:dyDescent="0.25">
      <c r="BO515" s="115"/>
      <c r="BP515" s="57"/>
      <c r="BQ515" s="113"/>
      <c r="BR515" s="57"/>
      <c r="BS515" s="113"/>
      <c r="BT515" s="57"/>
      <c r="BU515" s="114"/>
    </row>
    <row r="516" spans="67:73" x14ac:dyDescent="0.25">
      <c r="BO516" s="115"/>
      <c r="BQ516" s="113"/>
      <c r="BS516" s="113"/>
      <c r="BU516" s="114"/>
    </row>
    <row r="517" spans="67:73" x14ac:dyDescent="0.25">
      <c r="BO517" s="115"/>
      <c r="BP517" s="57"/>
      <c r="BQ517" s="113"/>
      <c r="BR517" s="57"/>
      <c r="BS517" s="113"/>
      <c r="BT517" s="57"/>
      <c r="BU517" s="114"/>
    </row>
    <row r="518" spans="67:73" x14ac:dyDescent="0.25">
      <c r="BO518" s="115"/>
      <c r="BQ518" s="113"/>
      <c r="BS518" s="113"/>
      <c r="BU518" s="114"/>
    </row>
    <row r="519" spans="67:73" x14ac:dyDescent="0.25">
      <c r="BO519" s="115"/>
      <c r="BP519" s="57"/>
      <c r="BQ519" s="113"/>
      <c r="BR519" s="57"/>
      <c r="BS519" s="113"/>
      <c r="BT519" s="57"/>
      <c r="BU519" s="114"/>
    </row>
    <row r="520" spans="67:73" x14ac:dyDescent="0.25">
      <c r="BO520" s="115"/>
      <c r="BQ520" s="113"/>
      <c r="BS520" s="113"/>
      <c r="BU520" s="114"/>
    </row>
    <row r="521" spans="67:73" x14ac:dyDescent="0.25">
      <c r="BO521" s="115"/>
      <c r="BP521" s="57"/>
      <c r="BQ521" s="113"/>
      <c r="BR521" s="57"/>
      <c r="BS521" s="113"/>
      <c r="BT521" s="57"/>
      <c r="BU521" s="114"/>
    </row>
    <row r="522" spans="67:73" x14ac:dyDescent="0.25">
      <c r="BO522" s="115"/>
      <c r="BQ522" s="113"/>
      <c r="BS522" s="113"/>
      <c r="BU522" s="114"/>
    </row>
    <row r="523" spans="67:73" x14ac:dyDescent="0.25">
      <c r="BO523" s="115"/>
      <c r="BP523" s="57"/>
      <c r="BQ523" s="113"/>
      <c r="BR523" s="57"/>
      <c r="BS523" s="113"/>
      <c r="BT523" s="57"/>
      <c r="BU523" s="114"/>
    </row>
    <row r="524" spans="67:73" x14ac:dyDescent="0.25">
      <c r="BO524" s="115"/>
      <c r="BQ524" s="113"/>
      <c r="BS524" s="113"/>
      <c r="BU524" s="114"/>
    </row>
    <row r="525" spans="67:73" x14ac:dyDescent="0.25">
      <c r="BO525" s="115"/>
      <c r="BP525" s="57"/>
      <c r="BQ525" s="113"/>
      <c r="BR525" s="57"/>
      <c r="BS525" s="113"/>
      <c r="BT525" s="57"/>
      <c r="BU525" s="114"/>
    </row>
    <row r="526" spans="67:73" x14ac:dyDescent="0.25">
      <c r="BO526" s="115"/>
      <c r="BQ526" s="113"/>
      <c r="BS526" s="113"/>
      <c r="BU526" s="114"/>
    </row>
    <row r="527" spans="67:73" x14ac:dyDescent="0.25">
      <c r="BO527" s="115"/>
      <c r="BP527" s="57"/>
      <c r="BQ527" s="113"/>
      <c r="BR527" s="57"/>
      <c r="BS527" s="113"/>
      <c r="BT527" s="57"/>
      <c r="BU527" s="114"/>
    </row>
    <row r="528" spans="67:73" x14ac:dyDescent="0.25">
      <c r="BO528" s="115"/>
      <c r="BQ528" s="113"/>
      <c r="BS528" s="113"/>
      <c r="BU528" s="114"/>
    </row>
    <row r="529" spans="67:73" x14ac:dyDescent="0.25">
      <c r="BO529" s="115"/>
      <c r="BP529" s="57"/>
      <c r="BQ529" s="113"/>
      <c r="BR529" s="57"/>
      <c r="BS529" s="113"/>
      <c r="BT529" s="57"/>
      <c r="BU529" s="114"/>
    </row>
    <row r="530" spans="67:73" x14ac:dyDescent="0.25">
      <c r="BO530" s="115"/>
      <c r="BQ530" s="113"/>
      <c r="BS530" s="113"/>
      <c r="BU530" s="114"/>
    </row>
    <row r="531" spans="67:73" x14ac:dyDescent="0.25">
      <c r="BO531" s="115"/>
      <c r="BP531" s="57"/>
      <c r="BQ531" s="113"/>
      <c r="BR531" s="57"/>
      <c r="BS531" s="113"/>
      <c r="BT531" s="57"/>
      <c r="BU531" s="114"/>
    </row>
    <row r="532" spans="67:73" x14ac:dyDescent="0.25">
      <c r="BO532" s="115"/>
      <c r="BQ532" s="113"/>
      <c r="BS532" s="113"/>
      <c r="BU532" s="114"/>
    </row>
    <row r="533" spans="67:73" x14ac:dyDescent="0.25">
      <c r="BO533" s="115"/>
      <c r="BP533" s="57"/>
      <c r="BQ533" s="113"/>
      <c r="BR533" s="57"/>
      <c r="BS533" s="113"/>
      <c r="BT533" s="57"/>
      <c r="BU533" s="114"/>
    </row>
    <row r="534" spans="67:73" x14ac:dyDescent="0.25">
      <c r="BO534" s="115"/>
      <c r="BQ534" s="113"/>
      <c r="BS534" s="113"/>
      <c r="BU534" s="114"/>
    </row>
    <row r="535" spans="67:73" x14ac:dyDescent="0.25">
      <c r="BO535" s="115"/>
      <c r="BP535" s="57"/>
      <c r="BQ535" s="113"/>
      <c r="BR535" s="57"/>
      <c r="BS535" s="113"/>
      <c r="BT535" s="57"/>
      <c r="BU535" s="114"/>
    </row>
    <row r="536" spans="67:73" x14ac:dyDescent="0.25">
      <c r="BO536" s="115"/>
      <c r="BQ536" s="113"/>
      <c r="BS536" s="113"/>
      <c r="BU536" s="114"/>
    </row>
    <row r="537" spans="67:73" x14ac:dyDescent="0.25">
      <c r="BO537" s="115"/>
      <c r="BP537" s="57"/>
      <c r="BQ537" s="113"/>
      <c r="BR537" s="57"/>
      <c r="BS537" s="113"/>
      <c r="BT537" s="57"/>
      <c r="BU537" s="114"/>
    </row>
    <row r="538" spans="67:73" x14ac:dyDescent="0.25">
      <c r="BO538" s="115"/>
      <c r="BQ538" s="113"/>
      <c r="BS538" s="113"/>
      <c r="BU538" s="114"/>
    </row>
    <row r="539" spans="67:73" x14ac:dyDescent="0.25">
      <c r="BO539" s="115"/>
      <c r="BP539" s="57"/>
      <c r="BQ539" s="113"/>
      <c r="BR539" s="57"/>
      <c r="BS539" s="113"/>
      <c r="BT539" s="57"/>
      <c r="BU539" s="114"/>
    </row>
    <row r="540" spans="67:73" x14ac:dyDescent="0.25">
      <c r="BO540" s="115"/>
      <c r="BQ540" s="113"/>
      <c r="BS540" s="113"/>
      <c r="BU540" s="114"/>
    </row>
    <row r="541" spans="67:73" x14ac:dyDescent="0.25">
      <c r="BO541" s="115"/>
      <c r="BP541" s="57"/>
      <c r="BQ541" s="113"/>
      <c r="BR541" s="57"/>
      <c r="BS541" s="113"/>
      <c r="BT541" s="57"/>
      <c r="BU541" s="114"/>
    </row>
    <row r="542" spans="67:73" x14ac:dyDescent="0.25">
      <c r="BO542" s="115"/>
      <c r="BQ542" s="113"/>
      <c r="BS542" s="113"/>
      <c r="BU542" s="114"/>
    </row>
    <row r="543" spans="67:73" x14ac:dyDescent="0.25">
      <c r="BO543" s="115"/>
      <c r="BP543" s="57"/>
      <c r="BQ543" s="113"/>
      <c r="BR543" s="57"/>
      <c r="BS543" s="113"/>
      <c r="BT543" s="57"/>
      <c r="BU543" s="114"/>
    </row>
    <row r="544" spans="67:73" x14ac:dyDescent="0.25">
      <c r="BO544" s="115"/>
      <c r="BQ544" s="113"/>
      <c r="BS544" s="113"/>
      <c r="BU544" s="114"/>
    </row>
    <row r="545" spans="67:73" x14ac:dyDescent="0.25">
      <c r="BO545" s="115"/>
      <c r="BP545" s="57"/>
      <c r="BQ545" s="113"/>
      <c r="BR545" s="57"/>
      <c r="BS545" s="113"/>
      <c r="BT545" s="57"/>
      <c r="BU545" s="114"/>
    </row>
    <row r="546" spans="67:73" x14ac:dyDescent="0.25">
      <c r="BO546" s="115"/>
      <c r="BQ546" s="113"/>
      <c r="BS546" s="113"/>
      <c r="BU546" s="114"/>
    </row>
    <row r="547" spans="67:73" x14ac:dyDescent="0.25">
      <c r="BO547" s="115"/>
      <c r="BP547" s="57"/>
      <c r="BQ547" s="113"/>
      <c r="BR547" s="57"/>
      <c r="BS547" s="113"/>
      <c r="BT547" s="57"/>
      <c r="BU547" s="114"/>
    </row>
    <row r="548" spans="67:73" x14ac:dyDescent="0.25">
      <c r="BO548" s="115"/>
      <c r="BQ548" s="113"/>
      <c r="BS548" s="113"/>
      <c r="BU548" s="114"/>
    </row>
    <row r="549" spans="67:73" x14ac:dyDescent="0.25">
      <c r="BO549" s="115"/>
      <c r="BP549" s="57"/>
      <c r="BQ549" s="113"/>
      <c r="BR549" s="57"/>
      <c r="BS549" s="113"/>
      <c r="BT549" s="57"/>
      <c r="BU549" s="114"/>
    </row>
    <row r="550" spans="67:73" x14ac:dyDescent="0.25">
      <c r="BO550" s="115"/>
      <c r="BQ550" s="113"/>
      <c r="BS550" s="113"/>
      <c r="BU550" s="114"/>
    </row>
    <row r="551" spans="67:73" x14ac:dyDescent="0.25">
      <c r="BO551" s="115"/>
      <c r="BP551" s="57"/>
      <c r="BQ551" s="113"/>
      <c r="BR551" s="57"/>
      <c r="BS551" s="113"/>
      <c r="BT551" s="57"/>
      <c r="BU551" s="114"/>
    </row>
    <row r="552" spans="67:73" x14ac:dyDescent="0.25">
      <c r="BO552" s="115"/>
      <c r="BQ552" s="113"/>
      <c r="BS552" s="113"/>
      <c r="BU552" s="114"/>
    </row>
    <row r="553" spans="67:73" x14ac:dyDescent="0.25">
      <c r="BO553" s="115"/>
      <c r="BP553" s="57"/>
      <c r="BQ553" s="113"/>
      <c r="BR553" s="57"/>
      <c r="BS553" s="113"/>
      <c r="BT553" s="57"/>
      <c r="BU553" s="114"/>
    </row>
    <row r="554" spans="67:73" x14ac:dyDescent="0.25">
      <c r="BO554" s="115"/>
      <c r="BQ554" s="113"/>
      <c r="BS554" s="113"/>
      <c r="BU554" s="114"/>
    </row>
    <row r="555" spans="67:73" x14ac:dyDescent="0.25">
      <c r="BO555" s="115"/>
      <c r="BP555" s="57"/>
      <c r="BQ555" s="113"/>
      <c r="BR555" s="57"/>
      <c r="BS555" s="113"/>
      <c r="BT555" s="57"/>
      <c r="BU555" s="114"/>
    </row>
    <row r="556" spans="67:73" x14ac:dyDescent="0.25">
      <c r="BO556" s="115"/>
      <c r="BQ556" s="113"/>
      <c r="BS556" s="113"/>
      <c r="BU556" s="114"/>
    </row>
    <row r="557" spans="67:73" x14ac:dyDescent="0.25">
      <c r="BO557" s="115"/>
      <c r="BP557" s="57"/>
      <c r="BQ557" s="113"/>
      <c r="BR557" s="57"/>
      <c r="BS557" s="113"/>
      <c r="BT557" s="57"/>
      <c r="BU557" s="114"/>
    </row>
    <row r="558" spans="67:73" x14ac:dyDescent="0.25">
      <c r="BO558" s="115"/>
      <c r="BQ558" s="113"/>
      <c r="BS558" s="113"/>
      <c r="BU558" s="114"/>
    </row>
    <row r="559" spans="67:73" x14ac:dyDescent="0.25">
      <c r="BO559" s="115"/>
      <c r="BP559" s="57"/>
      <c r="BQ559" s="113"/>
      <c r="BR559" s="57"/>
      <c r="BS559" s="113"/>
      <c r="BT559" s="57"/>
      <c r="BU559" s="114"/>
    </row>
    <row r="560" spans="67:73" x14ac:dyDescent="0.25">
      <c r="BO560" s="115"/>
      <c r="BQ560" s="113"/>
      <c r="BS560" s="113"/>
      <c r="BU560" s="114"/>
    </row>
    <row r="561" spans="67:73" x14ac:dyDescent="0.25">
      <c r="BO561" s="115"/>
      <c r="BP561" s="57"/>
      <c r="BQ561" s="113"/>
      <c r="BR561" s="57"/>
      <c r="BS561" s="113"/>
      <c r="BT561" s="57"/>
      <c r="BU561" s="114"/>
    </row>
    <row r="562" spans="67:73" x14ac:dyDescent="0.25">
      <c r="BO562" s="115"/>
      <c r="BQ562" s="113"/>
      <c r="BS562" s="113"/>
      <c r="BU562" s="114"/>
    </row>
    <row r="563" spans="67:73" x14ac:dyDescent="0.25">
      <c r="BO563" s="115"/>
      <c r="BP563" s="57"/>
      <c r="BQ563" s="113"/>
      <c r="BR563" s="57"/>
      <c r="BS563" s="113"/>
      <c r="BT563" s="57"/>
      <c r="BU563" s="114"/>
    </row>
    <row r="564" spans="67:73" x14ac:dyDescent="0.25">
      <c r="BO564" s="115"/>
      <c r="BQ564" s="113"/>
      <c r="BS564" s="113"/>
      <c r="BU564" s="114"/>
    </row>
    <row r="565" spans="67:73" x14ac:dyDescent="0.25">
      <c r="BO565" s="115"/>
      <c r="BP565" s="57"/>
      <c r="BQ565" s="113"/>
      <c r="BR565" s="57"/>
      <c r="BS565" s="113"/>
      <c r="BT565" s="57"/>
      <c r="BU565" s="114"/>
    </row>
    <row r="566" spans="67:73" x14ac:dyDescent="0.25">
      <c r="BO566" s="115"/>
      <c r="BQ566" s="113"/>
      <c r="BS566" s="113"/>
      <c r="BU566" s="114"/>
    </row>
    <row r="567" spans="67:73" x14ac:dyDescent="0.25">
      <c r="BO567" s="115"/>
      <c r="BP567" s="57"/>
      <c r="BQ567" s="113"/>
      <c r="BR567" s="57"/>
      <c r="BS567" s="113"/>
      <c r="BT567" s="57"/>
      <c r="BU567" s="114"/>
    </row>
    <row r="568" spans="67:73" x14ac:dyDescent="0.25">
      <c r="BO568" s="115"/>
      <c r="BQ568" s="113"/>
      <c r="BS568" s="113"/>
      <c r="BU568" s="114"/>
    </row>
    <row r="569" spans="67:73" x14ac:dyDescent="0.25">
      <c r="BO569" s="115"/>
      <c r="BP569" s="57"/>
      <c r="BQ569" s="113"/>
      <c r="BR569" s="57"/>
      <c r="BS569" s="113"/>
      <c r="BT569" s="57"/>
      <c r="BU569" s="114"/>
    </row>
    <row r="570" spans="67:73" x14ac:dyDescent="0.25">
      <c r="BO570" s="115"/>
      <c r="BQ570" s="113"/>
      <c r="BS570" s="113"/>
      <c r="BU570" s="114"/>
    </row>
    <row r="571" spans="67:73" x14ac:dyDescent="0.25">
      <c r="BO571" s="115"/>
      <c r="BP571" s="57"/>
      <c r="BQ571" s="113"/>
      <c r="BR571" s="57"/>
      <c r="BS571" s="113"/>
      <c r="BT571" s="57"/>
      <c r="BU571" s="114"/>
    </row>
    <row r="572" spans="67:73" x14ac:dyDescent="0.25">
      <c r="BO572" s="115"/>
      <c r="BQ572" s="113"/>
      <c r="BS572" s="113"/>
      <c r="BU572" s="114"/>
    </row>
    <row r="573" spans="67:73" x14ac:dyDescent="0.25">
      <c r="BO573" s="115"/>
      <c r="BP573" s="57"/>
      <c r="BQ573" s="113"/>
      <c r="BR573" s="57"/>
      <c r="BS573" s="113"/>
      <c r="BT573" s="57"/>
      <c r="BU573" s="114"/>
    </row>
    <row r="574" spans="67:73" x14ac:dyDescent="0.25">
      <c r="BO574" s="115"/>
      <c r="BQ574" s="113"/>
      <c r="BS574" s="113"/>
      <c r="BU574" s="114"/>
    </row>
    <row r="575" spans="67:73" x14ac:dyDescent="0.25">
      <c r="BO575" s="115"/>
      <c r="BP575" s="57"/>
      <c r="BQ575" s="113"/>
      <c r="BR575" s="57"/>
      <c r="BS575" s="113"/>
      <c r="BT575" s="57"/>
      <c r="BU575" s="114"/>
    </row>
    <row r="576" spans="67:73" x14ac:dyDescent="0.25">
      <c r="BO576" s="115"/>
      <c r="BQ576" s="113"/>
      <c r="BS576" s="113"/>
      <c r="BU576" s="114"/>
    </row>
    <row r="577" spans="67:73" x14ac:dyDescent="0.25">
      <c r="BO577" s="115"/>
      <c r="BP577" s="57"/>
      <c r="BQ577" s="113"/>
      <c r="BR577" s="57"/>
      <c r="BS577" s="113"/>
      <c r="BT577" s="57"/>
      <c r="BU577" s="114"/>
    </row>
    <row r="578" spans="67:73" x14ac:dyDescent="0.25">
      <c r="BO578" s="115"/>
      <c r="BQ578" s="113"/>
      <c r="BS578" s="113"/>
      <c r="BU578" s="114"/>
    </row>
    <row r="579" spans="67:73" x14ac:dyDescent="0.25">
      <c r="BO579" s="115"/>
      <c r="BP579" s="57"/>
      <c r="BQ579" s="113"/>
      <c r="BR579" s="57"/>
      <c r="BS579" s="113"/>
      <c r="BT579" s="57"/>
      <c r="BU579" s="114"/>
    </row>
    <row r="580" spans="67:73" x14ac:dyDescent="0.25">
      <c r="BO580" s="115"/>
      <c r="BQ580" s="113"/>
      <c r="BS580" s="113"/>
      <c r="BU580" s="114"/>
    </row>
    <row r="581" spans="67:73" x14ac:dyDescent="0.25">
      <c r="BO581" s="115"/>
      <c r="BP581" s="57"/>
      <c r="BQ581" s="113"/>
      <c r="BR581" s="57"/>
      <c r="BS581" s="113"/>
      <c r="BT581" s="57"/>
      <c r="BU581" s="114"/>
    </row>
    <row r="582" spans="67:73" x14ac:dyDescent="0.25">
      <c r="BO582" s="115"/>
      <c r="BQ582" s="113"/>
      <c r="BS582" s="113"/>
      <c r="BU582" s="114"/>
    </row>
    <row r="583" spans="67:73" x14ac:dyDescent="0.25">
      <c r="BO583" s="115"/>
      <c r="BP583" s="57"/>
      <c r="BQ583" s="113"/>
      <c r="BR583" s="57"/>
      <c r="BS583" s="113"/>
      <c r="BT583" s="57"/>
      <c r="BU583" s="114"/>
    </row>
    <row r="584" spans="67:73" x14ac:dyDescent="0.25">
      <c r="BO584" s="115"/>
      <c r="BQ584" s="113"/>
      <c r="BS584" s="113"/>
      <c r="BU584" s="114"/>
    </row>
    <row r="585" spans="67:73" x14ac:dyDescent="0.25">
      <c r="BO585" s="115"/>
      <c r="BP585" s="57"/>
      <c r="BQ585" s="113"/>
      <c r="BR585" s="57"/>
      <c r="BS585" s="113"/>
      <c r="BT585" s="57"/>
      <c r="BU585" s="114"/>
    </row>
    <row r="586" spans="67:73" x14ac:dyDescent="0.25">
      <c r="BO586" s="115"/>
      <c r="BQ586" s="113"/>
      <c r="BS586" s="113"/>
      <c r="BU586" s="114"/>
    </row>
    <row r="587" spans="67:73" x14ac:dyDescent="0.25">
      <c r="BO587" s="115"/>
      <c r="BP587" s="57"/>
      <c r="BQ587" s="113"/>
      <c r="BR587" s="57"/>
      <c r="BS587" s="113"/>
      <c r="BT587" s="57"/>
      <c r="BU587" s="114"/>
    </row>
    <row r="588" spans="67:73" x14ac:dyDescent="0.25">
      <c r="BO588" s="115"/>
      <c r="BQ588" s="113"/>
      <c r="BS588" s="113"/>
      <c r="BU588" s="114"/>
    </row>
    <row r="589" spans="67:73" x14ac:dyDescent="0.25">
      <c r="BO589" s="115"/>
      <c r="BP589" s="57"/>
      <c r="BQ589" s="113"/>
      <c r="BR589" s="57"/>
      <c r="BS589" s="113"/>
      <c r="BT589" s="57"/>
      <c r="BU589" s="114"/>
    </row>
    <row r="590" spans="67:73" x14ac:dyDescent="0.25">
      <c r="BO590" s="115"/>
      <c r="BQ590" s="113"/>
      <c r="BS590" s="113"/>
      <c r="BU590" s="114"/>
    </row>
    <row r="591" spans="67:73" x14ac:dyDescent="0.25">
      <c r="BO591" s="115"/>
      <c r="BP591" s="57"/>
      <c r="BQ591" s="113"/>
      <c r="BR591" s="57"/>
      <c r="BS591" s="113"/>
      <c r="BT591" s="57"/>
      <c r="BU591" s="114"/>
    </row>
    <row r="592" spans="67:73" x14ac:dyDescent="0.25">
      <c r="BO592" s="115"/>
      <c r="BQ592" s="113"/>
      <c r="BS592" s="113"/>
      <c r="BU592" s="114"/>
    </row>
    <row r="593" spans="67:73" x14ac:dyDescent="0.25">
      <c r="BO593" s="115"/>
      <c r="BP593" s="57"/>
      <c r="BQ593" s="113"/>
      <c r="BR593" s="57"/>
      <c r="BS593" s="113"/>
      <c r="BT593" s="57"/>
      <c r="BU593" s="114"/>
    </row>
    <row r="594" spans="67:73" x14ac:dyDescent="0.25">
      <c r="BO594" s="115"/>
      <c r="BQ594" s="113"/>
      <c r="BS594" s="113"/>
      <c r="BU594" s="114"/>
    </row>
    <row r="595" spans="67:73" x14ac:dyDescent="0.25">
      <c r="BO595" s="115"/>
      <c r="BP595" s="57"/>
      <c r="BQ595" s="113"/>
      <c r="BR595" s="57"/>
      <c r="BS595" s="113"/>
      <c r="BT595" s="57"/>
      <c r="BU595" s="114"/>
    </row>
    <row r="596" spans="67:73" x14ac:dyDescent="0.25">
      <c r="BO596" s="115"/>
      <c r="BQ596" s="113"/>
      <c r="BS596" s="113"/>
      <c r="BU596" s="114"/>
    </row>
    <row r="597" spans="67:73" x14ac:dyDescent="0.25">
      <c r="BO597" s="115"/>
      <c r="BP597" s="57"/>
      <c r="BQ597" s="113"/>
      <c r="BR597" s="57"/>
      <c r="BS597" s="113"/>
      <c r="BT597" s="57"/>
      <c r="BU597" s="114"/>
    </row>
    <row r="598" spans="67:73" x14ac:dyDescent="0.25">
      <c r="BO598" s="115"/>
      <c r="BQ598" s="113"/>
      <c r="BS598" s="113"/>
      <c r="BU598" s="114"/>
    </row>
    <row r="599" spans="67:73" x14ac:dyDescent="0.25">
      <c r="BO599" s="115"/>
      <c r="BP599" s="57"/>
      <c r="BQ599" s="113"/>
      <c r="BR599" s="57"/>
      <c r="BS599" s="113"/>
      <c r="BT599" s="57"/>
      <c r="BU599" s="114"/>
    </row>
    <row r="600" spans="67:73" x14ac:dyDescent="0.25">
      <c r="BO600" s="115"/>
      <c r="BQ600" s="113"/>
      <c r="BS600" s="113"/>
      <c r="BU600" s="114"/>
    </row>
    <row r="601" spans="67:73" x14ac:dyDescent="0.25">
      <c r="BO601" s="115"/>
      <c r="BP601" s="57"/>
      <c r="BQ601" s="113"/>
      <c r="BR601" s="57"/>
      <c r="BS601" s="113"/>
      <c r="BT601" s="57"/>
      <c r="BU601" s="114"/>
    </row>
    <row r="602" spans="67:73" x14ac:dyDescent="0.25">
      <c r="BO602" s="115"/>
      <c r="BQ602" s="113"/>
      <c r="BS602" s="113"/>
      <c r="BU602" s="114"/>
    </row>
    <row r="603" spans="67:73" x14ac:dyDescent="0.25">
      <c r="BO603" s="115"/>
      <c r="BP603" s="57"/>
      <c r="BQ603" s="113"/>
      <c r="BR603" s="57"/>
      <c r="BS603" s="113"/>
      <c r="BT603" s="57"/>
      <c r="BU603" s="114"/>
    </row>
    <row r="604" spans="67:73" x14ac:dyDescent="0.25">
      <c r="BO604" s="115"/>
      <c r="BQ604" s="113"/>
      <c r="BS604" s="113"/>
      <c r="BU604" s="114"/>
    </row>
    <row r="605" spans="67:73" x14ac:dyDescent="0.25">
      <c r="BO605" s="115"/>
      <c r="BP605" s="57"/>
      <c r="BQ605" s="113"/>
      <c r="BR605" s="57"/>
      <c r="BS605" s="113"/>
      <c r="BT605" s="57"/>
      <c r="BU605" s="114"/>
    </row>
    <row r="606" spans="67:73" x14ac:dyDescent="0.25">
      <c r="BO606" s="115"/>
      <c r="BQ606" s="113"/>
      <c r="BS606" s="113"/>
      <c r="BU606" s="114"/>
    </row>
    <row r="607" spans="67:73" x14ac:dyDescent="0.25">
      <c r="BO607" s="115"/>
      <c r="BP607" s="57"/>
      <c r="BQ607" s="113"/>
      <c r="BR607" s="57"/>
      <c r="BS607" s="113"/>
      <c r="BT607" s="57"/>
      <c r="BU607" s="114"/>
    </row>
    <row r="608" spans="67:73" x14ac:dyDescent="0.25">
      <c r="BO608" s="115"/>
      <c r="BQ608" s="113"/>
      <c r="BS608" s="113"/>
      <c r="BU608" s="114"/>
    </row>
    <row r="609" spans="67:73" x14ac:dyDescent="0.25">
      <c r="BO609" s="115"/>
      <c r="BP609" s="57"/>
      <c r="BQ609" s="113"/>
      <c r="BR609" s="57"/>
      <c r="BS609" s="113"/>
      <c r="BT609" s="57"/>
      <c r="BU609" s="114"/>
    </row>
    <row r="610" spans="67:73" x14ac:dyDescent="0.25">
      <c r="BO610" s="115"/>
      <c r="BQ610" s="113"/>
      <c r="BS610" s="113"/>
      <c r="BU610" s="114"/>
    </row>
    <row r="611" spans="67:73" x14ac:dyDescent="0.25">
      <c r="BO611" s="115"/>
      <c r="BP611" s="57"/>
      <c r="BQ611" s="113"/>
      <c r="BR611" s="57"/>
      <c r="BS611" s="113"/>
      <c r="BT611" s="57"/>
      <c r="BU611" s="114"/>
    </row>
    <row r="612" spans="67:73" x14ac:dyDescent="0.25">
      <c r="BO612" s="115"/>
      <c r="BQ612" s="113"/>
      <c r="BS612" s="113"/>
      <c r="BU612" s="114"/>
    </row>
    <row r="613" spans="67:73" x14ac:dyDescent="0.25">
      <c r="BO613" s="115"/>
      <c r="BP613" s="57"/>
      <c r="BQ613" s="113"/>
      <c r="BR613" s="57"/>
      <c r="BS613" s="113"/>
      <c r="BT613" s="57"/>
      <c r="BU613" s="114"/>
    </row>
    <row r="614" spans="67:73" x14ac:dyDescent="0.25">
      <c r="BO614" s="115"/>
      <c r="BQ614" s="113"/>
      <c r="BS614" s="113"/>
      <c r="BU614" s="114"/>
    </row>
    <row r="615" spans="67:73" x14ac:dyDescent="0.25">
      <c r="BO615" s="115"/>
      <c r="BP615" s="57"/>
      <c r="BQ615" s="113"/>
      <c r="BR615" s="57"/>
      <c r="BS615" s="113"/>
      <c r="BT615" s="57"/>
      <c r="BU615" s="114"/>
    </row>
    <row r="616" spans="67:73" x14ac:dyDescent="0.25">
      <c r="BO616" s="115"/>
      <c r="BQ616" s="113"/>
      <c r="BS616" s="113"/>
      <c r="BU616" s="114"/>
    </row>
    <row r="617" spans="67:73" x14ac:dyDescent="0.25">
      <c r="BO617" s="115"/>
      <c r="BP617" s="57"/>
      <c r="BQ617" s="113"/>
      <c r="BR617" s="57"/>
      <c r="BS617" s="113"/>
      <c r="BT617" s="57"/>
      <c r="BU617" s="114"/>
    </row>
    <row r="618" spans="67:73" x14ac:dyDescent="0.25">
      <c r="BO618" s="115"/>
      <c r="BQ618" s="113"/>
      <c r="BS618" s="113"/>
      <c r="BU618" s="114"/>
    </row>
    <row r="619" spans="67:73" x14ac:dyDescent="0.25">
      <c r="BO619" s="115"/>
      <c r="BP619" s="57"/>
      <c r="BQ619" s="113"/>
      <c r="BR619" s="57"/>
      <c r="BS619" s="113"/>
      <c r="BT619" s="57"/>
      <c r="BU619" s="114"/>
    </row>
    <row r="620" spans="67:73" x14ac:dyDescent="0.25">
      <c r="BO620" s="115"/>
      <c r="BQ620" s="113"/>
      <c r="BS620" s="113"/>
      <c r="BU620" s="114"/>
    </row>
    <row r="621" spans="67:73" x14ac:dyDescent="0.25">
      <c r="BO621" s="115"/>
      <c r="BP621" s="57"/>
      <c r="BQ621" s="113"/>
      <c r="BR621" s="57"/>
      <c r="BS621" s="113"/>
      <c r="BT621" s="57"/>
      <c r="BU621" s="114"/>
    </row>
    <row r="622" spans="67:73" x14ac:dyDescent="0.25">
      <c r="BO622" s="115"/>
      <c r="BQ622" s="113"/>
      <c r="BS622" s="113"/>
      <c r="BU622" s="114"/>
    </row>
    <row r="623" spans="67:73" x14ac:dyDescent="0.25">
      <c r="BO623" s="115"/>
      <c r="BP623" s="57"/>
      <c r="BQ623" s="113"/>
      <c r="BR623" s="57"/>
      <c r="BS623" s="113"/>
      <c r="BT623" s="57"/>
      <c r="BU623" s="114"/>
    </row>
    <row r="624" spans="67:73" x14ac:dyDescent="0.25">
      <c r="BO624" s="115"/>
      <c r="BQ624" s="113"/>
      <c r="BS624" s="113"/>
      <c r="BU624" s="114"/>
    </row>
    <row r="625" spans="67:73" x14ac:dyDescent="0.25">
      <c r="BO625" s="115"/>
      <c r="BP625" s="57"/>
      <c r="BQ625" s="113"/>
      <c r="BR625" s="57"/>
      <c r="BS625" s="113"/>
      <c r="BT625" s="57"/>
      <c r="BU625" s="114"/>
    </row>
    <row r="626" spans="67:73" x14ac:dyDescent="0.25">
      <c r="BO626" s="115"/>
      <c r="BQ626" s="113"/>
      <c r="BS626" s="113"/>
      <c r="BU626" s="114"/>
    </row>
    <row r="627" spans="67:73" x14ac:dyDescent="0.25">
      <c r="BO627" s="115"/>
      <c r="BP627" s="57"/>
      <c r="BQ627" s="113"/>
      <c r="BR627" s="57"/>
      <c r="BS627" s="113"/>
      <c r="BT627" s="57"/>
      <c r="BU627" s="114"/>
    </row>
    <row r="628" spans="67:73" x14ac:dyDescent="0.25">
      <c r="BO628" s="115"/>
      <c r="BQ628" s="113"/>
      <c r="BS628" s="113"/>
      <c r="BU628" s="114"/>
    </row>
    <row r="629" spans="67:73" x14ac:dyDescent="0.25">
      <c r="BO629" s="115"/>
      <c r="BP629" s="57"/>
      <c r="BQ629" s="113"/>
      <c r="BR629" s="57"/>
      <c r="BS629" s="113"/>
      <c r="BT629" s="57"/>
      <c r="BU629" s="114"/>
    </row>
    <row r="630" spans="67:73" x14ac:dyDescent="0.25">
      <c r="BO630" s="115"/>
      <c r="BQ630" s="113"/>
      <c r="BS630" s="113"/>
      <c r="BU630" s="114"/>
    </row>
    <row r="631" spans="67:73" x14ac:dyDescent="0.25">
      <c r="BO631" s="115"/>
      <c r="BP631" s="57"/>
      <c r="BQ631" s="113"/>
      <c r="BR631" s="57"/>
      <c r="BS631" s="113"/>
      <c r="BT631" s="57"/>
      <c r="BU631" s="114"/>
    </row>
    <row r="632" spans="67:73" x14ac:dyDescent="0.25">
      <c r="BO632" s="115"/>
      <c r="BQ632" s="113"/>
      <c r="BS632" s="113"/>
      <c r="BU632" s="114"/>
    </row>
    <row r="633" spans="67:73" x14ac:dyDescent="0.25">
      <c r="BO633" s="115"/>
      <c r="BP633" s="57"/>
      <c r="BQ633" s="113"/>
      <c r="BR633" s="57"/>
      <c r="BS633" s="113"/>
      <c r="BT633" s="57"/>
      <c r="BU633" s="114"/>
    </row>
    <row r="634" spans="67:73" x14ac:dyDescent="0.25">
      <c r="BO634" s="115"/>
      <c r="BQ634" s="113"/>
      <c r="BS634" s="113"/>
      <c r="BU634" s="114"/>
    </row>
    <row r="635" spans="67:73" x14ac:dyDescent="0.25">
      <c r="BO635" s="115"/>
      <c r="BP635" s="57"/>
      <c r="BQ635" s="113"/>
      <c r="BR635" s="57"/>
      <c r="BS635" s="113"/>
      <c r="BT635" s="57"/>
      <c r="BU635" s="114"/>
    </row>
    <row r="636" spans="67:73" x14ac:dyDescent="0.25">
      <c r="BO636" s="115"/>
      <c r="BQ636" s="113"/>
      <c r="BS636" s="113"/>
      <c r="BU636" s="114"/>
    </row>
    <row r="637" spans="67:73" x14ac:dyDescent="0.25">
      <c r="BO637" s="115"/>
      <c r="BP637" s="57"/>
      <c r="BQ637" s="113"/>
      <c r="BR637" s="57"/>
      <c r="BS637" s="113"/>
      <c r="BT637" s="57"/>
      <c r="BU637" s="114"/>
    </row>
    <row r="638" spans="67:73" x14ac:dyDescent="0.25">
      <c r="BO638" s="115"/>
      <c r="BQ638" s="113"/>
      <c r="BS638" s="113"/>
      <c r="BU638" s="114"/>
    </row>
    <row r="639" spans="67:73" x14ac:dyDescent="0.25">
      <c r="BO639" s="115"/>
      <c r="BP639" s="57"/>
      <c r="BQ639" s="113"/>
      <c r="BR639" s="57"/>
      <c r="BS639" s="113"/>
      <c r="BT639" s="57"/>
      <c r="BU639" s="114"/>
    </row>
    <row r="640" spans="67:73" x14ac:dyDescent="0.25">
      <c r="BO640" s="115"/>
      <c r="BQ640" s="113"/>
      <c r="BS640" s="113"/>
      <c r="BU640" s="114"/>
    </row>
    <row r="641" spans="67:73" x14ac:dyDescent="0.25">
      <c r="BO641" s="115"/>
      <c r="BP641" s="57"/>
      <c r="BQ641" s="113"/>
      <c r="BR641" s="57"/>
      <c r="BS641" s="113"/>
      <c r="BT641" s="57"/>
      <c r="BU641" s="114"/>
    </row>
    <row r="642" spans="67:73" x14ac:dyDescent="0.25">
      <c r="BO642" s="115"/>
      <c r="BQ642" s="113"/>
      <c r="BS642" s="113"/>
      <c r="BU642" s="114"/>
    </row>
    <row r="643" spans="67:73" x14ac:dyDescent="0.25">
      <c r="BO643" s="115"/>
      <c r="BP643" s="57"/>
      <c r="BQ643" s="113"/>
      <c r="BR643" s="57"/>
      <c r="BS643" s="113"/>
      <c r="BT643" s="57"/>
      <c r="BU643" s="114"/>
    </row>
    <row r="644" spans="67:73" x14ac:dyDescent="0.25">
      <c r="BO644" s="115"/>
      <c r="BQ644" s="113"/>
      <c r="BS644" s="113"/>
      <c r="BU644" s="114"/>
    </row>
    <row r="645" spans="67:73" x14ac:dyDescent="0.25">
      <c r="BO645" s="115"/>
      <c r="BP645" s="57"/>
      <c r="BQ645" s="113"/>
      <c r="BR645" s="57"/>
      <c r="BS645" s="113"/>
      <c r="BT645" s="57"/>
      <c r="BU645" s="114"/>
    </row>
    <row r="646" spans="67:73" x14ac:dyDescent="0.25">
      <c r="BO646" s="115"/>
      <c r="BQ646" s="113"/>
      <c r="BS646" s="113"/>
      <c r="BU646" s="114"/>
    </row>
    <row r="647" spans="67:73" x14ac:dyDescent="0.25">
      <c r="BO647" s="115"/>
      <c r="BP647" s="57"/>
      <c r="BQ647" s="113"/>
      <c r="BR647" s="57"/>
      <c r="BS647" s="113"/>
      <c r="BT647" s="57"/>
      <c r="BU647" s="114"/>
    </row>
    <row r="648" spans="67:73" x14ac:dyDescent="0.25">
      <c r="BO648" s="115"/>
      <c r="BQ648" s="113"/>
      <c r="BS648" s="113"/>
      <c r="BU648" s="114"/>
    </row>
    <row r="649" spans="67:73" x14ac:dyDescent="0.25">
      <c r="BO649" s="115"/>
      <c r="BP649" s="57"/>
      <c r="BQ649" s="113"/>
      <c r="BR649" s="57"/>
      <c r="BS649" s="113"/>
      <c r="BT649" s="57"/>
      <c r="BU649" s="114"/>
    </row>
    <row r="650" spans="67:73" x14ac:dyDescent="0.25">
      <c r="BO650" s="115"/>
      <c r="BQ650" s="113"/>
      <c r="BS650" s="113"/>
      <c r="BU650" s="114"/>
    </row>
    <row r="651" spans="67:73" x14ac:dyDescent="0.25">
      <c r="BO651" s="115"/>
      <c r="BP651" s="57"/>
      <c r="BQ651" s="113"/>
      <c r="BR651" s="57"/>
      <c r="BS651" s="113"/>
      <c r="BT651" s="57"/>
      <c r="BU651" s="114"/>
    </row>
    <row r="652" spans="67:73" x14ac:dyDescent="0.25">
      <c r="BO652" s="115"/>
      <c r="BQ652" s="113"/>
      <c r="BS652" s="113"/>
      <c r="BU652" s="114"/>
    </row>
    <row r="653" spans="67:73" x14ac:dyDescent="0.25">
      <c r="BO653" s="115"/>
      <c r="BP653" s="57"/>
      <c r="BQ653" s="113"/>
      <c r="BR653" s="57"/>
      <c r="BS653" s="113"/>
      <c r="BT653" s="57"/>
      <c r="BU653" s="114"/>
    </row>
    <row r="654" spans="67:73" x14ac:dyDescent="0.25">
      <c r="BO654" s="115"/>
      <c r="BQ654" s="113"/>
      <c r="BS654" s="113"/>
      <c r="BU654" s="114"/>
    </row>
    <row r="655" spans="67:73" x14ac:dyDescent="0.25">
      <c r="BO655" s="115"/>
      <c r="BP655" s="57"/>
      <c r="BQ655" s="113"/>
      <c r="BR655" s="57"/>
      <c r="BS655" s="113"/>
      <c r="BT655" s="57"/>
      <c r="BU655" s="114"/>
    </row>
    <row r="656" spans="67:73" x14ac:dyDescent="0.25">
      <c r="BO656" s="115"/>
      <c r="BQ656" s="113"/>
      <c r="BS656" s="113"/>
      <c r="BU656" s="114"/>
    </row>
    <row r="657" spans="67:73" x14ac:dyDescent="0.25">
      <c r="BO657" s="115"/>
      <c r="BP657" s="57"/>
      <c r="BQ657" s="113"/>
      <c r="BR657" s="57"/>
      <c r="BS657" s="113"/>
      <c r="BT657" s="57"/>
      <c r="BU657" s="114"/>
    </row>
    <row r="658" spans="67:73" x14ac:dyDescent="0.25">
      <c r="BO658" s="115"/>
      <c r="BQ658" s="113"/>
      <c r="BS658" s="113"/>
      <c r="BU658" s="114"/>
    </row>
    <row r="659" spans="67:73" x14ac:dyDescent="0.25">
      <c r="BO659" s="115"/>
      <c r="BP659" s="57"/>
      <c r="BQ659" s="113"/>
      <c r="BR659" s="57"/>
      <c r="BS659" s="113"/>
      <c r="BT659" s="57"/>
      <c r="BU659" s="114"/>
    </row>
    <row r="660" spans="67:73" x14ac:dyDescent="0.25">
      <c r="BO660" s="115"/>
      <c r="BQ660" s="113"/>
      <c r="BS660" s="113"/>
      <c r="BU660" s="114"/>
    </row>
    <row r="661" spans="67:73" x14ac:dyDescent="0.25">
      <c r="BO661" s="115"/>
      <c r="BP661" s="57"/>
      <c r="BQ661" s="113"/>
      <c r="BR661" s="57"/>
      <c r="BS661" s="113"/>
      <c r="BT661" s="57"/>
      <c r="BU661" s="114"/>
    </row>
    <row r="662" spans="67:73" x14ac:dyDescent="0.25">
      <c r="BO662" s="115"/>
      <c r="BQ662" s="113"/>
      <c r="BS662" s="113"/>
      <c r="BU662" s="114"/>
    </row>
    <row r="663" spans="67:73" x14ac:dyDescent="0.25">
      <c r="BO663" s="115"/>
      <c r="BP663" s="57"/>
      <c r="BQ663" s="113"/>
      <c r="BR663" s="57"/>
      <c r="BS663" s="113"/>
      <c r="BT663" s="57"/>
      <c r="BU663" s="114"/>
    </row>
    <row r="664" spans="67:73" x14ac:dyDescent="0.25">
      <c r="BO664" s="115"/>
      <c r="BQ664" s="113"/>
      <c r="BS664" s="113"/>
      <c r="BU664" s="114"/>
    </row>
    <row r="665" spans="67:73" x14ac:dyDescent="0.25">
      <c r="BO665" s="115"/>
      <c r="BP665" s="57"/>
      <c r="BQ665" s="113"/>
      <c r="BR665" s="57"/>
      <c r="BS665" s="113"/>
      <c r="BT665" s="57"/>
      <c r="BU665" s="114"/>
    </row>
    <row r="666" spans="67:73" x14ac:dyDescent="0.25">
      <c r="BO666" s="115"/>
      <c r="BQ666" s="113"/>
      <c r="BS666" s="113"/>
      <c r="BU666" s="114"/>
    </row>
    <row r="667" spans="67:73" x14ac:dyDescent="0.25">
      <c r="BO667" s="115"/>
      <c r="BP667" s="57"/>
      <c r="BQ667" s="113"/>
      <c r="BR667" s="57"/>
      <c r="BS667" s="113"/>
      <c r="BT667" s="57"/>
      <c r="BU667" s="114"/>
    </row>
    <row r="668" spans="67:73" x14ac:dyDescent="0.25">
      <c r="BO668" s="115"/>
      <c r="BQ668" s="113"/>
      <c r="BS668" s="113"/>
      <c r="BU668" s="114"/>
    </row>
    <row r="669" spans="67:73" x14ac:dyDescent="0.25">
      <c r="BO669" s="115"/>
      <c r="BP669" s="57"/>
      <c r="BQ669" s="113"/>
      <c r="BR669" s="57"/>
      <c r="BS669" s="113"/>
      <c r="BT669" s="57"/>
      <c r="BU669" s="114"/>
    </row>
    <row r="670" spans="67:73" x14ac:dyDescent="0.25">
      <c r="BO670" s="115"/>
      <c r="BQ670" s="113"/>
      <c r="BS670" s="113"/>
      <c r="BU670" s="114"/>
    </row>
    <row r="671" spans="67:73" x14ac:dyDescent="0.25">
      <c r="BO671" s="115"/>
      <c r="BP671" s="57"/>
      <c r="BQ671" s="113"/>
      <c r="BR671" s="57"/>
      <c r="BS671" s="113"/>
      <c r="BT671" s="57"/>
      <c r="BU671" s="114"/>
    </row>
    <row r="672" spans="67:73" x14ac:dyDescent="0.25">
      <c r="BO672" s="115"/>
      <c r="BQ672" s="113"/>
      <c r="BS672" s="113"/>
      <c r="BU672" s="114"/>
    </row>
    <row r="673" spans="67:73" x14ac:dyDescent="0.25">
      <c r="BO673" s="115"/>
      <c r="BP673" s="57"/>
      <c r="BQ673" s="113"/>
      <c r="BR673" s="57"/>
      <c r="BS673" s="113"/>
      <c r="BT673" s="57"/>
      <c r="BU673" s="114"/>
    </row>
    <row r="674" spans="67:73" x14ac:dyDescent="0.25">
      <c r="BO674" s="115"/>
      <c r="BQ674" s="113"/>
      <c r="BS674" s="113"/>
      <c r="BU674" s="114"/>
    </row>
    <row r="675" spans="67:73" x14ac:dyDescent="0.25">
      <c r="BO675" s="115"/>
      <c r="BP675" s="57"/>
      <c r="BQ675" s="113"/>
      <c r="BR675" s="57"/>
      <c r="BS675" s="113"/>
      <c r="BT675" s="57"/>
      <c r="BU675" s="114"/>
    </row>
    <row r="676" spans="67:73" x14ac:dyDescent="0.25">
      <c r="BO676" s="115"/>
      <c r="BQ676" s="113"/>
      <c r="BS676" s="113"/>
      <c r="BU676" s="114"/>
    </row>
    <row r="677" spans="67:73" x14ac:dyDescent="0.25">
      <c r="BO677" s="115"/>
      <c r="BP677" s="57"/>
      <c r="BQ677" s="113"/>
      <c r="BR677" s="57"/>
      <c r="BS677" s="113"/>
      <c r="BT677" s="57"/>
      <c r="BU677" s="114"/>
    </row>
    <row r="678" spans="67:73" x14ac:dyDescent="0.25">
      <c r="BO678" s="115"/>
      <c r="BQ678" s="113"/>
      <c r="BS678" s="113"/>
      <c r="BU678" s="114"/>
    </row>
    <row r="679" spans="67:73" x14ac:dyDescent="0.25">
      <c r="BO679" s="115"/>
      <c r="BP679" s="57"/>
      <c r="BQ679" s="113"/>
      <c r="BR679" s="57"/>
      <c r="BS679" s="113"/>
      <c r="BT679" s="57"/>
      <c r="BU679" s="114"/>
    </row>
    <row r="680" spans="67:73" x14ac:dyDescent="0.25">
      <c r="BO680" s="115"/>
      <c r="BQ680" s="113"/>
      <c r="BS680" s="113"/>
      <c r="BU680" s="114"/>
    </row>
    <row r="681" spans="67:73" x14ac:dyDescent="0.25">
      <c r="BO681" s="115"/>
      <c r="BP681" s="57"/>
      <c r="BQ681" s="113"/>
      <c r="BR681" s="57"/>
      <c r="BS681" s="113"/>
      <c r="BT681" s="57"/>
      <c r="BU681" s="114"/>
    </row>
    <row r="682" spans="67:73" x14ac:dyDescent="0.25">
      <c r="BO682" s="115"/>
      <c r="BQ682" s="113"/>
      <c r="BS682" s="113"/>
      <c r="BU682" s="114"/>
    </row>
    <row r="683" spans="67:73" x14ac:dyDescent="0.25">
      <c r="BO683" s="115"/>
      <c r="BP683" s="57"/>
      <c r="BQ683" s="113"/>
      <c r="BR683" s="57"/>
      <c r="BS683" s="113"/>
      <c r="BT683" s="57"/>
      <c r="BU683" s="114"/>
    </row>
    <row r="684" spans="67:73" x14ac:dyDescent="0.25">
      <c r="BO684" s="115"/>
      <c r="BQ684" s="113"/>
      <c r="BS684" s="113"/>
      <c r="BU684" s="114"/>
    </row>
    <row r="685" spans="67:73" x14ac:dyDescent="0.25">
      <c r="BO685" s="115"/>
      <c r="BP685" s="57"/>
      <c r="BQ685" s="113"/>
      <c r="BR685" s="57"/>
      <c r="BS685" s="113"/>
      <c r="BT685" s="57"/>
      <c r="BU685" s="114"/>
    </row>
    <row r="686" spans="67:73" x14ac:dyDescent="0.25">
      <c r="BO686" s="115"/>
      <c r="BQ686" s="113"/>
      <c r="BS686" s="113"/>
      <c r="BU686" s="114"/>
    </row>
    <row r="687" spans="67:73" x14ac:dyDescent="0.25">
      <c r="BO687" s="115"/>
      <c r="BP687" s="57"/>
      <c r="BQ687" s="113"/>
      <c r="BR687" s="57"/>
      <c r="BS687" s="113"/>
      <c r="BT687" s="57"/>
      <c r="BU687" s="114"/>
    </row>
    <row r="688" spans="67:73" x14ac:dyDescent="0.25">
      <c r="BO688" s="115"/>
      <c r="BQ688" s="113"/>
      <c r="BS688" s="113"/>
      <c r="BU688" s="114"/>
    </row>
    <row r="689" spans="67:73" x14ac:dyDescent="0.25">
      <c r="BO689" s="115"/>
      <c r="BP689" s="57"/>
      <c r="BQ689" s="113"/>
      <c r="BR689" s="57"/>
      <c r="BS689" s="113"/>
      <c r="BT689" s="57"/>
      <c r="BU689" s="114"/>
    </row>
    <row r="690" spans="67:73" x14ac:dyDescent="0.25">
      <c r="BO690" s="115"/>
      <c r="BQ690" s="113"/>
      <c r="BS690" s="113"/>
      <c r="BU690" s="114"/>
    </row>
    <row r="691" spans="67:73" x14ac:dyDescent="0.25">
      <c r="BO691" s="115"/>
      <c r="BP691" s="57"/>
      <c r="BQ691" s="113"/>
      <c r="BR691" s="57"/>
      <c r="BS691" s="113"/>
      <c r="BT691" s="57"/>
      <c r="BU691" s="114"/>
    </row>
    <row r="692" spans="67:73" x14ac:dyDescent="0.25">
      <c r="BO692" s="115"/>
      <c r="BQ692" s="113"/>
      <c r="BS692" s="113"/>
      <c r="BU692" s="114"/>
    </row>
    <row r="693" spans="67:73" x14ac:dyDescent="0.25">
      <c r="BO693" s="115"/>
      <c r="BP693" s="57"/>
      <c r="BQ693" s="113"/>
      <c r="BR693" s="57"/>
      <c r="BS693" s="113"/>
      <c r="BT693" s="57"/>
      <c r="BU693" s="114"/>
    </row>
    <row r="694" spans="67:73" x14ac:dyDescent="0.25">
      <c r="BO694" s="115"/>
      <c r="BQ694" s="113"/>
      <c r="BS694" s="113"/>
      <c r="BU694" s="114"/>
    </row>
    <row r="695" spans="67:73" x14ac:dyDescent="0.25">
      <c r="BO695" s="115"/>
      <c r="BP695" s="57"/>
      <c r="BQ695" s="113"/>
      <c r="BR695" s="57"/>
      <c r="BS695" s="113"/>
      <c r="BT695" s="57"/>
      <c r="BU695" s="114"/>
    </row>
    <row r="696" spans="67:73" x14ac:dyDescent="0.25">
      <c r="BO696" s="115"/>
      <c r="BQ696" s="113"/>
      <c r="BS696" s="113"/>
      <c r="BU696" s="114"/>
    </row>
    <row r="697" spans="67:73" x14ac:dyDescent="0.25">
      <c r="BO697" s="115"/>
      <c r="BP697" s="57"/>
      <c r="BQ697" s="113"/>
      <c r="BR697" s="57"/>
      <c r="BS697" s="113"/>
      <c r="BT697" s="57"/>
      <c r="BU697" s="114"/>
    </row>
    <row r="698" spans="67:73" x14ac:dyDescent="0.25">
      <c r="BO698" s="115"/>
      <c r="BQ698" s="113"/>
      <c r="BS698" s="113"/>
      <c r="BU698" s="114"/>
    </row>
    <row r="699" spans="67:73" x14ac:dyDescent="0.25">
      <c r="BO699" s="115"/>
      <c r="BP699" s="57"/>
      <c r="BQ699" s="113"/>
      <c r="BR699" s="57"/>
      <c r="BS699" s="113"/>
      <c r="BT699" s="57"/>
      <c r="BU699" s="114"/>
    </row>
    <row r="700" spans="67:73" x14ac:dyDescent="0.25">
      <c r="BO700" s="115"/>
      <c r="BQ700" s="113"/>
      <c r="BS700" s="113"/>
      <c r="BU700" s="114"/>
    </row>
    <row r="701" spans="67:73" x14ac:dyDescent="0.25">
      <c r="BO701" s="115"/>
      <c r="BP701" s="57"/>
      <c r="BQ701" s="113"/>
      <c r="BR701" s="57"/>
      <c r="BS701" s="113"/>
      <c r="BT701" s="57"/>
      <c r="BU701" s="114"/>
    </row>
    <row r="702" spans="67:73" x14ac:dyDescent="0.25">
      <c r="BO702" s="115"/>
      <c r="BQ702" s="113"/>
      <c r="BS702" s="113"/>
      <c r="BU702" s="114"/>
    </row>
    <row r="703" spans="67:73" x14ac:dyDescent="0.25">
      <c r="BO703" s="115"/>
      <c r="BP703" s="57"/>
      <c r="BQ703" s="113"/>
      <c r="BR703" s="57"/>
      <c r="BS703" s="113"/>
      <c r="BT703" s="57"/>
      <c r="BU703" s="114"/>
    </row>
    <row r="704" spans="67:73" x14ac:dyDescent="0.25">
      <c r="BO704" s="115"/>
      <c r="BQ704" s="113"/>
      <c r="BS704" s="113"/>
      <c r="BU704" s="114"/>
    </row>
    <row r="705" spans="67:73" x14ac:dyDescent="0.25">
      <c r="BO705" s="115"/>
      <c r="BP705" s="57"/>
      <c r="BQ705" s="113"/>
      <c r="BR705" s="57"/>
      <c r="BS705" s="113"/>
      <c r="BT705" s="57"/>
      <c r="BU705" s="114"/>
    </row>
    <row r="706" spans="67:73" x14ac:dyDescent="0.25">
      <c r="BO706" s="115"/>
      <c r="BQ706" s="113"/>
      <c r="BS706" s="113"/>
      <c r="BU706" s="114"/>
    </row>
    <row r="707" spans="67:73" x14ac:dyDescent="0.25">
      <c r="BO707" s="115"/>
      <c r="BP707" s="57"/>
      <c r="BQ707" s="113"/>
      <c r="BR707" s="57"/>
      <c r="BS707" s="113"/>
      <c r="BT707" s="57"/>
      <c r="BU707" s="114"/>
    </row>
    <row r="708" spans="67:73" x14ac:dyDescent="0.25">
      <c r="BO708" s="115"/>
      <c r="BQ708" s="113"/>
      <c r="BS708" s="113"/>
      <c r="BU708" s="114"/>
    </row>
    <row r="709" spans="67:73" x14ac:dyDescent="0.25">
      <c r="BO709" s="115"/>
      <c r="BP709" s="57"/>
      <c r="BQ709" s="113"/>
      <c r="BR709" s="57"/>
      <c r="BS709" s="113"/>
      <c r="BT709" s="57"/>
      <c r="BU709" s="114"/>
    </row>
    <row r="710" spans="67:73" x14ac:dyDescent="0.25">
      <c r="BO710" s="115"/>
      <c r="BQ710" s="113"/>
      <c r="BS710" s="113"/>
      <c r="BU710" s="114"/>
    </row>
    <row r="711" spans="67:73" x14ac:dyDescent="0.25">
      <c r="BO711" s="115"/>
      <c r="BP711" s="57"/>
      <c r="BQ711" s="113"/>
      <c r="BR711" s="57"/>
      <c r="BS711" s="113"/>
      <c r="BT711" s="57"/>
      <c r="BU711" s="114"/>
    </row>
    <row r="712" spans="67:73" x14ac:dyDescent="0.25">
      <c r="BO712" s="115"/>
      <c r="BQ712" s="113"/>
      <c r="BS712" s="113"/>
      <c r="BU712" s="114"/>
    </row>
    <row r="713" spans="67:73" x14ac:dyDescent="0.25">
      <c r="BO713" s="115"/>
      <c r="BP713" s="57"/>
      <c r="BQ713" s="113"/>
      <c r="BR713" s="57"/>
      <c r="BS713" s="113"/>
      <c r="BT713" s="57"/>
      <c r="BU713" s="114"/>
    </row>
    <row r="714" spans="67:73" x14ac:dyDescent="0.25">
      <c r="BO714" s="115"/>
      <c r="BQ714" s="113"/>
      <c r="BS714" s="113"/>
      <c r="BU714" s="114"/>
    </row>
    <row r="715" spans="67:73" x14ac:dyDescent="0.25">
      <c r="BO715" s="115"/>
      <c r="BP715" s="57"/>
      <c r="BQ715" s="113"/>
      <c r="BR715" s="57"/>
      <c r="BS715" s="113"/>
      <c r="BT715" s="57"/>
      <c r="BU715" s="114"/>
    </row>
    <row r="716" spans="67:73" x14ac:dyDescent="0.25">
      <c r="BO716" s="115"/>
      <c r="BQ716" s="113"/>
      <c r="BS716" s="113"/>
      <c r="BU716" s="114"/>
    </row>
    <row r="717" spans="67:73" x14ac:dyDescent="0.25">
      <c r="BO717" s="115"/>
      <c r="BP717" s="57"/>
      <c r="BQ717" s="113"/>
      <c r="BR717" s="57"/>
      <c r="BS717" s="113"/>
      <c r="BT717" s="57"/>
      <c r="BU717" s="114"/>
    </row>
    <row r="718" spans="67:73" x14ac:dyDescent="0.25">
      <c r="BO718" s="115"/>
      <c r="BQ718" s="113"/>
      <c r="BS718" s="113"/>
      <c r="BU718" s="114"/>
    </row>
    <row r="719" spans="67:73" x14ac:dyDescent="0.25">
      <c r="BO719" s="115"/>
      <c r="BP719" s="57"/>
      <c r="BQ719" s="113"/>
      <c r="BR719" s="57"/>
      <c r="BS719" s="113"/>
      <c r="BT719" s="57"/>
      <c r="BU719" s="114"/>
    </row>
    <row r="720" spans="67:73" x14ac:dyDescent="0.25">
      <c r="BO720" s="115"/>
      <c r="BQ720" s="113"/>
      <c r="BS720" s="113"/>
      <c r="BU720" s="114"/>
    </row>
    <row r="721" spans="67:73" x14ac:dyDescent="0.25">
      <c r="BO721" s="115"/>
      <c r="BP721" s="57"/>
      <c r="BQ721" s="113"/>
      <c r="BR721" s="57"/>
      <c r="BS721" s="113"/>
      <c r="BT721" s="57"/>
      <c r="BU721" s="114"/>
    </row>
    <row r="722" spans="67:73" x14ac:dyDescent="0.25">
      <c r="BO722" s="115"/>
      <c r="BQ722" s="113"/>
      <c r="BS722" s="113"/>
      <c r="BU722" s="114"/>
    </row>
    <row r="723" spans="67:73" x14ac:dyDescent="0.25">
      <c r="BO723" s="115"/>
      <c r="BP723" s="57"/>
      <c r="BQ723" s="113"/>
      <c r="BR723" s="57"/>
      <c r="BS723" s="113"/>
      <c r="BT723" s="57"/>
      <c r="BU723" s="114"/>
    </row>
    <row r="724" spans="67:73" x14ac:dyDescent="0.25">
      <c r="BO724" s="115"/>
      <c r="BQ724" s="113"/>
      <c r="BS724" s="113"/>
      <c r="BU724" s="114"/>
    </row>
    <row r="725" spans="67:73" x14ac:dyDescent="0.25">
      <c r="BO725" s="115"/>
      <c r="BP725" s="57"/>
      <c r="BQ725" s="113"/>
      <c r="BR725" s="57"/>
      <c r="BS725" s="113"/>
      <c r="BT725" s="57"/>
      <c r="BU725" s="114"/>
    </row>
    <row r="726" spans="67:73" x14ac:dyDescent="0.25">
      <c r="BO726" s="115"/>
      <c r="BQ726" s="113"/>
      <c r="BS726" s="113"/>
      <c r="BU726" s="114"/>
    </row>
    <row r="727" spans="67:73" x14ac:dyDescent="0.25">
      <c r="BO727" s="115"/>
      <c r="BP727" s="57"/>
      <c r="BQ727" s="113"/>
      <c r="BR727" s="57"/>
      <c r="BS727" s="113"/>
      <c r="BT727" s="57"/>
      <c r="BU727" s="114"/>
    </row>
    <row r="728" spans="67:73" x14ac:dyDescent="0.25">
      <c r="BO728" s="115"/>
      <c r="BQ728" s="113"/>
      <c r="BS728" s="113"/>
      <c r="BU728" s="114"/>
    </row>
    <row r="729" spans="67:73" x14ac:dyDescent="0.25">
      <c r="BO729" s="115"/>
      <c r="BP729" s="57"/>
      <c r="BQ729" s="113"/>
      <c r="BR729" s="57"/>
      <c r="BS729" s="113"/>
      <c r="BT729" s="57"/>
      <c r="BU729" s="114"/>
    </row>
    <row r="730" spans="67:73" x14ac:dyDescent="0.25">
      <c r="BO730" s="115"/>
      <c r="BQ730" s="113"/>
      <c r="BS730" s="113"/>
      <c r="BU730" s="114"/>
    </row>
    <row r="731" spans="67:73" x14ac:dyDescent="0.25">
      <c r="BO731" s="115"/>
      <c r="BP731" s="57"/>
      <c r="BQ731" s="113"/>
      <c r="BR731" s="57"/>
      <c r="BS731" s="113"/>
      <c r="BT731" s="57"/>
      <c r="BU731" s="114"/>
    </row>
    <row r="732" spans="67:73" x14ac:dyDescent="0.25">
      <c r="BO732" s="115"/>
      <c r="BQ732" s="113"/>
      <c r="BS732" s="113"/>
      <c r="BU732" s="114"/>
    </row>
    <row r="733" spans="67:73" x14ac:dyDescent="0.25">
      <c r="BO733" s="115"/>
      <c r="BP733" s="57"/>
      <c r="BQ733" s="113"/>
      <c r="BR733" s="57"/>
      <c r="BS733" s="113"/>
      <c r="BT733" s="57"/>
      <c r="BU733" s="114"/>
    </row>
    <row r="734" spans="67:73" x14ac:dyDescent="0.25">
      <c r="BO734" s="115"/>
      <c r="BQ734" s="113"/>
      <c r="BS734" s="113"/>
      <c r="BU734" s="114"/>
    </row>
    <row r="735" spans="67:73" x14ac:dyDescent="0.25">
      <c r="BO735" s="115"/>
      <c r="BP735" s="57"/>
      <c r="BQ735" s="113"/>
      <c r="BR735" s="57"/>
      <c r="BS735" s="113"/>
      <c r="BT735" s="57"/>
      <c r="BU735" s="114"/>
    </row>
    <row r="736" spans="67:73" x14ac:dyDescent="0.25">
      <c r="BO736" s="115"/>
      <c r="BQ736" s="113"/>
      <c r="BS736" s="113"/>
      <c r="BU736" s="114"/>
    </row>
    <row r="737" spans="67:73" x14ac:dyDescent="0.25">
      <c r="BO737" s="115"/>
      <c r="BP737" s="57"/>
      <c r="BQ737" s="113"/>
      <c r="BR737" s="57"/>
      <c r="BS737" s="113"/>
      <c r="BT737" s="57"/>
      <c r="BU737" s="114"/>
    </row>
    <row r="738" spans="67:73" x14ac:dyDescent="0.25">
      <c r="BO738" s="115"/>
      <c r="BQ738" s="113"/>
      <c r="BS738" s="113"/>
      <c r="BU738" s="114"/>
    </row>
    <row r="739" spans="67:73" x14ac:dyDescent="0.25">
      <c r="BO739" s="115"/>
      <c r="BP739" s="57"/>
      <c r="BQ739" s="113"/>
      <c r="BR739" s="57"/>
      <c r="BS739" s="113"/>
      <c r="BT739" s="57"/>
      <c r="BU739" s="114"/>
    </row>
    <row r="740" spans="67:73" x14ac:dyDescent="0.25">
      <c r="BO740" s="115"/>
      <c r="BQ740" s="113"/>
      <c r="BS740" s="113"/>
      <c r="BU740" s="114"/>
    </row>
    <row r="741" spans="67:73" x14ac:dyDescent="0.25">
      <c r="BO741" s="115"/>
      <c r="BP741" s="57"/>
      <c r="BQ741" s="113"/>
      <c r="BR741" s="57"/>
      <c r="BS741" s="113"/>
      <c r="BT741" s="57"/>
      <c r="BU741" s="114"/>
    </row>
    <row r="742" spans="67:73" x14ac:dyDescent="0.25">
      <c r="BO742" s="115"/>
      <c r="BQ742" s="113"/>
      <c r="BS742" s="113"/>
      <c r="BU742" s="114"/>
    </row>
    <row r="743" spans="67:73" x14ac:dyDescent="0.25">
      <c r="BO743" s="115"/>
      <c r="BP743" s="57"/>
      <c r="BQ743" s="113"/>
      <c r="BR743" s="57"/>
      <c r="BS743" s="113"/>
      <c r="BT743" s="57"/>
      <c r="BU743" s="114"/>
    </row>
    <row r="744" spans="67:73" x14ac:dyDescent="0.25">
      <c r="BO744" s="115"/>
      <c r="BQ744" s="113"/>
      <c r="BS744" s="113"/>
      <c r="BU744" s="114"/>
    </row>
    <row r="745" spans="67:73" x14ac:dyDescent="0.25">
      <c r="BO745" s="115"/>
      <c r="BP745" s="57"/>
      <c r="BQ745" s="113"/>
      <c r="BR745" s="57"/>
      <c r="BS745" s="113"/>
      <c r="BT745" s="57"/>
      <c r="BU745" s="114"/>
    </row>
    <row r="746" spans="67:73" x14ac:dyDescent="0.25">
      <c r="BO746" s="115"/>
      <c r="BQ746" s="113"/>
      <c r="BS746" s="113"/>
      <c r="BU746" s="114"/>
    </row>
    <row r="747" spans="67:73" x14ac:dyDescent="0.25">
      <c r="BO747" s="115"/>
      <c r="BP747" s="57"/>
      <c r="BQ747" s="113"/>
      <c r="BR747" s="57"/>
      <c r="BS747" s="113"/>
      <c r="BT747" s="57"/>
      <c r="BU747" s="114"/>
    </row>
    <row r="748" spans="67:73" x14ac:dyDescent="0.25">
      <c r="BO748" s="115"/>
      <c r="BQ748" s="113"/>
      <c r="BS748" s="113"/>
      <c r="BU748" s="114"/>
    </row>
    <row r="749" spans="67:73" x14ac:dyDescent="0.25">
      <c r="BO749" s="115"/>
      <c r="BP749" s="57"/>
      <c r="BQ749" s="113"/>
      <c r="BR749" s="57"/>
      <c r="BS749" s="113"/>
      <c r="BT749" s="57"/>
      <c r="BU749" s="114"/>
    </row>
    <row r="750" spans="67:73" x14ac:dyDescent="0.25">
      <c r="BO750" s="115"/>
      <c r="BQ750" s="113"/>
      <c r="BS750" s="113"/>
      <c r="BU750" s="114"/>
    </row>
    <row r="751" spans="67:73" x14ac:dyDescent="0.25">
      <c r="BO751" s="115"/>
      <c r="BP751" s="57"/>
      <c r="BQ751" s="113"/>
      <c r="BR751" s="57"/>
      <c r="BS751" s="113"/>
      <c r="BT751" s="57"/>
      <c r="BU751" s="114"/>
    </row>
    <row r="752" spans="67:73" x14ac:dyDescent="0.25">
      <c r="BO752" s="115"/>
      <c r="BQ752" s="113"/>
      <c r="BS752" s="113"/>
      <c r="BU752" s="114"/>
    </row>
    <row r="753" spans="67:73" x14ac:dyDescent="0.25">
      <c r="BO753" s="115"/>
      <c r="BP753" s="57"/>
      <c r="BQ753" s="113"/>
      <c r="BR753" s="57"/>
      <c r="BS753" s="113"/>
      <c r="BT753" s="57"/>
      <c r="BU753" s="114"/>
    </row>
    <row r="754" spans="67:73" x14ac:dyDescent="0.25">
      <c r="BO754" s="115"/>
      <c r="BQ754" s="113"/>
      <c r="BS754" s="113"/>
      <c r="BU754" s="114"/>
    </row>
    <row r="755" spans="67:73" x14ac:dyDescent="0.25">
      <c r="BO755" s="115"/>
      <c r="BP755" s="57"/>
      <c r="BQ755" s="113"/>
      <c r="BR755" s="57"/>
      <c r="BS755" s="113"/>
      <c r="BT755" s="57"/>
      <c r="BU755" s="114"/>
    </row>
    <row r="756" spans="67:73" x14ac:dyDescent="0.25">
      <c r="BO756" s="115"/>
      <c r="BQ756" s="113"/>
      <c r="BS756" s="113"/>
      <c r="BU756" s="114"/>
    </row>
    <row r="757" spans="67:73" x14ac:dyDescent="0.25">
      <c r="BO757" s="115"/>
      <c r="BP757" s="57"/>
      <c r="BQ757" s="113"/>
      <c r="BR757" s="57"/>
      <c r="BS757" s="113"/>
      <c r="BT757" s="57"/>
      <c r="BU757" s="114"/>
    </row>
    <row r="758" spans="67:73" x14ac:dyDescent="0.25">
      <c r="BO758" s="115"/>
      <c r="BQ758" s="113"/>
      <c r="BS758" s="113"/>
      <c r="BU758" s="114"/>
    </row>
    <row r="759" spans="67:73" x14ac:dyDescent="0.25">
      <c r="BO759" s="115"/>
      <c r="BP759" s="57"/>
      <c r="BQ759" s="113"/>
      <c r="BR759" s="57"/>
      <c r="BS759" s="113"/>
      <c r="BT759" s="57"/>
      <c r="BU759" s="114"/>
    </row>
    <row r="760" spans="67:73" x14ac:dyDescent="0.25">
      <c r="BO760" s="115"/>
      <c r="BQ760" s="113"/>
      <c r="BS760" s="113"/>
      <c r="BU760" s="114"/>
    </row>
    <row r="761" spans="67:73" x14ac:dyDescent="0.25">
      <c r="BO761" s="115"/>
      <c r="BP761" s="57"/>
      <c r="BQ761" s="113"/>
      <c r="BR761" s="57"/>
      <c r="BS761" s="113"/>
      <c r="BT761" s="57"/>
      <c r="BU761" s="114"/>
    </row>
    <row r="762" spans="67:73" x14ac:dyDescent="0.25">
      <c r="BO762" s="115"/>
      <c r="BQ762" s="113"/>
      <c r="BS762" s="113"/>
      <c r="BU762" s="114"/>
    </row>
    <row r="763" spans="67:73" x14ac:dyDescent="0.25">
      <c r="BO763" s="115"/>
      <c r="BP763" s="57"/>
      <c r="BQ763" s="113"/>
      <c r="BR763" s="57"/>
      <c r="BS763" s="113"/>
      <c r="BT763" s="57"/>
      <c r="BU763" s="114"/>
    </row>
    <row r="764" spans="67:73" x14ac:dyDescent="0.25">
      <c r="BO764" s="115"/>
      <c r="BQ764" s="113"/>
      <c r="BS764" s="113"/>
      <c r="BU764" s="114"/>
    </row>
    <row r="765" spans="67:73" x14ac:dyDescent="0.25">
      <c r="BO765" s="115"/>
      <c r="BP765" s="57"/>
      <c r="BQ765" s="113"/>
      <c r="BR765" s="57"/>
      <c r="BS765" s="113"/>
      <c r="BT765" s="57"/>
      <c r="BU765" s="114"/>
    </row>
    <row r="766" spans="67:73" x14ac:dyDescent="0.25">
      <c r="BO766" s="115"/>
      <c r="BQ766" s="113"/>
      <c r="BS766" s="113"/>
      <c r="BU766" s="114"/>
    </row>
    <row r="767" spans="67:73" x14ac:dyDescent="0.25">
      <c r="BO767" s="115"/>
      <c r="BP767" s="57"/>
      <c r="BQ767" s="113"/>
      <c r="BR767" s="57"/>
      <c r="BS767" s="113"/>
      <c r="BT767" s="57"/>
      <c r="BU767" s="114"/>
    </row>
    <row r="768" spans="67:73" x14ac:dyDescent="0.25">
      <c r="BO768" s="115"/>
      <c r="BQ768" s="113"/>
      <c r="BS768" s="113"/>
      <c r="BU768" s="114"/>
    </row>
    <row r="769" spans="67:73" x14ac:dyDescent="0.25">
      <c r="BO769" s="115"/>
      <c r="BP769" s="57"/>
      <c r="BQ769" s="113"/>
      <c r="BR769" s="57"/>
      <c r="BS769" s="113"/>
      <c r="BT769" s="57"/>
      <c r="BU769" s="114"/>
    </row>
    <row r="770" spans="67:73" x14ac:dyDescent="0.25">
      <c r="BO770" s="115"/>
      <c r="BQ770" s="113"/>
      <c r="BS770" s="113"/>
      <c r="BU770" s="114"/>
    </row>
    <row r="771" spans="67:73" x14ac:dyDescent="0.25">
      <c r="BO771" s="115"/>
      <c r="BP771" s="57"/>
      <c r="BQ771" s="113"/>
      <c r="BR771" s="57"/>
      <c r="BS771" s="113"/>
      <c r="BT771" s="57"/>
      <c r="BU771" s="114"/>
    </row>
    <row r="772" spans="67:73" x14ac:dyDescent="0.25">
      <c r="BO772" s="115"/>
      <c r="BQ772" s="113"/>
      <c r="BS772" s="113"/>
      <c r="BU772" s="114"/>
    </row>
    <row r="773" spans="67:73" x14ac:dyDescent="0.25">
      <c r="BO773" s="115"/>
      <c r="BP773" s="57"/>
      <c r="BQ773" s="113"/>
      <c r="BR773" s="57"/>
      <c r="BS773" s="113"/>
      <c r="BT773" s="57"/>
      <c r="BU773" s="114"/>
    </row>
    <row r="774" spans="67:73" x14ac:dyDescent="0.25">
      <c r="BO774" s="115"/>
      <c r="BQ774" s="113"/>
      <c r="BS774" s="113"/>
      <c r="BU774" s="114"/>
    </row>
    <row r="775" spans="67:73" x14ac:dyDescent="0.25">
      <c r="BO775" s="115"/>
      <c r="BP775" s="57"/>
      <c r="BQ775" s="113"/>
      <c r="BR775" s="57"/>
      <c r="BS775" s="113"/>
      <c r="BT775" s="57"/>
      <c r="BU775" s="114"/>
    </row>
    <row r="776" spans="67:73" x14ac:dyDescent="0.25">
      <c r="BO776" s="115"/>
      <c r="BQ776" s="113"/>
      <c r="BS776" s="113"/>
      <c r="BU776" s="114"/>
    </row>
    <row r="777" spans="67:73" x14ac:dyDescent="0.25">
      <c r="BO777" s="115"/>
      <c r="BP777" s="57"/>
      <c r="BQ777" s="113"/>
      <c r="BR777" s="57"/>
      <c r="BS777" s="113"/>
      <c r="BT777" s="57"/>
      <c r="BU777" s="114"/>
    </row>
    <row r="778" spans="67:73" x14ac:dyDescent="0.25">
      <c r="BO778" s="115"/>
      <c r="BQ778" s="113"/>
      <c r="BS778" s="113"/>
      <c r="BU778" s="114"/>
    </row>
    <row r="779" spans="67:73" x14ac:dyDescent="0.25">
      <c r="BO779" s="115"/>
      <c r="BP779" s="57"/>
      <c r="BQ779" s="113"/>
      <c r="BR779" s="57"/>
      <c r="BS779" s="113"/>
      <c r="BT779" s="57"/>
      <c r="BU779" s="114"/>
    </row>
    <row r="780" spans="67:73" x14ac:dyDescent="0.25">
      <c r="BO780" s="115"/>
      <c r="BQ780" s="113"/>
      <c r="BS780" s="113"/>
      <c r="BU780" s="114"/>
    </row>
    <row r="781" spans="67:73" x14ac:dyDescent="0.25">
      <c r="BO781" s="115"/>
      <c r="BP781" s="57"/>
      <c r="BQ781" s="113"/>
      <c r="BR781" s="57"/>
      <c r="BS781" s="113"/>
      <c r="BT781" s="57"/>
      <c r="BU781" s="114"/>
    </row>
    <row r="782" spans="67:73" x14ac:dyDescent="0.25">
      <c r="BO782" s="115"/>
      <c r="BQ782" s="113"/>
      <c r="BS782" s="113"/>
      <c r="BU782" s="114"/>
    </row>
    <row r="783" spans="67:73" x14ac:dyDescent="0.25">
      <c r="BO783" s="115"/>
      <c r="BP783" s="57"/>
      <c r="BQ783" s="113"/>
      <c r="BR783" s="57"/>
      <c r="BS783" s="113"/>
      <c r="BT783" s="57"/>
      <c r="BU783" s="114"/>
    </row>
    <row r="784" spans="67:73" x14ac:dyDescent="0.25">
      <c r="BO784" s="115"/>
      <c r="BQ784" s="113"/>
      <c r="BS784" s="113"/>
      <c r="BU784" s="114"/>
    </row>
    <row r="785" spans="67:73" x14ac:dyDescent="0.25">
      <c r="BO785" s="115"/>
      <c r="BP785" s="57"/>
      <c r="BQ785" s="113"/>
      <c r="BR785" s="57"/>
      <c r="BS785" s="113"/>
      <c r="BT785" s="57"/>
      <c r="BU785" s="114"/>
    </row>
    <row r="786" spans="67:73" x14ac:dyDescent="0.25">
      <c r="BO786" s="115"/>
      <c r="BQ786" s="113"/>
      <c r="BS786" s="113"/>
      <c r="BU786" s="114"/>
    </row>
    <row r="787" spans="67:73" x14ac:dyDescent="0.25">
      <c r="BO787" s="115"/>
      <c r="BP787" s="57"/>
      <c r="BQ787" s="113"/>
      <c r="BR787" s="57"/>
      <c r="BS787" s="113"/>
      <c r="BT787" s="57"/>
      <c r="BU787" s="114"/>
    </row>
    <row r="788" spans="67:73" x14ac:dyDescent="0.25">
      <c r="BO788" s="115"/>
      <c r="BQ788" s="113"/>
      <c r="BS788" s="113"/>
      <c r="BU788" s="114"/>
    </row>
    <row r="789" spans="67:73" x14ac:dyDescent="0.25">
      <c r="BO789" s="115"/>
      <c r="BP789" s="57"/>
      <c r="BQ789" s="113"/>
      <c r="BR789" s="57"/>
      <c r="BS789" s="113"/>
      <c r="BT789" s="57"/>
      <c r="BU789" s="114"/>
    </row>
    <row r="790" spans="67:73" x14ac:dyDescent="0.25">
      <c r="BO790" s="115"/>
      <c r="BQ790" s="113"/>
      <c r="BS790" s="113"/>
      <c r="BU790" s="114"/>
    </row>
    <row r="791" spans="67:73" x14ac:dyDescent="0.25">
      <c r="BO791" s="115"/>
      <c r="BP791" s="57"/>
      <c r="BQ791" s="113"/>
      <c r="BR791" s="57"/>
      <c r="BS791" s="113"/>
      <c r="BT791" s="57"/>
      <c r="BU791" s="114"/>
    </row>
    <row r="792" spans="67:73" x14ac:dyDescent="0.25">
      <c r="BO792" s="115"/>
      <c r="BQ792" s="113"/>
      <c r="BS792" s="113"/>
      <c r="BU792" s="114"/>
    </row>
    <row r="793" spans="67:73" x14ac:dyDescent="0.25">
      <c r="BO793" s="115"/>
      <c r="BP793" s="57"/>
      <c r="BQ793" s="113"/>
      <c r="BR793" s="57"/>
      <c r="BS793" s="113"/>
      <c r="BT793" s="57"/>
      <c r="BU793" s="114"/>
    </row>
    <row r="794" spans="67:73" x14ac:dyDescent="0.25">
      <c r="BO794" s="115"/>
      <c r="BQ794" s="113"/>
      <c r="BS794" s="113"/>
      <c r="BU794" s="114"/>
    </row>
    <row r="795" spans="67:73" x14ac:dyDescent="0.25">
      <c r="BO795" s="115"/>
      <c r="BP795" s="57"/>
      <c r="BQ795" s="113"/>
      <c r="BR795" s="57"/>
      <c r="BS795" s="113"/>
      <c r="BT795" s="57"/>
      <c r="BU795" s="114"/>
    </row>
    <row r="796" spans="67:73" x14ac:dyDescent="0.25">
      <c r="BO796" s="115"/>
      <c r="BQ796" s="113"/>
      <c r="BS796" s="113"/>
      <c r="BU796" s="114"/>
    </row>
    <row r="797" spans="67:73" x14ac:dyDescent="0.25">
      <c r="BO797" s="115"/>
      <c r="BP797" s="57"/>
      <c r="BQ797" s="113"/>
      <c r="BR797" s="57"/>
      <c r="BS797" s="113"/>
      <c r="BT797" s="57"/>
      <c r="BU797" s="114"/>
    </row>
    <row r="798" spans="67:73" x14ac:dyDescent="0.25">
      <c r="BO798" s="115"/>
      <c r="BQ798" s="113"/>
      <c r="BS798" s="113"/>
      <c r="BU798" s="114"/>
    </row>
    <row r="799" spans="67:73" x14ac:dyDescent="0.25">
      <c r="BO799" s="115"/>
      <c r="BP799" s="57"/>
      <c r="BQ799" s="113"/>
      <c r="BR799" s="57"/>
      <c r="BS799" s="113"/>
      <c r="BT799" s="57"/>
      <c r="BU799" s="114"/>
    </row>
    <row r="800" spans="67:73" x14ac:dyDescent="0.25">
      <c r="BO800" s="115"/>
      <c r="BQ800" s="113"/>
      <c r="BS800" s="113"/>
      <c r="BU800" s="114"/>
    </row>
    <row r="801" spans="67:73" x14ac:dyDescent="0.25">
      <c r="BO801" s="115"/>
      <c r="BP801" s="57"/>
      <c r="BQ801" s="113"/>
      <c r="BR801" s="57"/>
      <c r="BS801" s="113"/>
      <c r="BT801" s="57"/>
      <c r="BU801" s="114"/>
    </row>
    <row r="802" spans="67:73" x14ac:dyDescent="0.25">
      <c r="BO802" s="115"/>
      <c r="BQ802" s="113"/>
      <c r="BS802" s="113"/>
      <c r="BU802" s="114"/>
    </row>
    <row r="803" spans="67:73" x14ac:dyDescent="0.25">
      <c r="BO803" s="115"/>
      <c r="BP803" s="57"/>
      <c r="BQ803" s="113"/>
      <c r="BR803" s="57"/>
      <c r="BS803" s="113"/>
      <c r="BT803" s="57"/>
      <c r="BU803" s="114"/>
    </row>
    <row r="804" spans="67:73" x14ac:dyDescent="0.25">
      <c r="BO804" s="115"/>
      <c r="BQ804" s="113"/>
      <c r="BS804" s="113"/>
      <c r="BU804" s="114"/>
    </row>
    <row r="805" spans="67:73" x14ac:dyDescent="0.25">
      <c r="BO805" s="115"/>
      <c r="BP805" s="57"/>
      <c r="BQ805" s="113"/>
      <c r="BR805" s="57"/>
      <c r="BS805" s="113"/>
      <c r="BT805" s="57"/>
      <c r="BU805" s="114"/>
    </row>
    <row r="806" spans="67:73" x14ac:dyDescent="0.25">
      <c r="BO806" s="115"/>
      <c r="BQ806" s="113"/>
      <c r="BS806" s="113"/>
      <c r="BU806" s="114"/>
    </row>
    <row r="807" spans="67:73" x14ac:dyDescent="0.25">
      <c r="BO807" s="115"/>
      <c r="BP807" s="57"/>
      <c r="BQ807" s="113"/>
      <c r="BR807" s="57"/>
      <c r="BS807" s="113"/>
      <c r="BT807" s="57"/>
      <c r="BU807" s="114"/>
    </row>
    <row r="808" spans="67:73" x14ac:dyDescent="0.25">
      <c r="BO808" s="115"/>
      <c r="BQ808" s="113"/>
      <c r="BS808" s="113"/>
      <c r="BU808" s="114"/>
    </row>
    <row r="809" spans="67:73" x14ac:dyDescent="0.25">
      <c r="BO809" s="115"/>
      <c r="BP809" s="57"/>
      <c r="BQ809" s="113"/>
      <c r="BR809" s="57"/>
      <c r="BS809" s="113"/>
      <c r="BT809" s="57"/>
      <c r="BU809" s="114"/>
    </row>
    <row r="810" spans="67:73" x14ac:dyDescent="0.25">
      <c r="BO810" s="115"/>
      <c r="BQ810" s="113"/>
      <c r="BS810" s="113"/>
      <c r="BU810" s="114"/>
    </row>
    <row r="811" spans="67:73" x14ac:dyDescent="0.25">
      <c r="BO811" s="115"/>
      <c r="BP811" s="57"/>
      <c r="BQ811" s="113"/>
      <c r="BR811" s="57"/>
      <c r="BS811" s="113"/>
      <c r="BT811" s="57"/>
      <c r="BU811" s="114"/>
    </row>
    <row r="812" spans="67:73" x14ac:dyDescent="0.25">
      <c r="BO812" s="115"/>
      <c r="BQ812" s="113"/>
      <c r="BS812" s="113"/>
      <c r="BU812" s="114"/>
    </row>
    <row r="813" spans="67:73" x14ac:dyDescent="0.25">
      <c r="BO813" s="115"/>
      <c r="BP813" s="57"/>
      <c r="BQ813" s="113"/>
      <c r="BR813" s="57"/>
      <c r="BS813" s="113"/>
      <c r="BT813" s="57"/>
      <c r="BU813" s="114"/>
    </row>
    <row r="814" spans="67:73" x14ac:dyDescent="0.25">
      <c r="BO814" s="115"/>
      <c r="BQ814" s="113"/>
      <c r="BS814" s="113"/>
      <c r="BU814" s="114"/>
    </row>
    <row r="815" spans="67:73" x14ac:dyDescent="0.25">
      <c r="BO815" s="115"/>
      <c r="BP815" s="57"/>
      <c r="BQ815" s="113"/>
      <c r="BR815" s="57"/>
      <c r="BS815" s="113"/>
      <c r="BT815" s="57"/>
      <c r="BU815" s="114"/>
    </row>
    <row r="816" spans="67:73" x14ac:dyDescent="0.25">
      <c r="BO816" s="115"/>
      <c r="BQ816" s="113"/>
      <c r="BS816" s="113"/>
      <c r="BU816" s="114"/>
    </row>
    <row r="817" spans="67:73" x14ac:dyDescent="0.25">
      <c r="BO817" s="115"/>
      <c r="BP817" s="57"/>
      <c r="BQ817" s="113"/>
      <c r="BR817" s="57"/>
      <c r="BS817" s="113"/>
      <c r="BT817" s="57"/>
      <c r="BU817" s="114"/>
    </row>
    <row r="818" spans="67:73" x14ac:dyDescent="0.25">
      <c r="BO818" s="115"/>
      <c r="BQ818" s="113"/>
      <c r="BS818" s="113"/>
      <c r="BU818" s="114"/>
    </row>
    <row r="819" spans="67:73" x14ac:dyDescent="0.25">
      <c r="BO819" s="115"/>
      <c r="BP819" s="57"/>
      <c r="BQ819" s="113"/>
      <c r="BR819" s="57"/>
      <c r="BS819" s="113"/>
      <c r="BT819" s="57"/>
      <c r="BU819" s="114"/>
    </row>
    <row r="820" spans="67:73" x14ac:dyDescent="0.25">
      <c r="BO820" s="115"/>
      <c r="BQ820" s="113"/>
      <c r="BS820" s="113"/>
      <c r="BU820" s="114"/>
    </row>
    <row r="821" spans="67:73" x14ac:dyDescent="0.25">
      <c r="BO821" s="115"/>
      <c r="BP821" s="57"/>
      <c r="BQ821" s="113"/>
      <c r="BR821" s="57"/>
      <c r="BS821" s="113"/>
      <c r="BT821" s="57"/>
      <c r="BU821" s="114"/>
    </row>
    <row r="822" spans="67:73" x14ac:dyDescent="0.25">
      <c r="BO822" s="115"/>
      <c r="BQ822" s="113"/>
      <c r="BS822" s="113"/>
      <c r="BU822" s="114"/>
    </row>
    <row r="823" spans="67:73" x14ac:dyDescent="0.25">
      <c r="BO823" s="115"/>
      <c r="BP823" s="57"/>
      <c r="BQ823" s="113"/>
      <c r="BR823" s="57"/>
      <c r="BS823" s="113"/>
      <c r="BT823" s="57"/>
      <c r="BU823" s="114"/>
    </row>
    <row r="824" spans="67:73" x14ac:dyDescent="0.25">
      <c r="BO824" s="115"/>
      <c r="BQ824" s="113"/>
      <c r="BS824" s="113"/>
      <c r="BU824" s="114"/>
    </row>
    <row r="825" spans="67:73" x14ac:dyDescent="0.25">
      <c r="BO825" s="115"/>
      <c r="BP825" s="57"/>
      <c r="BQ825" s="113"/>
      <c r="BR825" s="57"/>
      <c r="BS825" s="113"/>
      <c r="BT825" s="57"/>
      <c r="BU825" s="114"/>
    </row>
    <row r="826" spans="67:73" x14ac:dyDescent="0.25">
      <c r="BO826" s="115"/>
      <c r="BQ826" s="113"/>
      <c r="BS826" s="113"/>
      <c r="BU826" s="114"/>
    </row>
    <row r="827" spans="67:73" x14ac:dyDescent="0.25">
      <c r="BO827" s="115"/>
      <c r="BP827" s="57"/>
      <c r="BQ827" s="113"/>
      <c r="BR827" s="57"/>
      <c r="BS827" s="113"/>
      <c r="BT827" s="57"/>
      <c r="BU827" s="114"/>
    </row>
    <row r="828" spans="67:73" x14ac:dyDescent="0.25">
      <c r="BO828" s="115"/>
      <c r="BQ828" s="113"/>
      <c r="BS828" s="113"/>
      <c r="BU828" s="114"/>
    </row>
    <row r="829" spans="67:73" x14ac:dyDescent="0.25">
      <c r="BO829" s="115"/>
      <c r="BP829" s="57"/>
      <c r="BQ829" s="113"/>
      <c r="BR829" s="57"/>
      <c r="BS829" s="113"/>
      <c r="BT829" s="57"/>
      <c r="BU829" s="114"/>
    </row>
    <row r="830" spans="67:73" x14ac:dyDescent="0.25">
      <c r="BO830" s="115"/>
      <c r="BQ830" s="113"/>
      <c r="BS830" s="113"/>
      <c r="BU830" s="114"/>
    </row>
    <row r="831" spans="67:73" x14ac:dyDescent="0.25">
      <c r="BO831" s="115"/>
      <c r="BP831" s="57"/>
      <c r="BQ831" s="113"/>
      <c r="BR831" s="57"/>
      <c r="BS831" s="113"/>
      <c r="BT831" s="57"/>
      <c r="BU831" s="114"/>
    </row>
    <row r="832" spans="67:73" x14ac:dyDescent="0.25">
      <c r="BO832" s="115"/>
      <c r="BQ832" s="113"/>
      <c r="BS832" s="113"/>
      <c r="BU832" s="114"/>
    </row>
    <row r="833" spans="67:73" x14ac:dyDescent="0.25">
      <c r="BO833" s="115"/>
      <c r="BP833" s="57"/>
      <c r="BQ833" s="113"/>
      <c r="BR833" s="57"/>
      <c r="BS833" s="113"/>
      <c r="BT833" s="57"/>
      <c r="BU833" s="114"/>
    </row>
    <row r="834" spans="67:73" x14ac:dyDescent="0.25">
      <c r="BO834" s="115"/>
      <c r="BQ834" s="113"/>
      <c r="BS834" s="113"/>
      <c r="BU834" s="114"/>
    </row>
    <row r="835" spans="67:73" x14ac:dyDescent="0.25">
      <c r="BO835" s="115"/>
      <c r="BP835" s="57"/>
      <c r="BQ835" s="113"/>
      <c r="BR835" s="57"/>
      <c r="BS835" s="113"/>
      <c r="BT835" s="57"/>
      <c r="BU835" s="114"/>
    </row>
    <row r="836" spans="67:73" x14ac:dyDescent="0.25">
      <c r="BO836" s="115"/>
      <c r="BQ836" s="113"/>
      <c r="BS836" s="113"/>
      <c r="BU836" s="114"/>
    </row>
    <row r="837" spans="67:73" x14ac:dyDescent="0.25">
      <c r="BO837" s="115"/>
      <c r="BP837" s="57"/>
      <c r="BQ837" s="113"/>
      <c r="BR837" s="57"/>
      <c r="BS837" s="113"/>
      <c r="BT837" s="57"/>
      <c r="BU837" s="114"/>
    </row>
    <row r="838" spans="67:73" x14ac:dyDescent="0.25">
      <c r="BO838" s="115"/>
      <c r="BQ838" s="113"/>
      <c r="BS838" s="113"/>
      <c r="BU838" s="114"/>
    </row>
    <row r="839" spans="67:73" x14ac:dyDescent="0.25">
      <c r="BO839" s="115"/>
      <c r="BP839" s="57"/>
      <c r="BQ839" s="113"/>
      <c r="BR839" s="57"/>
      <c r="BS839" s="113"/>
      <c r="BT839" s="57"/>
      <c r="BU839" s="114"/>
    </row>
    <row r="840" spans="67:73" x14ac:dyDescent="0.25">
      <c r="BO840" s="115"/>
      <c r="BQ840" s="113"/>
      <c r="BS840" s="113"/>
      <c r="BU840" s="114"/>
    </row>
    <row r="841" spans="67:73" x14ac:dyDescent="0.25">
      <c r="BO841" s="115"/>
      <c r="BP841" s="57"/>
      <c r="BQ841" s="113"/>
      <c r="BR841" s="57"/>
      <c r="BS841" s="113"/>
      <c r="BT841" s="57"/>
      <c r="BU841" s="114"/>
    </row>
    <row r="842" spans="67:73" x14ac:dyDescent="0.25">
      <c r="BO842" s="115"/>
      <c r="BQ842" s="113"/>
      <c r="BS842" s="113"/>
      <c r="BU842" s="114"/>
    </row>
    <row r="843" spans="67:73" x14ac:dyDescent="0.25">
      <c r="BO843" s="115"/>
      <c r="BP843" s="57"/>
      <c r="BQ843" s="113"/>
      <c r="BR843" s="57"/>
      <c r="BS843" s="113"/>
      <c r="BT843" s="57"/>
      <c r="BU843" s="114"/>
    </row>
    <row r="844" spans="67:73" x14ac:dyDescent="0.25">
      <c r="BO844" s="115"/>
      <c r="BQ844" s="113"/>
      <c r="BS844" s="113"/>
      <c r="BU844" s="114"/>
    </row>
    <row r="845" spans="67:73" x14ac:dyDescent="0.25">
      <c r="BO845" s="115"/>
      <c r="BP845" s="57"/>
      <c r="BQ845" s="113"/>
      <c r="BR845" s="57"/>
      <c r="BS845" s="113"/>
      <c r="BT845" s="57"/>
      <c r="BU845" s="114"/>
    </row>
    <row r="846" spans="67:73" x14ac:dyDescent="0.25">
      <c r="BO846" s="115"/>
      <c r="BQ846" s="113"/>
      <c r="BS846" s="113"/>
      <c r="BU846" s="114"/>
    </row>
    <row r="847" spans="67:73" x14ac:dyDescent="0.25">
      <c r="BO847" s="115"/>
      <c r="BP847" s="57"/>
      <c r="BQ847" s="113"/>
      <c r="BR847" s="57"/>
      <c r="BS847" s="113"/>
      <c r="BT847" s="57"/>
      <c r="BU847" s="114"/>
    </row>
    <row r="848" spans="67:73" x14ac:dyDescent="0.25">
      <c r="BO848" s="115"/>
      <c r="BQ848" s="113"/>
      <c r="BS848" s="113"/>
      <c r="BU848" s="114"/>
    </row>
    <row r="849" spans="67:73" x14ac:dyDescent="0.25">
      <c r="BO849" s="115"/>
      <c r="BP849" s="57"/>
      <c r="BQ849" s="113"/>
      <c r="BR849" s="57"/>
      <c r="BS849" s="113"/>
      <c r="BT849" s="57"/>
      <c r="BU849" s="114"/>
    </row>
    <row r="850" spans="67:73" x14ac:dyDescent="0.25">
      <c r="BO850" s="115"/>
      <c r="BQ850" s="113"/>
      <c r="BS850" s="113"/>
      <c r="BU850" s="114"/>
    </row>
    <row r="851" spans="67:73" x14ac:dyDescent="0.25">
      <c r="BO851" s="115"/>
      <c r="BP851" s="57"/>
      <c r="BQ851" s="113"/>
      <c r="BR851" s="57"/>
      <c r="BS851" s="113"/>
      <c r="BT851" s="57"/>
      <c r="BU851" s="114"/>
    </row>
    <row r="852" spans="67:73" x14ac:dyDescent="0.25">
      <c r="BO852" s="115"/>
      <c r="BQ852" s="113"/>
      <c r="BS852" s="113"/>
      <c r="BU852" s="114"/>
    </row>
    <row r="853" spans="67:73" x14ac:dyDescent="0.25">
      <c r="BO853" s="115"/>
      <c r="BP853" s="57"/>
      <c r="BQ853" s="113"/>
      <c r="BR853" s="57"/>
      <c r="BS853" s="113"/>
      <c r="BT853" s="57"/>
      <c r="BU853" s="114"/>
    </row>
    <row r="854" spans="67:73" x14ac:dyDescent="0.25">
      <c r="BO854" s="115"/>
      <c r="BQ854" s="113"/>
      <c r="BS854" s="113"/>
      <c r="BU854" s="114"/>
    </row>
    <row r="855" spans="67:73" x14ac:dyDescent="0.25">
      <c r="BO855" s="115"/>
      <c r="BP855" s="57"/>
      <c r="BQ855" s="113"/>
      <c r="BR855" s="57"/>
      <c r="BS855" s="113"/>
      <c r="BT855" s="57"/>
      <c r="BU855" s="114"/>
    </row>
    <row r="856" spans="67:73" x14ac:dyDescent="0.25">
      <c r="BO856" s="115"/>
      <c r="BQ856" s="113"/>
      <c r="BS856" s="113"/>
      <c r="BU856" s="114"/>
    </row>
    <row r="857" spans="67:73" x14ac:dyDescent="0.25">
      <c r="BO857" s="115"/>
      <c r="BP857" s="57"/>
      <c r="BQ857" s="113"/>
      <c r="BR857" s="57"/>
      <c r="BS857" s="113"/>
      <c r="BT857" s="57"/>
      <c r="BU857" s="114"/>
    </row>
    <row r="858" spans="67:73" x14ac:dyDescent="0.25">
      <c r="BO858" s="115"/>
      <c r="BQ858" s="113"/>
      <c r="BS858" s="113"/>
      <c r="BU858" s="114"/>
    </row>
    <row r="859" spans="67:73" x14ac:dyDescent="0.25">
      <c r="BO859" s="115"/>
      <c r="BP859" s="57"/>
      <c r="BQ859" s="113"/>
      <c r="BR859" s="57"/>
      <c r="BS859" s="113"/>
      <c r="BT859" s="57"/>
      <c r="BU859" s="114"/>
    </row>
    <row r="860" spans="67:73" x14ac:dyDescent="0.25">
      <c r="BO860" s="115"/>
      <c r="BQ860" s="113"/>
      <c r="BS860" s="113"/>
      <c r="BU860" s="114"/>
    </row>
    <row r="861" spans="67:73" x14ac:dyDescent="0.25">
      <c r="BO861" s="115"/>
      <c r="BP861" s="57"/>
      <c r="BQ861" s="113"/>
      <c r="BR861" s="57"/>
      <c r="BS861" s="113"/>
      <c r="BT861" s="57"/>
      <c r="BU861" s="114"/>
    </row>
    <row r="862" spans="67:73" x14ac:dyDescent="0.25">
      <c r="BO862" s="115"/>
      <c r="BQ862" s="113"/>
      <c r="BS862" s="113"/>
      <c r="BU862" s="114"/>
    </row>
    <row r="863" spans="67:73" x14ac:dyDescent="0.25">
      <c r="BO863" s="115"/>
      <c r="BP863" s="57"/>
      <c r="BQ863" s="113"/>
      <c r="BR863" s="57"/>
      <c r="BS863" s="113"/>
      <c r="BT863" s="57"/>
      <c r="BU863" s="114"/>
    </row>
    <row r="864" spans="67:73" x14ac:dyDescent="0.25">
      <c r="BO864" s="115"/>
      <c r="BQ864" s="113"/>
      <c r="BS864" s="113"/>
      <c r="BU864" s="114"/>
    </row>
    <row r="865" spans="67:73" x14ac:dyDescent="0.25">
      <c r="BO865" s="115"/>
      <c r="BP865" s="57"/>
      <c r="BQ865" s="113"/>
      <c r="BR865" s="57"/>
      <c r="BS865" s="113"/>
      <c r="BT865" s="57"/>
      <c r="BU865" s="114"/>
    </row>
    <row r="866" spans="67:73" x14ac:dyDescent="0.25">
      <c r="BO866" s="115"/>
      <c r="BQ866" s="113"/>
      <c r="BS866" s="113"/>
      <c r="BU866" s="114"/>
    </row>
    <row r="867" spans="67:73" x14ac:dyDescent="0.25">
      <c r="BO867" s="115"/>
      <c r="BP867" s="57"/>
      <c r="BQ867" s="113"/>
      <c r="BR867" s="57"/>
      <c r="BS867" s="113"/>
      <c r="BT867" s="57"/>
      <c r="BU867" s="114"/>
    </row>
    <row r="868" spans="67:73" x14ac:dyDescent="0.25">
      <c r="BO868" s="115"/>
      <c r="BQ868" s="113"/>
      <c r="BS868" s="113"/>
      <c r="BU868" s="114"/>
    </row>
    <row r="869" spans="67:73" x14ac:dyDescent="0.25">
      <c r="BO869" s="115"/>
      <c r="BP869" s="57"/>
      <c r="BQ869" s="113"/>
      <c r="BR869" s="57"/>
      <c r="BS869" s="113"/>
      <c r="BT869" s="57"/>
      <c r="BU869" s="114"/>
    </row>
    <row r="870" spans="67:73" x14ac:dyDescent="0.25">
      <c r="BO870" s="115"/>
      <c r="BQ870" s="113"/>
      <c r="BS870" s="113"/>
      <c r="BU870" s="114"/>
    </row>
    <row r="871" spans="67:73" x14ac:dyDescent="0.25">
      <c r="BO871" s="115"/>
      <c r="BP871" s="57"/>
      <c r="BQ871" s="113"/>
      <c r="BR871" s="57"/>
      <c r="BS871" s="113"/>
      <c r="BT871" s="57"/>
      <c r="BU871" s="114"/>
    </row>
    <row r="872" spans="67:73" x14ac:dyDescent="0.25">
      <c r="BO872" s="115"/>
      <c r="BQ872" s="113"/>
      <c r="BS872" s="113"/>
      <c r="BU872" s="114"/>
    </row>
    <row r="873" spans="67:73" x14ac:dyDescent="0.25">
      <c r="BO873" s="115"/>
      <c r="BP873" s="57"/>
      <c r="BQ873" s="113"/>
      <c r="BR873" s="57"/>
      <c r="BS873" s="113"/>
      <c r="BT873" s="57"/>
      <c r="BU873" s="114"/>
    </row>
    <row r="874" spans="67:73" x14ac:dyDescent="0.25">
      <c r="BO874" s="115"/>
      <c r="BQ874" s="113"/>
      <c r="BS874" s="113"/>
      <c r="BU874" s="114"/>
    </row>
    <row r="875" spans="67:73" x14ac:dyDescent="0.25">
      <c r="BO875" s="115"/>
      <c r="BP875" s="57"/>
      <c r="BQ875" s="113"/>
      <c r="BR875" s="57"/>
      <c r="BS875" s="113"/>
      <c r="BT875" s="57"/>
      <c r="BU875" s="114"/>
    </row>
    <row r="876" spans="67:73" x14ac:dyDescent="0.25">
      <c r="BO876" s="115"/>
      <c r="BQ876" s="113"/>
      <c r="BS876" s="113"/>
      <c r="BU876" s="114"/>
    </row>
    <row r="877" spans="67:73" x14ac:dyDescent="0.25">
      <c r="BO877" s="115"/>
      <c r="BP877" s="57"/>
      <c r="BQ877" s="113"/>
      <c r="BR877" s="57"/>
      <c r="BS877" s="113"/>
      <c r="BT877" s="57"/>
      <c r="BU877" s="114"/>
    </row>
    <row r="878" spans="67:73" x14ac:dyDescent="0.25">
      <c r="BO878" s="115"/>
      <c r="BQ878" s="113"/>
      <c r="BS878" s="113"/>
      <c r="BU878" s="114"/>
    </row>
    <row r="879" spans="67:73" x14ac:dyDescent="0.25">
      <c r="BO879" s="115"/>
      <c r="BP879" s="57"/>
      <c r="BQ879" s="113"/>
      <c r="BR879" s="57"/>
      <c r="BS879" s="113"/>
      <c r="BT879" s="57"/>
      <c r="BU879" s="114"/>
    </row>
    <row r="880" spans="67:73" x14ac:dyDescent="0.25">
      <c r="BO880" s="115"/>
      <c r="BQ880" s="113"/>
      <c r="BS880" s="113"/>
      <c r="BU880" s="114"/>
    </row>
    <row r="881" spans="67:73" x14ac:dyDescent="0.25">
      <c r="BO881" s="115"/>
      <c r="BP881" s="57"/>
      <c r="BQ881" s="113"/>
      <c r="BR881" s="57"/>
      <c r="BS881" s="113"/>
      <c r="BT881" s="57"/>
      <c r="BU881" s="114"/>
    </row>
    <row r="882" spans="67:73" x14ac:dyDescent="0.25">
      <c r="BO882" s="115"/>
      <c r="BQ882" s="113"/>
      <c r="BS882" s="113"/>
      <c r="BU882" s="114"/>
    </row>
    <row r="883" spans="67:73" x14ac:dyDescent="0.25">
      <c r="BO883" s="115"/>
      <c r="BP883" s="57"/>
      <c r="BQ883" s="113"/>
      <c r="BR883" s="57"/>
      <c r="BS883" s="113"/>
      <c r="BT883" s="57"/>
      <c r="BU883" s="114"/>
    </row>
    <row r="884" spans="67:73" x14ac:dyDescent="0.25">
      <c r="BO884" s="115"/>
      <c r="BQ884" s="113"/>
      <c r="BS884" s="113"/>
      <c r="BU884" s="114"/>
    </row>
    <row r="885" spans="67:73" x14ac:dyDescent="0.25">
      <c r="BO885" s="115"/>
      <c r="BP885" s="57"/>
      <c r="BQ885" s="113"/>
      <c r="BR885" s="57"/>
      <c r="BS885" s="113"/>
      <c r="BT885" s="57"/>
      <c r="BU885" s="114"/>
    </row>
    <row r="886" spans="67:73" x14ac:dyDescent="0.25">
      <c r="BO886" s="115"/>
      <c r="BQ886" s="113"/>
      <c r="BS886" s="113"/>
      <c r="BU886" s="114"/>
    </row>
    <row r="887" spans="67:73" x14ac:dyDescent="0.25">
      <c r="BO887" s="115"/>
      <c r="BP887" s="57"/>
      <c r="BQ887" s="113"/>
      <c r="BR887" s="57"/>
      <c r="BS887" s="113"/>
      <c r="BT887" s="57"/>
      <c r="BU887" s="114"/>
    </row>
    <row r="888" spans="67:73" x14ac:dyDescent="0.25">
      <c r="BO888" s="115"/>
      <c r="BQ888" s="113"/>
      <c r="BS888" s="113"/>
      <c r="BU888" s="114"/>
    </row>
    <row r="889" spans="67:73" x14ac:dyDescent="0.25">
      <c r="BO889" s="115"/>
      <c r="BP889" s="57"/>
      <c r="BQ889" s="113"/>
      <c r="BR889" s="57"/>
      <c r="BS889" s="113"/>
      <c r="BT889" s="57"/>
      <c r="BU889" s="114"/>
    </row>
    <row r="890" spans="67:73" x14ac:dyDescent="0.25">
      <c r="BO890" s="115"/>
      <c r="BQ890" s="113"/>
      <c r="BS890" s="113"/>
      <c r="BU890" s="114"/>
    </row>
    <row r="891" spans="67:73" x14ac:dyDescent="0.25">
      <c r="BO891" s="115"/>
      <c r="BP891" s="57"/>
      <c r="BQ891" s="113"/>
      <c r="BR891" s="57"/>
      <c r="BS891" s="113"/>
      <c r="BT891" s="57"/>
      <c r="BU891" s="114"/>
    </row>
    <row r="892" spans="67:73" x14ac:dyDescent="0.25">
      <c r="BO892" s="115"/>
      <c r="BQ892" s="113"/>
      <c r="BS892" s="113"/>
      <c r="BU892" s="114"/>
    </row>
    <row r="893" spans="67:73" x14ac:dyDescent="0.25">
      <c r="BO893" s="115"/>
      <c r="BP893" s="57"/>
      <c r="BQ893" s="113"/>
      <c r="BR893" s="57"/>
      <c r="BS893" s="113"/>
      <c r="BT893" s="57"/>
      <c r="BU893" s="114"/>
    </row>
    <row r="894" spans="67:73" x14ac:dyDescent="0.25">
      <c r="BO894" s="115"/>
      <c r="BQ894" s="113"/>
      <c r="BS894" s="113"/>
      <c r="BU894" s="114"/>
    </row>
    <row r="895" spans="67:73" x14ac:dyDescent="0.25">
      <c r="BO895" s="115"/>
      <c r="BP895" s="57"/>
      <c r="BQ895" s="113"/>
      <c r="BR895" s="57"/>
      <c r="BS895" s="113"/>
      <c r="BT895" s="57"/>
      <c r="BU895" s="114"/>
    </row>
    <row r="896" spans="67:73" x14ac:dyDescent="0.25">
      <c r="BO896" s="115"/>
      <c r="BQ896" s="113"/>
      <c r="BS896" s="113"/>
      <c r="BU896" s="114"/>
    </row>
    <row r="897" spans="67:73" x14ac:dyDescent="0.25">
      <c r="BO897" s="115"/>
      <c r="BP897" s="57"/>
      <c r="BQ897" s="113"/>
      <c r="BR897" s="57"/>
      <c r="BS897" s="113"/>
      <c r="BT897" s="57"/>
      <c r="BU897" s="114"/>
    </row>
    <row r="898" spans="67:73" x14ac:dyDescent="0.25">
      <c r="BO898" s="115"/>
      <c r="BQ898" s="113"/>
      <c r="BS898" s="113"/>
      <c r="BU898" s="114"/>
    </row>
    <row r="899" spans="67:73" x14ac:dyDescent="0.25">
      <c r="BO899" s="115"/>
      <c r="BP899" s="57"/>
      <c r="BQ899" s="113"/>
      <c r="BR899" s="57"/>
      <c r="BS899" s="113"/>
      <c r="BT899" s="57"/>
      <c r="BU899" s="114"/>
    </row>
    <row r="900" spans="67:73" x14ac:dyDescent="0.25">
      <c r="BO900" s="115"/>
      <c r="BQ900" s="113"/>
      <c r="BS900" s="113"/>
      <c r="BU900" s="114"/>
    </row>
    <row r="901" spans="67:73" x14ac:dyDescent="0.25">
      <c r="BO901" s="115"/>
      <c r="BP901" s="57"/>
      <c r="BQ901" s="113"/>
      <c r="BR901" s="57"/>
      <c r="BS901" s="113"/>
      <c r="BT901" s="57"/>
      <c r="BU901" s="114"/>
    </row>
    <row r="902" spans="67:73" x14ac:dyDescent="0.25">
      <c r="BO902" s="115"/>
      <c r="BQ902" s="113"/>
      <c r="BS902" s="113"/>
      <c r="BU902" s="114"/>
    </row>
    <row r="903" spans="67:73" x14ac:dyDescent="0.25">
      <c r="BO903" s="115"/>
      <c r="BP903" s="57"/>
      <c r="BQ903" s="113"/>
      <c r="BR903" s="57"/>
      <c r="BS903" s="113"/>
      <c r="BT903" s="57"/>
      <c r="BU903" s="114"/>
    </row>
    <row r="904" spans="67:73" x14ac:dyDescent="0.25">
      <c r="BO904" s="115"/>
      <c r="BQ904" s="113"/>
      <c r="BS904" s="113"/>
      <c r="BU904" s="114"/>
    </row>
    <row r="905" spans="67:73" x14ac:dyDescent="0.25">
      <c r="BO905" s="115"/>
      <c r="BP905" s="57"/>
      <c r="BQ905" s="113"/>
      <c r="BR905" s="57"/>
      <c r="BS905" s="113"/>
      <c r="BT905" s="57"/>
      <c r="BU905" s="114"/>
    </row>
    <row r="906" spans="67:73" x14ac:dyDescent="0.25">
      <c r="BO906" s="115"/>
      <c r="BQ906" s="113"/>
      <c r="BS906" s="113"/>
      <c r="BU906" s="114"/>
    </row>
    <row r="907" spans="67:73" x14ac:dyDescent="0.25">
      <c r="BO907" s="115"/>
      <c r="BP907" s="57"/>
      <c r="BQ907" s="113"/>
      <c r="BR907" s="57"/>
      <c r="BS907" s="113"/>
      <c r="BT907" s="57"/>
      <c r="BU907" s="114"/>
    </row>
    <row r="908" spans="67:73" x14ac:dyDescent="0.25">
      <c r="BO908" s="115"/>
      <c r="BQ908" s="113"/>
      <c r="BS908" s="113"/>
      <c r="BU908" s="114"/>
    </row>
    <row r="909" spans="67:73" x14ac:dyDescent="0.25">
      <c r="BO909" s="115"/>
      <c r="BP909" s="57"/>
      <c r="BQ909" s="113"/>
      <c r="BR909" s="57"/>
      <c r="BS909" s="113"/>
      <c r="BT909" s="57"/>
      <c r="BU909" s="114"/>
    </row>
    <row r="910" spans="67:73" x14ac:dyDescent="0.25">
      <c r="BO910" s="115"/>
      <c r="BQ910" s="113"/>
      <c r="BS910" s="113"/>
      <c r="BU910" s="114"/>
    </row>
    <row r="911" spans="67:73" x14ac:dyDescent="0.25">
      <c r="BO911" s="115"/>
      <c r="BP911" s="57"/>
      <c r="BQ911" s="113"/>
      <c r="BR911" s="57"/>
      <c r="BS911" s="113"/>
      <c r="BT911" s="57"/>
      <c r="BU911" s="114"/>
    </row>
    <row r="912" spans="67:73" x14ac:dyDescent="0.25">
      <c r="BO912" s="115"/>
      <c r="BQ912" s="113"/>
      <c r="BS912" s="113"/>
      <c r="BU912" s="114"/>
    </row>
    <row r="913" spans="67:73" x14ac:dyDescent="0.25">
      <c r="BO913" s="115"/>
      <c r="BP913" s="57"/>
      <c r="BQ913" s="113"/>
      <c r="BR913" s="57"/>
      <c r="BS913" s="113"/>
      <c r="BT913" s="57"/>
      <c r="BU913" s="114"/>
    </row>
    <row r="914" spans="67:73" x14ac:dyDescent="0.25">
      <c r="BO914" s="115"/>
      <c r="BQ914" s="113"/>
      <c r="BS914" s="113"/>
      <c r="BU914" s="114"/>
    </row>
    <row r="915" spans="67:73" x14ac:dyDescent="0.25">
      <c r="BO915" s="115"/>
      <c r="BP915" s="57"/>
      <c r="BQ915" s="113"/>
      <c r="BR915" s="57"/>
      <c r="BS915" s="113"/>
      <c r="BT915" s="57"/>
      <c r="BU915" s="114"/>
    </row>
    <row r="916" spans="67:73" x14ac:dyDescent="0.25">
      <c r="BO916" s="115"/>
      <c r="BQ916" s="113"/>
      <c r="BS916" s="113"/>
      <c r="BU916" s="114"/>
    </row>
    <row r="917" spans="67:73" x14ac:dyDescent="0.25">
      <c r="BO917" s="115"/>
      <c r="BP917" s="57"/>
      <c r="BQ917" s="113"/>
      <c r="BR917" s="57"/>
      <c r="BS917" s="113"/>
      <c r="BT917" s="57"/>
      <c r="BU917" s="114"/>
    </row>
    <row r="918" spans="67:73" x14ac:dyDescent="0.25">
      <c r="BO918" s="115"/>
      <c r="BQ918" s="113"/>
      <c r="BS918" s="113"/>
      <c r="BU918" s="114"/>
    </row>
    <row r="919" spans="67:73" x14ac:dyDescent="0.25">
      <c r="BO919" s="115"/>
      <c r="BP919" s="57"/>
      <c r="BQ919" s="113"/>
      <c r="BR919" s="57"/>
      <c r="BS919" s="113"/>
      <c r="BT919" s="57"/>
      <c r="BU919" s="114"/>
    </row>
    <row r="920" spans="67:73" x14ac:dyDescent="0.25">
      <c r="BO920" s="115"/>
      <c r="BQ920" s="113"/>
      <c r="BS920" s="113"/>
      <c r="BU920" s="114"/>
    </row>
    <row r="921" spans="67:73" x14ac:dyDescent="0.25">
      <c r="BO921" s="115"/>
      <c r="BP921" s="57"/>
      <c r="BQ921" s="113"/>
      <c r="BR921" s="57"/>
      <c r="BS921" s="113"/>
      <c r="BT921" s="57"/>
      <c r="BU921" s="114"/>
    </row>
    <row r="922" spans="67:73" x14ac:dyDescent="0.25">
      <c r="BO922" s="115"/>
      <c r="BQ922" s="113"/>
      <c r="BS922" s="113"/>
      <c r="BU922" s="114"/>
    </row>
    <row r="923" spans="67:73" x14ac:dyDescent="0.25">
      <c r="BO923" s="115"/>
      <c r="BP923" s="57"/>
      <c r="BQ923" s="113"/>
      <c r="BR923" s="57"/>
      <c r="BS923" s="113"/>
      <c r="BT923" s="57"/>
      <c r="BU923" s="114"/>
    </row>
    <row r="924" spans="67:73" x14ac:dyDescent="0.25">
      <c r="BO924" s="115"/>
      <c r="BQ924" s="113"/>
      <c r="BS924" s="113"/>
      <c r="BU924" s="114"/>
    </row>
    <row r="925" spans="67:73" x14ac:dyDescent="0.25">
      <c r="BO925" s="115"/>
      <c r="BP925" s="57"/>
      <c r="BQ925" s="113"/>
      <c r="BR925" s="57"/>
      <c r="BS925" s="113"/>
      <c r="BT925" s="57"/>
      <c r="BU925" s="114"/>
    </row>
    <row r="926" spans="67:73" x14ac:dyDescent="0.25">
      <c r="BO926" s="115"/>
      <c r="BQ926" s="113"/>
      <c r="BS926" s="113"/>
      <c r="BU926" s="114"/>
    </row>
    <row r="927" spans="67:73" x14ac:dyDescent="0.25">
      <c r="BO927" s="115"/>
      <c r="BP927" s="57"/>
      <c r="BQ927" s="113"/>
      <c r="BR927" s="57"/>
      <c r="BS927" s="113"/>
      <c r="BT927" s="57"/>
      <c r="BU927" s="114"/>
    </row>
    <row r="928" spans="67:73" x14ac:dyDescent="0.25">
      <c r="BO928" s="115"/>
      <c r="BQ928" s="113"/>
      <c r="BS928" s="113"/>
      <c r="BU928" s="114"/>
    </row>
    <row r="929" spans="67:73" x14ac:dyDescent="0.25">
      <c r="BO929" s="115"/>
      <c r="BP929" s="57"/>
      <c r="BQ929" s="113"/>
      <c r="BR929" s="57"/>
      <c r="BS929" s="113"/>
      <c r="BT929" s="57"/>
      <c r="BU929" s="114"/>
    </row>
    <row r="930" spans="67:73" x14ac:dyDescent="0.25">
      <c r="BO930" s="115"/>
      <c r="BQ930" s="113"/>
      <c r="BS930" s="113"/>
      <c r="BU930" s="114"/>
    </row>
    <row r="931" spans="67:73" x14ac:dyDescent="0.25">
      <c r="BO931" s="115"/>
      <c r="BP931" s="57"/>
      <c r="BQ931" s="113"/>
      <c r="BR931" s="57"/>
      <c r="BS931" s="113"/>
      <c r="BT931" s="57"/>
      <c r="BU931" s="114"/>
    </row>
    <row r="932" spans="67:73" x14ac:dyDescent="0.25">
      <c r="BO932" s="115"/>
      <c r="BQ932" s="113"/>
      <c r="BS932" s="113"/>
      <c r="BU932" s="114"/>
    </row>
    <row r="933" spans="67:73" x14ac:dyDescent="0.25">
      <c r="BO933" s="115"/>
      <c r="BP933" s="57"/>
      <c r="BQ933" s="113"/>
      <c r="BR933" s="57"/>
      <c r="BS933" s="113"/>
      <c r="BT933" s="57"/>
      <c r="BU933" s="114"/>
    </row>
    <row r="934" spans="67:73" x14ac:dyDescent="0.25">
      <c r="BO934" s="115"/>
      <c r="BQ934" s="113"/>
      <c r="BS934" s="113"/>
      <c r="BU934" s="114"/>
    </row>
    <row r="935" spans="67:73" x14ac:dyDescent="0.25">
      <c r="BO935" s="115"/>
      <c r="BP935" s="57"/>
      <c r="BQ935" s="113"/>
      <c r="BR935" s="57"/>
      <c r="BS935" s="113"/>
      <c r="BT935" s="57"/>
      <c r="BU935" s="114"/>
    </row>
    <row r="936" spans="67:73" x14ac:dyDescent="0.25">
      <c r="BO936" s="115"/>
      <c r="BQ936" s="113"/>
      <c r="BS936" s="113"/>
      <c r="BU936" s="114"/>
    </row>
    <row r="937" spans="67:73" x14ac:dyDescent="0.25">
      <c r="BO937" s="115"/>
      <c r="BP937" s="57"/>
      <c r="BQ937" s="113"/>
      <c r="BR937" s="57"/>
      <c r="BS937" s="113"/>
      <c r="BT937" s="57"/>
      <c r="BU937" s="114"/>
    </row>
    <row r="938" spans="67:73" x14ac:dyDescent="0.25">
      <c r="BO938" s="115"/>
      <c r="BQ938" s="113"/>
      <c r="BS938" s="113"/>
      <c r="BU938" s="114"/>
    </row>
    <row r="939" spans="67:73" x14ac:dyDescent="0.25">
      <c r="BO939" s="115"/>
      <c r="BP939" s="57"/>
      <c r="BQ939" s="113"/>
      <c r="BR939" s="57"/>
      <c r="BS939" s="113"/>
      <c r="BT939" s="57"/>
      <c r="BU939" s="114"/>
    </row>
    <row r="940" spans="67:73" x14ac:dyDescent="0.25">
      <c r="BO940" s="115"/>
      <c r="BQ940" s="113"/>
      <c r="BS940" s="113"/>
      <c r="BU940" s="114"/>
    </row>
    <row r="941" spans="67:73" x14ac:dyDescent="0.25">
      <c r="BO941" s="115"/>
      <c r="BP941" s="57"/>
      <c r="BQ941" s="113"/>
      <c r="BR941" s="57"/>
      <c r="BS941" s="113"/>
      <c r="BT941" s="57"/>
      <c r="BU941" s="114"/>
    </row>
    <row r="942" spans="67:73" x14ac:dyDescent="0.25">
      <c r="BO942" s="115"/>
      <c r="BQ942" s="113"/>
      <c r="BS942" s="113"/>
      <c r="BU942" s="114"/>
    </row>
    <row r="943" spans="67:73" x14ac:dyDescent="0.25">
      <c r="BO943" s="115"/>
      <c r="BP943" s="57"/>
      <c r="BQ943" s="113"/>
      <c r="BR943" s="57"/>
      <c r="BS943" s="113"/>
      <c r="BT943" s="57"/>
      <c r="BU943" s="114"/>
    </row>
    <row r="944" spans="67:73" x14ac:dyDescent="0.25">
      <c r="BO944" s="115"/>
      <c r="BQ944" s="113"/>
      <c r="BS944" s="113"/>
      <c r="BU944" s="114"/>
    </row>
    <row r="945" spans="67:73" x14ac:dyDescent="0.25">
      <c r="BO945" s="115"/>
      <c r="BP945" s="57"/>
      <c r="BQ945" s="113"/>
      <c r="BR945" s="57"/>
      <c r="BS945" s="113"/>
      <c r="BT945" s="57"/>
      <c r="BU945" s="114"/>
    </row>
    <row r="946" spans="67:73" x14ac:dyDescent="0.25">
      <c r="BO946" s="115"/>
      <c r="BQ946" s="113"/>
      <c r="BS946" s="113"/>
      <c r="BU946" s="114"/>
    </row>
    <row r="947" spans="67:73" x14ac:dyDescent="0.25">
      <c r="BO947" s="115"/>
      <c r="BP947" s="57"/>
      <c r="BQ947" s="113"/>
      <c r="BR947" s="57"/>
      <c r="BS947" s="113"/>
      <c r="BT947" s="57"/>
      <c r="BU947" s="114"/>
    </row>
    <row r="948" spans="67:73" x14ac:dyDescent="0.25">
      <c r="BO948" s="115"/>
      <c r="BQ948" s="113"/>
      <c r="BS948" s="113"/>
      <c r="BU948" s="114"/>
    </row>
    <row r="949" spans="67:73" x14ac:dyDescent="0.25">
      <c r="BO949" s="115"/>
      <c r="BP949" s="57"/>
      <c r="BQ949" s="113"/>
      <c r="BR949" s="57"/>
      <c r="BS949" s="113"/>
      <c r="BT949" s="57"/>
      <c r="BU949" s="114"/>
    </row>
    <row r="950" spans="67:73" x14ac:dyDescent="0.25">
      <c r="BO950" s="115"/>
      <c r="BQ950" s="113"/>
      <c r="BS950" s="113"/>
      <c r="BU950" s="114"/>
    </row>
    <row r="951" spans="67:73" x14ac:dyDescent="0.25">
      <c r="BO951" s="115"/>
      <c r="BP951" s="57"/>
      <c r="BQ951" s="113"/>
      <c r="BR951" s="57"/>
      <c r="BS951" s="113"/>
      <c r="BT951" s="57"/>
      <c r="BU951" s="114"/>
    </row>
    <row r="952" spans="67:73" x14ac:dyDescent="0.25">
      <c r="BO952" s="115"/>
      <c r="BQ952" s="113"/>
      <c r="BS952" s="113"/>
      <c r="BU952" s="114"/>
    </row>
    <row r="953" spans="67:73" x14ac:dyDescent="0.25">
      <c r="BO953" s="115"/>
      <c r="BP953" s="57"/>
      <c r="BQ953" s="113"/>
      <c r="BR953" s="57"/>
      <c r="BS953" s="113"/>
      <c r="BT953" s="57"/>
      <c r="BU953" s="114"/>
    </row>
    <row r="954" spans="67:73" x14ac:dyDescent="0.25">
      <c r="BO954" s="115"/>
      <c r="BQ954" s="113"/>
      <c r="BS954" s="113"/>
      <c r="BU954" s="114"/>
    </row>
    <row r="955" spans="67:73" x14ac:dyDescent="0.25">
      <c r="BO955" s="115"/>
      <c r="BP955" s="57"/>
      <c r="BQ955" s="113"/>
      <c r="BR955" s="57"/>
      <c r="BS955" s="113"/>
      <c r="BT955" s="57"/>
      <c r="BU955" s="114"/>
    </row>
    <row r="956" spans="67:73" x14ac:dyDescent="0.25">
      <c r="BO956" s="115"/>
      <c r="BQ956" s="113"/>
      <c r="BS956" s="113"/>
      <c r="BU956" s="114"/>
    </row>
    <row r="957" spans="67:73" x14ac:dyDescent="0.25">
      <c r="BO957" s="115"/>
      <c r="BP957" s="57"/>
      <c r="BQ957" s="113"/>
      <c r="BR957" s="57"/>
      <c r="BS957" s="113"/>
      <c r="BT957" s="57"/>
      <c r="BU957" s="114"/>
    </row>
    <row r="958" spans="67:73" x14ac:dyDescent="0.25">
      <c r="BO958" s="115"/>
      <c r="BQ958" s="113"/>
      <c r="BS958" s="113"/>
      <c r="BU958" s="114"/>
    </row>
    <row r="959" spans="67:73" x14ac:dyDescent="0.25">
      <c r="BO959" s="115"/>
      <c r="BP959" s="57"/>
      <c r="BQ959" s="113"/>
      <c r="BR959" s="57"/>
      <c r="BS959" s="113"/>
      <c r="BT959" s="57"/>
      <c r="BU959" s="114"/>
    </row>
    <row r="960" spans="67:73" x14ac:dyDescent="0.25">
      <c r="BO960" s="115"/>
      <c r="BQ960" s="113"/>
      <c r="BS960" s="113"/>
      <c r="BU960" s="114"/>
    </row>
    <row r="961" spans="67:73" x14ac:dyDescent="0.25">
      <c r="BO961" s="115"/>
      <c r="BP961" s="57"/>
      <c r="BQ961" s="113"/>
      <c r="BR961" s="57"/>
      <c r="BS961" s="113"/>
      <c r="BT961" s="57"/>
      <c r="BU961" s="114"/>
    </row>
    <row r="962" spans="67:73" x14ac:dyDescent="0.25">
      <c r="BO962" s="115"/>
      <c r="BQ962" s="113"/>
      <c r="BS962" s="113"/>
      <c r="BU962" s="114"/>
    </row>
    <row r="963" spans="67:73" x14ac:dyDescent="0.25">
      <c r="BO963" s="115"/>
      <c r="BP963" s="57"/>
      <c r="BQ963" s="113"/>
      <c r="BR963" s="57"/>
      <c r="BS963" s="113"/>
      <c r="BT963" s="57"/>
      <c r="BU963" s="114"/>
    </row>
    <row r="964" spans="67:73" x14ac:dyDescent="0.25">
      <c r="BO964" s="115"/>
      <c r="BQ964" s="113"/>
      <c r="BS964" s="113"/>
      <c r="BU964" s="114"/>
    </row>
    <row r="965" spans="67:73" x14ac:dyDescent="0.25">
      <c r="BO965" s="115"/>
      <c r="BP965" s="57"/>
      <c r="BQ965" s="113"/>
      <c r="BR965" s="57"/>
      <c r="BS965" s="113"/>
      <c r="BT965" s="57"/>
      <c r="BU965" s="114"/>
    </row>
    <row r="966" spans="67:73" x14ac:dyDescent="0.25">
      <c r="BO966" s="115"/>
      <c r="BQ966" s="113"/>
      <c r="BS966" s="113"/>
      <c r="BU966" s="114"/>
    </row>
    <row r="967" spans="67:73" x14ac:dyDescent="0.25">
      <c r="BO967" s="115"/>
      <c r="BP967" s="57"/>
      <c r="BQ967" s="113"/>
      <c r="BR967" s="57"/>
      <c r="BS967" s="113"/>
      <c r="BT967" s="57"/>
      <c r="BU967" s="114"/>
    </row>
    <row r="968" spans="67:73" x14ac:dyDescent="0.25">
      <c r="BO968" s="115"/>
      <c r="BQ968" s="113"/>
      <c r="BS968" s="113"/>
      <c r="BU968" s="114"/>
    </row>
    <row r="969" spans="67:73" x14ac:dyDescent="0.25">
      <c r="BO969" s="115"/>
      <c r="BP969" s="57"/>
      <c r="BQ969" s="113"/>
      <c r="BR969" s="57"/>
      <c r="BS969" s="113"/>
      <c r="BT969" s="57"/>
      <c r="BU969" s="114"/>
    </row>
    <row r="970" spans="67:73" x14ac:dyDescent="0.25">
      <c r="BO970" s="115"/>
      <c r="BQ970" s="113"/>
      <c r="BS970" s="113"/>
      <c r="BU970" s="114"/>
    </row>
    <row r="971" spans="67:73" x14ac:dyDescent="0.25">
      <c r="BO971" s="115"/>
      <c r="BP971" s="57"/>
      <c r="BQ971" s="113"/>
      <c r="BR971" s="57"/>
      <c r="BS971" s="113"/>
      <c r="BT971" s="57"/>
      <c r="BU971" s="114"/>
    </row>
    <row r="972" spans="67:73" x14ac:dyDescent="0.25">
      <c r="BO972" s="115"/>
      <c r="BQ972" s="113"/>
      <c r="BS972" s="113"/>
      <c r="BU972" s="114"/>
    </row>
    <row r="973" spans="67:73" x14ac:dyDescent="0.25">
      <c r="BO973" s="115"/>
      <c r="BP973" s="57"/>
      <c r="BQ973" s="113"/>
      <c r="BR973" s="57"/>
      <c r="BS973" s="113"/>
      <c r="BT973" s="57"/>
      <c r="BU973" s="114"/>
    </row>
    <row r="974" spans="67:73" x14ac:dyDescent="0.25">
      <c r="BO974" s="115"/>
      <c r="BQ974" s="113"/>
      <c r="BS974" s="113"/>
      <c r="BU974" s="114"/>
    </row>
    <row r="975" spans="67:73" x14ac:dyDescent="0.25">
      <c r="BO975" s="115"/>
      <c r="BP975" s="57"/>
      <c r="BQ975" s="113"/>
      <c r="BR975" s="57"/>
      <c r="BS975" s="113"/>
      <c r="BT975" s="57"/>
      <c r="BU975" s="114"/>
    </row>
    <row r="976" spans="67:73" x14ac:dyDescent="0.25">
      <c r="BO976" s="115"/>
      <c r="BQ976" s="113"/>
      <c r="BS976" s="113"/>
      <c r="BU976" s="114"/>
    </row>
    <row r="977" spans="67:73" x14ac:dyDescent="0.25">
      <c r="BO977" s="115"/>
      <c r="BP977" s="57"/>
      <c r="BQ977" s="113"/>
      <c r="BR977" s="57"/>
      <c r="BS977" s="113"/>
      <c r="BT977" s="57"/>
      <c r="BU977" s="114"/>
    </row>
    <row r="978" spans="67:73" x14ac:dyDescent="0.25">
      <c r="BO978" s="115"/>
      <c r="BQ978" s="113"/>
      <c r="BS978" s="113"/>
      <c r="BU978" s="114"/>
    </row>
    <row r="979" spans="67:73" x14ac:dyDescent="0.25">
      <c r="BO979" s="115"/>
      <c r="BP979" s="57"/>
      <c r="BQ979" s="113"/>
      <c r="BR979" s="57"/>
      <c r="BS979" s="113"/>
      <c r="BT979" s="57"/>
      <c r="BU979" s="114"/>
    </row>
    <row r="980" spans="67:73" x14ac:dyDescent="0.25">
      <c r="BO980" s="115"/>
      <c r="BQ980" s="113"/>
      <c r="BS980" s="113"/>
      <c r="BU980" s="114"/>
    </row>
    <row r="981" spans="67:73" x14ac:dyDescent="0.25">
      <c r="BO981" s="115"/>
      <c r="BP981" s="57"/>
      <c r="BQ981" s="113"/>
      <c r="BR981" s="57"/>
      <c r="BS981" s="113"/>
      <c r="BT981" s="57"/>
      <c r="BU981" s="114"/>
    </row>
    <row r="982" spans="67:73" x14ac:dyDescent="0.25">
      <c r="BO982" s="115"/>
      <c r="BQ982" s="113"/>
      <c r="BS982" s="113"/>
      <c r="BU982" s="114"/>
    </row>
    <row r="983" spans="67:73" x14ac:dyDescent="0.25">
      <c r="BO983" s="115"/>
      <c r="BP983" s="57"/>
      <c r="BQ983" s="113"/>
      <c r="BR983" s="57"/>
      <c r="BS983" s="113"/>
      <c r="BT983" s="57"/>
      <c r="BU983" s="114"/>
    </row>
    <row r="984" spans="67:73" x14ac:dyDescent="0.25">
      <c r="BO984" s="115"/>
      <c r="BQ984" s="113"/>
      <c r="BS984" s="113"/>
      <c r="BU984" s="114"/>
    </row>
    <row r="985" spans="67:73" x14ac:dyDescent="0.25">
      <c r="BO985" s="115"/>
      <c r="BP985" s="57"/>
      <c r="BQ985" s="113"/>
      <c r="BR985" s="57"/>
      <c r="BS985" s="113"/>
      <c r="BT985" s="57"/>
      <c r="BU985" s="114"/>
    </row>
    <row r="986" spans="67:73" x14ac:dyDescent="0.25">
      <c r="BO986" s="115"/>
      <c r="BQ986" s="113"/>
      <c r="BS986" s="113"/>
      <c r="BU986" s="114"/>
    </row>
    <row r="987" spans="67:73" x14ac:dyDescent="0.25">
      <c r="BO987" s="115"/>
      <c r="BP987" s="57"/>
      <c r="BQ987" s="113"/>
      <c r="BR987" s="57"/>
      <c r="BS987" s="113"/>
      <c r="BT987" s="57"/>
      <c r="BU987" s="114"/>
    </row>
    <row r="988" spans="67:73" x14ac:dyDescent="0.25">
      <c r="BO988" s="115"/>
      <c r="BQ988" s="113"/>
      <c r="BS988" s="113"/>
      <c r="BU988" s="114"/>
    </row>
    <row r="989" spans="67:73" x14ac:dyDescent="0.25">
      <c r="BO989" s="115"/>
      <c r="BP989" s="57"/>
      <c r="BQ989" s="113"/>
      <c r="BR989" s="57"/>
      <c r="BS989" s="113"/>
      <c r="BT989" s="57"/>
      <c r="BU989" s="114"/>
    </row>
    <row r="990" spans="67:73" x14ac:dyDescent="0.25">
      <c r="BO990" s="115"/>
      <c r="BQ990" s="113"/>
      <c r="BS990" s="113"/>
      <c r="BU990" s="114"/>
    </row>
    <row r="991" spans="67:73" x14ac:dyDescent="0.25">
      <c r="BO991" s="115"/>
      <c r="BP991" s="57"/>
      <c r="BQ991" s="113"/>
      <c r="BR991" s="57"/>
      <c r="BS991" s="113"/>
      <c r="BT991" s="57"/>
      <c r="BU991" s="114"/>
    </row>
    <row r="992" spans="67:73" x14ac:dyDescent="0.25">
      <c r="BO992" s="115"/>
      <c r="BQ992" s="113"/>
      <c r="BS992" s="113"/>
      <c r="BU992" s="114"/>
    </row>
    <row r="993" spans="67:73" x14ac:dyDescent="0.25">
      <c r="BO993" s="115"/>
      <c r="BP993" s="57"/>
      <c r="BQ993" s="113"/>
      <c r="BR993" s="57"/>
      <c r="BS993" s="113"/>
      <c r="BT993" s="57"/>
      <c r="BU993" s="114"/>
    </row>
    <row r="994" spans="67:73" x14ac:dyDescent="0.25">
      <c r="BO994" s="115"/>
      <c r="BQ994" s="113"/>
      <c r="BS994" s="113"/>
      <c r="BU994" s="114"/>
    </row>
    <row r="995" spans="67:73" x14ac:dyDescent="0.25">
      <c r="BO995" s="115"/>
      <c r="BP995" s="57"/>
      <c r="BQ995" s="113"/>
      <c r="BR995" s="57"/>
      <c r="BS995" s="113"/>
      <c r="BT995" s="57"/>
      <c r="BU995" s="114"/>
    </row>
    <row r="996" spans="67:73" x14ac:dyDescent="0.25">
      <c r="BO996" s="115"/>
      <c r="BQ996" s="113"/>
      <c r="BS996" s="113"/>
      <c r="BU996" s="114"/>
    </row>
    <row r="997" spans="67:73" x14ac:dyDescent="0.25">
      <c r="BO997" s="115"/>
      <c r="BP997" s="57"/>
      <c r="BQ997" s="113"/>
      <c r="BR997" s="57"/>
      <c r="BS997" s="113"/>
      <c r="BT997" s="57"/>
      <c r="BU997" s="114"/>
    </row>
    <row r="998" spans="67:73" x14ac:dyDescent="0.25">
      <c r="BO998" s="115"/>
      <c r="BQ998" s="113"/>
      <c r="BS998" s="113"/>
      <c r="BU998" s="114"/>
    </row>
    <row r="999" spans="67:73" x14ac:dyDescent="0.25">
      <c r="BO999" s="115"/>
      <c r="BP999" s="57"/>
      <c r="BQ999" s="113"/>
      <c r="BR999" s="57"/>
      <c r="BS999" s="113"/>
      <c r="BT999" s="57"/>
      <c r="BU999" s="114"/>
    </row>
    <row r="1000" spans="67:73" x14ac:dyDescent="0.25">
      <c r="BO1000" s="115"/>
      <c r="BQ1000" s="113"/>
      <c r="BS1000" s="113"/>
      <c r="BU1000" s="114"/>
    </row>
    <row r="1001" spans="67:73" x14ac:dyDescent="0.25">
      <c r="BO1001" s="115"/>
      <c r="BP1001" s="57"/>
      <c r="BQ1001" s="113"/>
      <c r="BR1001" s="57"/>
      <c r="BS1001" s="113"/>
      <c r="BT1001" s="57"/>
      <c r="BU1001" s="114"/>
    </row>
    <row r="1002" spans="67:73" x14ac:dyDescent="0.25">
      <c r="BO1002" s="115"/>
      <c r="BQ1002" s="113"/>
      <c r="BS1002" s="113"/>
      <c r="BU1002" s="114"/>
    </row>
    <row r="1003" spans="67:73" x14ac:dyDescent="0.25">
      <c r="BO1003" s="115"/>
      <c r="BP1003" s="57"/>
      <c r="BQ1003" s="113"/>
      <c r="BR1003" s="57"/>
      <c r="BS1003" s="113"/>
      <c r="BT1003" s="57"/>
      <c r="BU1003" s="114"/>
    </row>
    <row r="1004" spans="67:73" x14ac:dyDescent="0.25">
      <c r="BO1004" s="115"/>
      <c r="BQ1004" s="113"/>
      <c r="BS1004" s="113"/>
      <c r="BU1004" s="114"/>
    </row>
    <row r="1005" spans="67:73" x14ac:dyDescent="0.25">
      <c r="BO1005" s="115"/>
      <c r="BP1005" s="57"/>
      <c r="BQ1005" s="113"/>
      <c r="BR1005" s="57"/>
      <c r="BS1005" s="113"/>
      <c r="BT1005" s="57"/>
      <c r="BU1005" s="114"/>
    </row>
    <row r="1006" spans="67:73" x14ac:dyDescent="0.25">
      <c r="BO1006" s="115"/>
      <c r="BQ1006" s="113"/>
      <c r="BS1006" s="113"/>
      <c r="BU1006" s="114"/>
    </row>
    <row r="1007" spans="67:73" x14ac:dyDescent="0.25">
      <c r="BO1007" s="115"/>
      <c r="BP1007" s="57"/>
      <c r="BQ1007" s="113"/>
      <c r="BR1007" s="57"/>
      <c r="BS1007" s="113"/>
      <c r="BT1007" s="57"/>
      <c r="BU1007" s="114"/>
    </row>
    <row r="1008" spans="67:73" x14ac:dyDescent="0.25">
      <c r="BO1008" s="115"/>
      <c r="BQ1008" s="113"/>
      <c r="BS1008" s="113"/>
      <c r="BU1008" s="114"/>
    </row>
    <row r="1009" spans="67:73" x14ac:dyDescent="0.25">
      <c r="BO1009" s="115"/>
      <c r="BP1009" s="57"/>
      <c r="BQ1009" s="113"/>
      <c r="BR1009" s="57"/>
      <c r="BS1009" s="113"/>
      <c r="BT1009" s="57"/>
      <c r="BU1009" s="114"/>
    </row>
    <row r="1010" spans="67:73" x14ac:dyDescent="0.25">
      <c r="BO1010" s="115"/>
      <c r="BQ1010" s="113"/>
      <c r="BS1010" s="113"/>
      <c r="BU1010" s="114"/>
    </row>
    <row r="1011" spans="67:73" x14ac:dyDescent="0.25">
      <c r="BO1011" s="115"/>
      <c r="BP1011" s="57"/>
      <c r="BQ1011" s="113"/>
      <c r="BR1011" s="57"/>
      <c r="BS1011" s="113"/>
      <c r="BT1011" s="57"/>
      <c r="BU1011" s="114"/>
    </row>
    <row r="1012" spans="67:73" x14ac:dyDescent="0.25">
      <c r="BO1012" s="115"/>
      <c r="BQ1012" s="113"/>
      <c r="BS1012" s="113"/>
      <c r="BU1012" s="114"/>
    </row>
    <row r="1013" spans="67:73" x14ac:dyDescent="0.25">
      <c r="BO1013" s="115"/>
      <c r="BP1013" s="57"/>
      <c r="BQ1013" s="113"/>
      <c r="BR1013" s="57"/>
      <c r="BS1013" s="113"/>
      <c r="BT1013" s="57"/>
      <c r="BU1013" s="114"/>
    </row>
    <row r="1014" spans="67:73" x14ac:dyDescent="0.25">
      <c r="BO1014" s="115"/>
      <c r="BQ1014" s="113"/>
      <c r="BS1014" s="113"/>
      <c r="BU1014" s="114"/>
    </row>
    <row r="1015" spans="67:73" x14ac:dyDescent="0.25">
      <c r="BO1015" s="115"/>
      <c r="BP1015" s="57"/>
      <c r="BQ1015" s="113"/>
      <c r="BR1015" s="57"/>
      <c r="BS1015" s="113"/>
      <c r="BT1015" s="57"/>
      <c r="BU1015" s="114"/>
    </row>
    <row r="1016" spans="67:73" x14ac:dyDescent="0.25">
      <c r="BO1016" s="115"/>
      <c r="BQ1016" s="113"/>
      <c r="BS1016" s="113"/>
      <c r="BU1016" s="114"/>
    </row>
    <row r="1017" spans="67:73" x14ac:dyDescent="0.25">
      <c r="BO1017" s="115"/>
      <c r="BP1017" s="57"/>
      <c r="BQ1017" s="113"/>
      <c r="BR1017" s="57"/>
      <c r="BS1017" s="113"/>
      <c r="BT1017" s="57"/>
      <c r="BU1017" s="114"/>
    </row>
    <row r="1018" spans="67:73" x14ac:dyDescent="0.25">
      <c r="BO1018" s="115"/>
      <c r="BQ1018" s="113"/>
      <c r="BS1018" s="113"/>
      <c r="BU1018" s="114"/>
    </row>
    <row r="1019" spans="67:73" x14ac:dyDescent="0.25">
      <c r="BO1019" s="115"/>
      <c r="BP1019" s="57"/>
      <c r="BQ1019" s="113"/>
      <c r="BR1019" s="57"/>
      <c r="BS1019" s="113"/>
      <c r="BT1019" s="57"/>
      <c r="BU1019" s="114"/>
    </row>
    <row r="1020" spans="67:73" x14ac:dyDescent="0.25">
      <c r="BO1020" s="115"/>
      <c r="BQ1020" s="113"/>
      <c r="BS1020" s="113"/>
      <c r="BU1020" s="114"/>
    </row>
    <row r="1021" spans="67:73" x14ac:dyDescent="0.25">
      <c r="BO1021" s="115"/>
      <c r="BP1021" s="57"/>
      <c r="BQ1021" s="113"/>
      <c r="BR1021" s="57"/>
      <c r="BS1021" s="113"/>
      <c r="BT1021" s="57"/>
      <c r="BU1021" s="114"/>
    </row>
    <row r="1022" spans="67:73" x14ac:dyDescent="0.25">
      <c r="BO1022" s="115"/>
      <c r="BQ1022" s="113"/>
      <c r="BS1022" s="113"/>
      <c r="BU1022" s="114"/>
    </row>
    <row r="1023" spans="67:73" x14ac:dyDescent="0.25">
      <c r="BO1023" s="115"/>
      <c r="BP1023" s="57"/>
      <c r="BQ1023" s="113"/>
      <c r="BR1023" s="57"/>
      <c r="BS1023" s="113"/>
      <c r="BT1023" s="57"/>
      <c r="BU1023" s="114"/>
    </row>
    <row r="1024" spans="67:73" x14ac:dyDescent="0.25">
      <c r="BO1024" s="115"/>
      <c r="BQ1024" s="113"/>
      <c r="BS1024" s="113"/>
      <c r="BU1024" s="114"/>
    </row>
    <row r="1025" spans="67:73" x14ac:dyDescent="0.25">
      <c r="BO1025" s="115"/>
      <c r="BP1025" s="57"/>
      <c r="BQ1025" s="113"/>
      <c r="BR1025" s="57"/>
      <c r="BS1025" s="113"/>
      <c r="BT1025" s="57"/>
      <c r="BU1025" s="114"/>
    </row>
    <row r="1026" spans="67:73" x14ac:dyDescent="0.25">
      <c r="BO1026" s="115"/>
      <c r="BQ1026" s="113"/>
      <c r="BS1026" s="113"/>
      <c r="BU1026" s="114"/>
    </row>
    <row r="1027" spans="67:73" x14ac:dyDescent="0.25">
      <c r="BO1027" s="115"/>
      <c r="BP1027" s="57"/>
      <c r="BQ1027" s="113"/>
      <c r="BR1027" s="57"/>
      <c r="BS1027" s="113"/>
      <c r="BT1027" s="57"/>
      <c r="BU1027" s="114"/>
    </row>
    <row r="1028" spans="67:73" x14ac:dyDescent="0.25">
      <c r="BO1028" s="115"/>
      <c r="BQ1028" s="113"/>
      <c r="BS1028" s="113"/>
      <c r="BU1028" s="114"/>
    </row>
    <row r="1029" spans="67:73" x14ac:dyDescent="0.25">
      <c r="BO1029" s="115"/>
      <c r="BP1029" s="57"/>
      <c r="BQ1029" s="113"/>
      <c r="BR1029" s="57"/>
      <c r="BS1029" s="113"/>
      <c r="BT1029" s="57"/>
      <c r="BU1029" s="114"/>
    </row>
    <row r="1030" spans="67:73" x14ac:dyDescent="0.25">
      <c r="BO1030" s="115"/>
      <c r="BQ1030" s="113"/>
      <c r="BS1030" s="113"/>
      <c r="BU1030" s="114"/>
    </row>
    <row r="1031" spans="67:73" x14ac:dyDescent="0.25">
      <c r="BO1031" s="115"/>
      <c r="BP1031" s="57"/>
      <c r="BQ1031" s="113"/>
      <c r="BR1031" s="57"/>
      <c r="BS1031" s="113"/>
      <c r="BT1031" s="57"/>
      <c r="BU1031" s="114"/>
    </row>
    <row r="1032" spans="67:73" x14ac:dyDescent="0.25">
      <c r="BO1032" s="115"/>
      <c r="BQ1032" s="113"/>
      <c r="BS1032" s="113"/>
      <c r="BU1032" s="114"/>
    </row>
    <row r="1033" spans="67:73" x14ac:dyDescent="0.25">
      <c r="BO1033" s="115"/>
      <c r="BP1033" s="57"/>
      <c r="BQ1033" s="113"/>
      <c r="BR1033" s="57"/>
      <c r="BS1033" s="113"/>
      <c r="BT1033" s="57"/>
      <c r="BU1033" s="114"/>
    </row>
    <row r="1034" spans="67:73" x14ac:dyDescent="0.25">
      <c r="BO1034" s="115"/>
      <c r="BQ1034" s="113"/>
      <c r="BS1034" s="113"/>
      <c r="BU1034" s="114"/>
    </row>
    <row r="1035" spans="67:73" x14ac:dyDescent="0.25">
      <c r="BO1035" s="115"/>
      <c r="BP1035" s="57"/>
      <c r="BQ1035" s="113"/>
      <c r="BR1035" s="57"/>
      <c r="BS1035" s="113"/>
      <c r="BT1035" s="57"/>
      <c r="BU1035" s="114"/>
    </row>
    <row r="1036" spans="67:73" x14ac:dyDescent="0.25">
      <c r="BO1036" s="115"/>
      <c r="BQ1036" s="113"/>
      <c r="BS1036" s="113"/>
      <c r="BU1036" s="114"/>
    </row>
    <row r="1037" spans="67:73" x14ac:dyDescent="0.25">
      <c r="BO1037" s="115"/>
      <c r="BP1037" s="57"/>
      <c r="BQ1037" s="113"/>
      <c r="BR1037" s="57"/>
      <c r="BS1037" s="113"/>
      <c r="BT1037" s="57"/>
      <c r="BU1037" s="114"/>
    </row>
    <row r="1038" spans="67:73" x14ac:dyDescent="0.25">
      <c r="BO1038" s="115"/>
      <c r="BQ1038" s="113"/>
      <c r="BS1038" s="113"/>
      <c r="BU1038" s="114"/>
    </row>
    <row r="1039" spans="67:73" x14ac:dyDescent="0.25">
      <c r="BO1039" s="115"/>
      <c r="BP1039" s="57"/>
      <c r="BQ1039" s="113"/>
      <c r="BR1039" s="57"/>
      <c r="BS1039" s="113"/>
      <c r="BT1039" s="57"/>
      <c r="BU1039" s="114"/>
    </row>
    <row r="1040" spans="67:73" x14ac:dyDescent="0.25">
      <c r="BO1040" s="115"/>
      <c r="BQ1040" s="113"/>
      <c r="BS1040" s="113"/>
      <c r="BU1040" s="114"/>
    </row>
    <row r="1041" spans="67:73" x14ac:dyDescent="0.25">
      <c r="BO1041" s="115"/>
      <c r="BP1041" s="57"/>
      <c r="BQ1041" s="113"/>
      <c r="BR1041" s="57"/>
      <c r="BS1041" s="113"/>
      <c r="BT1041" s="57"/>
      <c r="BU1041" s="114"/>
    </row>
    <row r="1042" spans="67:73" x14ac:dyDescent="0.25">
      <c r="BO1042" s="115"/>
      <c r="BQ1042" s="113"/>
      <c r="BS1042" s="113"/>
      <c r="BU1042" s="114"/>
    </row>
    <row r="1043" spans="67:73" x14ac:dyDescent="0.25">
      <c r="BO1043" s="115"/>
      <c r="BP1043" s="57"/>
      <c r="BQ1043" s="113"/>
      <c r="BR1043" s="57"/>
      <c r="BS1043" s="113"/>
      <c r="BT1043" s="57"/>
      <c r="BU1043" s="114"/>
    </row>
    <row r="1044" spans="67:73" x14ac:dyDescent="0.25">
      <c r="BO1044" s="115"/>
      <c r="BQ1044" s="113"/>
      <c r="BS1044" s="113"/>
      <c r="BU1044" s="114"/>
    </row>
    <row r="1045" spans="67:73" x14ac:dyDescent="0.25">
      <c r="BO1045" s="115"/>
      <c r="BP1045" s="57"/>
      <c r="BQ1045" s="113"/>
      <c r="BR1045" s="57"/>
      <c r="BS1045" s="113"/>
      <c r="BT1045" s="57"/>
      <c r="BU1045" s="114"/>
    </row>
    <row r="1046" spans="67:73" x14ac:dyDescent="0.25">
      <c r="BO1046" s="115"/>
      <c r="BQ1046" s="113"/>
      <c r="BS1046" s="113"/>
      <c r="BU1046" s="114"/>
    </row>
    <row r="1047" spans="67:73" x14ac:dyDescent="0.25">
      <c r="BO1047" s="115"/>
      <c r="BP1047" s="57"/>
      <c r="BQ1047" s="113"/>
      <c r="BR1047" s="57"/>
      <c r="BS1047" s="113"/>
      <c r="BT1047" s="57"/>
      <c r="BU1047" s="114"/>
    </row>
    <row r="1048" spans="67:73" x14ac:dyDescent="0.25">
      <c r="BO1048" s="115"/>
      <c r="BQ1048" s="113"/>
      <c r="BS1048" s="113"/>
      <c r="BU1048" s="114"/>
    </row>
    <row r="1049" spans="67:73" x14ac:dyDescent="0.25">
      <c r="BO1049" s="115"/>
      <c r="BP1049" s="57"/>
      <c r="BQ1049" s="113"/>
      <c r="BR1049" s="57"/>
      <c r="BS1049" s="113"/>
      <c r="BT1049" s="57"/>
      <c r="BU1049" s="114"/>
    </row>
    <row r="1050" spans="67:73" x14ac:dyDescent="0.25">
      <c r="BO1050" s="115"/>
      <c r="BQ1050" s="113"/>
      <c r="BS1050" s="113"/>
      <c r="BU1050" s="114"/>
    </row>
    <row r="1051" spans="67:73" x14ac:dyDescent="0.25">
      <c r="BO1051" s="115"/>
      <c r="BP1051" s="57"/>
      <c r="BQ1051" s="113"/>
      <c r="BR1051" s="57"/>
      <c r="BS1051" s="113"/>
      <c r="BT1051" s="57"/>
      <c r="BU1051" s="114"/>
    </row>
    <row r="1052" spans="67:73" x14ac:dyDescent="0.25">
      <c r="BO1052" s="115"/>
      <c r="BQ1052" s="113"/>
      <c r="BS1052" s="113"/>
      <c r="BU1052" s="114"/>
    </row>
    <row r="1053" spans="67:73" x14ac:dyDescent="0.25">
      <c r="BO1053" s="115"/>
      <c r="BP1053" s="57"/>
      <c r="BQ1053" s="113"/>
      <c r="BR1053" s="57"/>
      <c r="BS1053" s="113"/>
      <c r="BT1053" s="57"/>
      <c r="BU1053" s="114"/>
    </row>
    <row r="1054" spans="67:73" x14ac:dyDescent="0.25">
      <c r="BO1054" s="115"/>
      <c r="BQ1054" s="113"/>
      <c r="BS1054" s="113"/>
      <c r="BU1054" s="114"/>
    </row>
    <row r="1055" spans="67:73" x14ac:dyDescent="0.25">
      <c r="BO1055" s="115"/>
      <c r="BP1055" s="57"/>
      <c r="BQ1055" s="113"/>
      <c r="BR1055" s="57"/>
      <c r="BS1055" s="113"/>
      <c r="BT1055" s="57"/>
      <c r="BU1055" s="114"/>
    </row>
    <row r="1056" spans="67:73" x14ac:dyDescent="0.25">
      <c r="BO1056" s="115"/>
      <c r="BQ1056" s="113"/>
      <c r="BS1056" s="113"/>
      <c r="BU1056" s="114"/>
    </row>
    <row r="1057" spans="67:73" x14ac:dyDescent="0.25">
      <c r="BO1057" s="115"/>
      <c r="BP1057" s="57"/>
      <c r="BQ1057" s="113"/>
      <c r="BR1057" s="57"/>
      <c r="BS1057" s="113"/>
      <c r="BT1057" s="57"/>
      <c r="BU1057" s="114"/>
    </row>
    <row r="1058" spans="67:73" x14ac:dyDescent="0.25">
      <c r="BO1058" s="115"/>
      <c r="BQ1058" s="113"/>
      <c r="BS1058" s="113"/>
      <c r="BU1058" s="114"/>
    </row>
    <row r="1059" spans="67:73" x14ac:dyDescent="0.25">
      <c r="BO1059" s="115"/>
      <c r="BP1059" s="57"/>
      <c r="BQ1059" s="113"/>
      <c r="BR1059" s="57"/>
      <c r="BS1059" s="113"/>
      <c r="BT1059" s="57"/>
      <c r="BU1059" s="114"/>
    </row>
    <row r="1060" spans="67:73" x14ac:dyDescent="0.25">
      <c r="BO1060" s="115"/>
      <c r="BQ1060" s="113"/>
      <c r="BS1060" s="113"/>
      <c r="BU1060" s="114"/>
    </row>
    <row r="1061" spans="67:73" x14ac:dyDescent="0.25">
      <c r="BO1061" s="115"/>
      <c r="BP1061" s="57"/>
      <c r="BQ1061" s="113"/>
      <c r="BR1061" s="57"/>
      <c r="BS1061" s="113"/>
      <c r="BT1061" s="57"/>
      <c r="BU1061" s="114"/>
    </row>
    <row r="1062" spans="67:73" x14ac:dyDescent="0.25">
      <c r="BO1062" s="115"/>
      <c r="BQ1062" s="113"/>
      <c r="BS1062" s="113"/>
      <c r="BU1062" s="114"/>
    </row>
    <row r="1063" spans="67:73" x14ac:dyDescent="0.25">
      <c r="BO1063" s="115"/>
      <c r="BP1063" s="57"/>
      <c r="BQ1063" s="113"/>
      <c r="BR1063" s="57"/>
      <c r="BS1063" s="113"/>
      <c r="BT1063" s="57"/>
      <c r="BU1063" s="114"/>
    </row>
    <row r="1064" spans="67:73" x14ac:dyDescent="0.25">
      <c r="BO1064" s="115"/>
      <c r="BQ1064" s="113"/>
      <c r="BS1064" s="113"/>
      <c r="BU1064" s="114"/>
    </row>
    <row r="1065" spans="67:73" x14ac:dyDescent="0.25">
      <c r="BO1065" s="115"/>
      <c r="BP1065" s="57"/>
      <c r="BQ1065" s="113"/>
      <c r="BR1065" s="57"/>
      <c r="BS1065" s="113"/>
      <c r="BT1065" s="57"/>
      <c r="BU1065" s="114"/>
    </row>
    <row r="1066" spans="67:73" x14ac:dyDescent="0.25">
      <c r="BO1066" s="115"/>
      <c r="BQ1066" s="113"/>
      <c r="BS1066" s="113"/>
      <c r="BU1066" s="114"/>
    </row>
    <row r="1067" spans="67:73" x14ac:dyDescent="0.25">
      <c r="BO1067" s="115"/>
      <c r="BP1067" s="57"/>
      <c r="BQ1067" s="113"/>
      <c r="BR1067" s="57"/>
      <c r="BS1067" s="113"/>
      <c r="BT1067" s="57"/>
      <c r="BU1067" s="114"/>
    </row>
    <row r="1068" spans="67:73" x14ac:dyDescent="0.25">
      <c r="BO1068" s="115"/>
      <c r="BQ1068" s="113"/>
      <c r="BS1068" s="113"/>
      <c r="BU1068" s="114"/>
    </row>
    <row r="1069" spans="67:73" x14ac:dyDescent="0.25">
      <c r="BO1069" s="115"/>
      <c r="BP1069" s="57"/>
      <c r="BQ1069" s="113"/>
      <c r="BR1069" s="57"/>
      <c r="BS1069" s="113"/>
      <c r="BT1069" s="57"/>
      <c r="BU1069" s="114"/>
    </row>
    <row r="1070" spans="67:73" x14ac:dyDescent="0.25">
      <c r="BO1070" s="115"/>
      <c r="BQ1070" s="113"/>
      <c r="BS1070" s="113"/>
      <c r="BU1070" s="114"/>
    </row>
    <row r="1071" spans="67:73" x14ac:dyDescent="0.25">
      <c r="BO1071" s="115"/>
      <c r="BP1071" s="57"/>
      <c r="BQ1071" s="113"/>
      <c r="BR1071" s="57"/>
      <c r="BS1071" s="113"/>
      <c r="BT1071" s="57"/>
      <c r="BU1071" s="114"/>
    </row>
    <row r="1072" spans="67:73" x14ac:dyDescent="0.25">
      <c r="BO1072" s="115"/>
      <c r="BQ1072" s="113"/>
      <c r="BS1072" s="113"/>
      <c r="BU1072" s="114"/>
    </row>
    <row r="1073" spans="67:73" x14ac:dyDescent="0.25">
      <c r="BO1073" s="115"/>
      <c r="BP1073" s="57"/>
      <c r="BQ1073" s="113"/>
      <c r="BR1073" s="57"/>
      <c r="BS1073" s="113"/>
      <c r="BT1073" s="57"/>
      <c r="BU1073" s="114"/>
    </row>
    <row r="1074" spans="67:73" x14ac:dyDescent="0.25">
      <c r="BO1074" s="115"/>
      <c r="BQ1074" s="113"/>
      <c r="BS1074" s="113"/>
      <c r="BU1074" s="114"/>
    </row>
    <row r="1075" spans="67:73" x14ac:dyDescent="0.25">
      <c r="BO1075" s="115"/>
      <c r="BP1075" s="57"/>
      <c r="BQ1075" s="113"/>
      <c r="BR1075" s="57"/>
      <c r="BS1075" s="113"/>
      <c r="BT1075" s="57"/>
      <c r="BU1075" s="114"/>
    </row>
    <row r="1076" spans="67:73" x14ac:dyDescent="0.25">
      <c r="BO1076" s="115"/>
      <c r="BQ1076" s="113"/>
      <c r="BS1076" s="113"/>
      <c r="BU1076" s="114"/>
    </row>
    <row r="1077" spans="67:73" x14ac:dyDescent="0.25">
      <c r="BO1077" s="115"/>
      <c r="BP1077" s="57"/>
      <c r="BQ1077" s="113"/>
      <c r="BR1077" s="57"/>
      <c r="BS1077" s="113"/>
      <c r="BT1077" s="57"/>
      <c r="BU1077" s="114"/>
    </row>
    <row r="1078" spans="67:73" x14ac:dyDescent="0.25">
      <c r="BO1078" s="115"/>
      <c r="BQ1078" s="113"/>
      <c r="BS1078" s="113"/>
      <c r="BU1078" s="114"/>
    </row>
    <row r="1079" spans="67:73" x14ac:dyDescent="0.25">
      <c r="BO1079" s="115"/>
      <c r="BP1079" s="57"/>
      <c r="BQ1079" s="113"/>
      <c r="BR1079" s="57"/>
      <c r="BS1079" s="113"/>
      <c r="BT1079" s="57"/>
      <c r="BU1079" s="114"/>
    </row>
    <row r="1080" spans="67:73" x14ac:dyDescent="0.25">
      <c r="BO1080" s="115"/>
      <c r="BQ1080" s="113"/>
      <c r="BS1080" s="113"/>
      <c r="BU1080" s="114"/>
    </row>
    <row r="1081" spans="67:73" x14ac:dyDescent="0.25">
      <c r="BO1081" s="115"/>
      <c r="BP1081" s="57"/>
      <c r="BQ1081" s="113"/>
      <c r="BR1081" s="57"/>
      <c r="BS1081" s="113"/>
      <c r="BT1081" s="57"/>
      <c r="BU1081" s="114"/>
    </row>
    <row r="1082" spans="67:73" x14ac:dyDescent="0.25">
      <c r="BO1082" s="115"/>
      <c r="BQ1082" s="113"/>
      <c r="BS1082" s="113"/>
      <c r="BU1082" s="114"/>
    </row>
    <row r="1083" spans="67:73" x14ac:dyDescent="0.25">
      <c r="BO1083" s="115"/>
      <c r="BP1083" s="57"/>
      <c r="BQ1083" s="113"/>
      <c r="BR1083" s="57"/>
      <c r="BS1083" s="113"/>
      <c r="BT1083" s="57"/>
      <c r="BU1083" s="114"/>
    </row>
    <row r="1084" spans="67:73" x14ac:dyDescent="0.25">
      <c r="BO1084" s="115"/>
      <c r="BQ1084" s="113"/>
      <c r="BS1084" s="113"/>
      <c r="BU1084" s="114"/>
    </row>
    <row r="1085" spans="67:73" x14ac:dyDescent="0.25">
      <c r="BO1085" s="115"/>
      <c r="BP1085" s="57"/>
      <c r="BQ1085" s="113"/>
      <c r="BR1085" s="57"/>
      <c r="BS1085" s="113"/>
      <c r="BT1085" s="57"/>
      <c r="BU1085" s="114"/>
    </row>
    <row r="1086" spans="67:73" x14ac:dyDescent="0.25">
      <c r="BO1086" s="115"/>
      <c r="BQ1086" s="113"/>
      <c r="BS1086" s="113"/>
      <c r="BU1086" s="114"/>
    </row>
    <row r="1087" spans="67:73" x14ac:dyDescent="0.25">
      <c r="BO1087" s="115"/>
      <c r="BP1087" s="57"/>
      <c r="BQ1087" s="113"/>
      <c r="BR1087" s="57"/>
      <c r="BS1087" s="113"/>
      <c r="BT1087" s="57"/>
      <c r="BU1087" s="114"/>
    </row>
    <row r="1088" spans="67:73" x14ac:dyDescent="0.25">
      <c r="BO1088" s="115"/>
      <c r="BQ1088" s="113"/>
      <c r="BS1088" s="113"/>
      <c r="BU1088" s="114"/>
    </row>
    <row r="1089" spans="67:73" x14ac:dyDescent="0.25">
      <c r="BO1089" s="115"/>
      <c r="BP1089" s="57"/>
      <c r="BQ1089" s="113"/>
      <c r="BR1089" s="57"/>
      <c r="BS1089" s="113"/>
      <c r="BT1089" s="57"/>
      <c r="BU1089" s="114"/>
    </row>
    <row r="1090" spans="67:73" x14ac:dyDescent="0.25">
      <c r="BO1090" s="115"/>
      <c r="BQ1090" s="113"/>
      <c r="BS1090" s="113"/>
      <c r="BU1090" s="114"/>
    </row>
    <row r="1091" spans="67:73" x14ac:dyDescent="0.25">
      <c r="BO1091" s="115"/>
      <c r="BP1091" s="57"/>
      <c r="BQ1091" s="113"/>
      <c r="BR1091" s="57"/>
      <c r="BS1091" s="113"/>
      <c r="BT1091" s="57"/>
      <c r="BU1091" s="114"/>
    </row>
    <row r="1092" spans="67:73" x14ac:dyDescent="0.25">
      <c r="BO1092" s="115"/>
      <c r="BQ1092" s="113"/>
      <c r="BS1092" s="113"/>
      <c r="BU1092" s="114"/>
    </row>
    <row r="1093" spans="67:73" x14ac:dyDescent="0.25">
      <c r="BO1093" s="115"/>
      <c r="BP1093" s="57"/>
      <c r="BQ1093" s="113"/>
      <c r="BR1093" s="57"/>
      <c r="BS1093" s="113"/>
      <c r="BT1093" s="57"/>
      <c r="BU1093" s="114"/>
    </row>
    <row r="1094" spans="67:73" x14ac:dyDescent="0.25">
      <c r="BO1094" s="115"/>
      <c r="BQ1094" s="113"/>
      <c r="BS1094" s="113"/>
      <c r="BU1094" s="114"/>
    </row>
    <row r="1095" spans="67:73" x14ac:dyDescent="0.25">
      <c r="BO1095" s="115"/>
      <c r="BP1095" s="57"/>
      <c r="BQ1095" s="113"/>
      <c r="BR1095" s="57"/>
      <c r="BS1095" s="113"/>
      <c r="BT1095" s="57"/>
      <c r="BU1095" s="114"/>
    </row>
    <row r="1096" spans="67:73" x14ac:dyDescent="0.25">
      <c r="BO1096" s="115"/>
      <c r="BQ1096" s="113"/>
      <c r="BS1096" s="113"/>
      <c r="BU1096" s="114"/>
    </row>
    <row r="1097" spans="67:73" x14ac:dyDescent="0.25">
      <c r="BO1097" s="115"/>
      <c r="BP1097" s="57"/>
      <c r="BQ1097" s="113"/>
      <c r="BR1097" s="57"/>
      <c r="BS1097" s="113"/>
      <c r="BT1097" s="57"/>
      <c r="BU1097" s="114"/>
    </row>
    <row r="1098" spans="67:73" x14ac:dyDescent="0.25">
      <c r="BO1098" s="115"/>
      <c r="BQ1098" s="113"/>
      <c r="BS1098" s="113"/>
      <c r="BU1098" s="114"/>
    </row>
    <row r="1099" spans="67:73" x14ac:dyDescent="0.25">
      <c r="BO1099" s="115"/>
      <c r="BP1099" s="57"/>
      <c r="BQ1099" s="113"/>
      <c r="BR1099" s="57"/>
      <c r="BS1099" s="113"/>
      <c r="BT1099" s="57"/>
      <c r="BU1099" s="114"/>
    </row>
    <row r="1100" spans="67:73" x14ac:dyDescent="0.25">
      <c r="BO1100" s="115"/>
      <c r="BQ1100" s="113"/>
      <c r="BS1100" s="113"/>
      <c r="BU1100" s="114"/>
    </row>
    <row r="1101" spans="67:73" x14ac:dyDescent="0.25">
      <c r="BO1101" s="115"/>
      <c r="BP1101" s="57"/>
      <c r="BQ1101" s="113"/>
      <c r="BR1101" s="57"/>
      <c r="BS1101" s="113"/>
      <c r="BT1101" s="57"/>
      <c r="BU1101" s="114"/>
    </row>
    <row r="1102" spans="67:73" x14ac:dyDescent="0.25">
      <c r="BO1102" s="115"/>
      <c r="BQ1102" s="113"/>
      <c r="BS1102" s="113"/>
      <c r="BU1102" s="114"/>
    </row>
    <row r="1103" spans="67:73" x14ac:dyDescent="0.25">
      <c r="BO1103" s="115"/>
      <c r="BP1103" s="57"/>
      <c r="BQ1103" s="113"/>
      <c r="BR1103" s="57"/>
      <c r="BS1103" s="113"/>
      <c r="BT1103" s="57"/>
      <c r="BU1103" s="114"/>
    </row>
    <row r="1104" spans="67:73" x14ac:dyDescent="0.25">
      <c r="BO1104" s="115"/>
      <c r="BQ1104" s="113"/>
      <c r="BS1104" s="113"/>
      <c r="BU1104" s="114"/>
    </row>
    <row r="1105" spans="67:73" x14ac:dyDescent="0.25">
      <c r="BO1105" s="115"/>
      <c r="BP1105" s="57"/>
      <c r="BQ1105" s="113"/>
      <c r="BR1105" s="57"/>
      <c r="BS1105" s="113"/>
      <c r="BT1105" s="57"/>
      <c r="BU1105" s="114"/>
    </row>
    <row r="1106" spans="67:73" x14ac:dyDescent="0.25">
      <c r="BO1106" s="115"/>
      <c r="BQ1106" s="113"/>
      <c r="BS1106" s="113"/>
      <c r="BU1106" s="114"/>
    </row>
    <row r="1107" spans="67:73" x14ac:dyDescent="0.25">
      <c r="BO1107" s="115"/>
      <c r="BP1107" s="57"/>
      <c r="BQ1107" s="113"/>
      <c r="BR1107" s="57"/>
      <c r="BS1107" s="113"/>
      <c r="BT1107" s="57"/>
      <c r="BU1107" s="114"/>
    </row>
    <row r="1108" spans="67:73" x14ac:dyDescent="0.25">
      <c r="BO1108" s="115"/>
      <c r="BQ1108" s="113"/>
      <c r="BS1108" s="113"/>
      <c r="BU1108" s="114"/>
    </row>
    <row r="1109" spans="67:73" x14ac:dyDescent="0.25">
      <c r="BO1109" s="115"/>
      <c r="BP1109" s="57"/>
      <c r="BQ1109" s="113"/>
      <c r="BR1109" s="57"/>
      <c r="BS1109" s="113"/>
      <c r="BT1109" s="57"/>
      <c r="BU1109" s="114"/>
    </row>
    <row r="1110" spans="67:73" x14ac:dyDescent="0.25">
      <c r="BO1110" s="115"/>
      <c r="BQ1110" s="113"/>
      <c r="BS1110" s="113"/>
      <c r="BU1110" s="114"/>
    </row>
    <row r="1111" spans="67:73" x14ac:dyDescent="0.25">
      <c r="BO1111" s="115"/>
      <c r="BP1111" s="57"/>
      <c r="BQ1111" s="113"/>
      <c r="BR1111" s="57"/>
      <c r="BS1111" s="113"/>
      <c r="BT1111" s="57"/>
      <c r="BU1111" s="114"/>
    </row>
    <row r="1112" spans="67:73" x14ac:dyDescent="0.25">
      <c r="BO1112" s="115"/>
      <c r="BQ1112" s="113"/>
      <c r="BS1112" s="113"/>
      <c r="BU1112" s="114"/>
    </row>
    <row r="1113" spans="67:73" x14ac:dyDescent="0.25">
      <c r="BO1113" s="115"/>
      <c r="BP1113" s="57"/>
      <c r="BQ1113" s="113"/>
      <c r="BR1113" s="57"/>
      <c r="BS1113" s="113"/>
      <c r="BT1113" s="57"/>
      <c r="BU1113" s="114"/>
    </row>
    <row r="1114" spans="67:73" x14ac:dyDescent="0.25">
      <c r="BO1114" s="115"/>
      <c r="BQ1114" s="113"/>
      <c r="BS1114" s="113"/>
      <c r="BU1114" s="114"/>
    </row>
    <row r="1115" spans="67:73" x14ac:dyDescent="0.25">
      <c r="BO1115" s="115"/>
      <c r="BP1115" s="57"/>
      <c r="BQ1115" s="113"/>
      <c r="BR1115" s="57"/>
      <c r="BS1115" s="113"/>
      <c r="BT1115" s="57"/>
      <c r="BU1115" s="114"/>
    </row>
    <row r="1116" spans="67:73" x14ac:dyDescent="0.25">
      <c r="BO1116" s="115"/>
      <c r="BQ1116" s="113"/>
      <c r="BS1116" s="113"/>
      <c r="BU1116" s="114"/>
    </row>
    <row r="1117" spans="67:73" x14ac:dyDescent="0.25">
      <c r="BO1117" s="115"/>
      <c r="BP1117" s="57"/>
      <c r="BQ1117" s="113"/>
      <c r="BR1117" s="57"/>
      <c r="BS1117" s="113"/>
      <c r="BT1117" s="57"/>
      <c r="BU1117" s="114"/>
    </row>
    <row r="1118" spans="67:73" x14ac:dyDescent="0.25">
      <c r="BO1118" s="115"/>
      <c r="BQ1118" s="113"/>
      <c r="BS1118" s="113"/>
      <c r="BU1118" s="114"/>
    </row>
    <row r="1119" spans="67:73" x14ac:dyDescent="0.25">
      <c r="BO1119" s="115"/>
      <c r="BP1119" s="57"/>
      <c r="BQ1119" s="113"/>
      <c r="BR1119" s="57"/>
      <c r="BS1119" s="113"/>
      <c r="BT1119" s="57"/>
      <c r="BU1119" s="114"/>
    </row>
    <row r="1120" spans="67:73" x14ac:dyDescent="0.25">
      <c r="BO1120" s="115"/>
      <c r="BQ1120" s="113"/>
      <c r="BS1120" s="113"/>
      <c r="BU1120" s="114"/>
    </row>
    <row r="1121" spans="67:73" x14ac:dyDescent="0.25">
      <c r="BO1121" s="115"/>
      <c r="BP1121" s="57"/>
      <c r="BQ1121" s="113"/>
      <c r="BR1121" s="57"/>
      <c r="BS1121" s="113"/>
      <c r="BT1121" s="57"/>
      <c r="BU1121" s="114"/>
    </row>
    <row r="1122" spans="67:73" x14ac:dyDescent="0.25">
      <c r="BO1122" s="115"/>
      <c r="BQ1122" s="113"/>
      <c r="BS1122" s="113"/>
      <c r="BU1122" s="114"/>
    </row>
    <row r="1123" spans="67:73" x14ac:dyDescent="0.25">
      <c r="BO1123" s="115"/>
      <c r="BP1123" s="57"/>
      <c r="BQ1123" s="113"/>
      <c r="BR1123" s="57"/>
      <c r="BS1123" s="113"/>
      <c r="BT1123" s="57"/>
      <c r="BU1123" s="114"/>
    </row>
    <row r="1124" spans="67:73" x14ac:dyDescent="0.25">
      <c r="BO1124" s="115"/>
      <c r="BQ1124" s="113"/>
      <c r="BS1124" s="113"/>
      <c r="BU1124" s="114"/>
    </row>
    <row r="1125" spans="67:73" x14ac:dyDescent="0.25">
      <c r="BO1125" s="115"/>
      <c r="BP1125" s="57"/>
      <c r="BQ1125" s="113"/>
      <c r="BR1125" s="57"/>
      <c r="BS1125" s="113"/>
      <c r="BT1125" s="57"/>
      <c r="BU1125" s="114"/>
    </row>
    <row r="1126" spans="67:73" x14ac:dyDescent="0.25">
      <c r="BO1126" s="115"/>
      <c r="BQ1126" s="113"/>
      <c r="BS1126" s="113"/>
      <c r="BU1126" s="114"/>
    </row>
    <row r="1127" spans="67:73" x14ac:dyDescent="0.25">
      <c r="BO1127" s="115"/>
      <c r="BP1127" s="57"/>
      <c r="BQ1127" s="113"/>
      <c r="BR1127" s="57"/>
      <c r="BS1127" s="113"/>
      <c r="BT1127" s="57"/>
      <c r="BU1127" s="114"/>
    </row>
    <row r="1128" spans="67:73" x14ac:dyDescent="0.25">
      <c r="BO1128" s="115"/>
      <c r="BQ1128" s="113"/>
      <c r="BS1128" s="113"/>
      <c r="BU1128" s="114"/>
    </row>
    <row r="1129" spans="67:73" x14ac:dyDescent="0.25">
      <c r="BO1129" s="115"/>
      <c r="BP1129" s="57"/>
      <c r="BQ1129" s="113"/>
      <c r="BR1129" s="57"/>
      <c r="BS1129" s="113"/>
      <c r="BT1129" s="57"/>
      <c r="BU1129" s="114"/>
    </row>
    <row r="1130" spans="67:73" x14ac:dyDescent="0.25">
      <c r="BO1130" s="115"/>
      <c r="BQ1130" s="113"/>
      <c r="BS1130" s="113"/>
      <c r="BU1130" s="114"/>
    </row>
    <row r="1131" spans="67:73" x14ac:dyDescent="0.25">
      <c r="BO1131" s="115"/>
      <c r="BP1131" s="57"/>
      <c r="BQ1131" s="113"/>
      <c r="BR1131" s="57"/>
      <c r="BS1131" s="113"/>
      <c r="BT1131" s="57"/>
      <c r="BU1131" s="114"/>
    </row>
    <row r="1132" spans="67:73" x14ac:dyDescent="0.25">
      <c r="BO1132" s="115"/>
      <c r="BQ1132" s="113"/>
      <c r="BS1132" s="113"/>
      <c r="BU1132" s="114"/>
    </row>
    <row r="1133" spans="67:73" x14ac:dyDescent="0.25">
      <c r="BO1133" s="115"/>
      <c r="BP1133" s="57"/>
      <c r="BQ1133" s="113"/>
      <c r="BR1133" s="57"/>
      <c r="BS1133" s="113"/>
      <c r="BT1133" s="57"/>
      <c r="BU1133" s="114"/>
    </row>
    <row r="1134" spans="67:73" x14ac:dyDescent="0.25">
      <c r="BO1134" s="115"/>
      <c r="BQ1134" s="113"/>
      <c r="BS1134" s="113"/>
      <c r="BU1134" s="114"/>
    </row>
    <row r="1135" spans="67:73" x14ac:dyDescent="0.25">
      <c r="BO1135" s="115"/>
      <c r="BP1135" s="57"/>
      <c r="BQ1135" s="113"/>
      <c r="BR1135" s="57"/>
      <c r="BS1135" s="113"/>
      <c r="BT1135" s="57"/>
      <c r="BU1135" s="114"/>
    </row>
    <row r="1136" spans="67:73" x14ac:dyDescent="0.25">
      <c r="BO1136" s="115"/>
      <c r="BQ1136" s="113"/>
      <c r="BS1136" s="113"/>
      <c r="BU1136" s="114"/>
    </row>
    <row r="1137" spans="67:73" x14ac:dyDescent="0.25">
      <c r="BO1137" s="115"/>
      <c r="BP1137" s="57"/>
      <c r="BQ1137" s="113"/>
      <c r="BR1137" s="57"/>
      <c r="BS1137" s="113"/>
      <c r="BT1137" s="57"/>
      <c r="BU1137" s="114"/>
    </row>
    <row r="1138" spans="67:73" x14ac:dyDescent="0.25">
      <c r="BO1138" s="115"/>
      <c r="BQ1138" s="113"/>
      <c r="BS1138" s="113"/>
      <c r="BU1138" s="114"/>
    </row>
    <row r="1139" spans="67:73" x14ac:dyDescent="0.25">
      <c r="BO1139" s="115"/>
      <c r="BP1139" s="57"/>
      <c r="BQ1139" s="113"/>
      <c r="BR1139" s="57"/>
      <c r="BS1139" s="113"/>
      <c r="BT1139" s="57"/>
      <c r="BU1139" s="114"/>
    </row>
    <row r="1140" spans="67:73" x14ac:dyDescent="0.25">
      <c r="BO1140" s="115"/>
      <c r="BQ1140" s="113"/>
      <c r="BS1140" s="113"/>
      <c r="BU1140" s="114"/>
    </row>
    <row r="1141" spans="67:73" x14ac:dyDescent="0.25">
      <c r="BO1141" s="115"/>
      <c r="BP1141" s="57"/>
      <c r="BQ1141" s="113"/>
      <c r="BR1141" s="57"/>
      <c r="BS1141" s="113"/>
      <c r="BT1141" s="57"/>
      <c r="BU1141" s="114"/>
    </row>
    <row r="1142" spans="67:73" x14ac:dyDescent="0.25">
      <c r="BO1142" s="115"/>
      <c r="BQ1142" s="113"/>
      <c r="BS1142" s="113"/>
      <c r="BU1142" s="114"/>
    </row>
    <row r="1143" spans="67:73" x14ac:dyDescent="0.25">
      <c r="BO1143" s="115"/>
      <c r="BP1143" s="57"/>
      <c r="BQ1143" s="113"/>
      <c r="BR1143" s="57"/>
      <c r="BS1143" s="113"/>
      <c r="BT1143" s="57"/>
      <c r="BU1143" s="114"/>
    </row>
    <row r="1144" spans="67:73" x14ac:dyDescent="0.25">
      <c r="BO1144" s="115"/>
      <c r="BQ1144" s="113"/>
      <c r="BS1144" s="113"/>
      <c r="BU1144" s="114"/>
    </row>
    <row r="1145" spans="67:73" x14ac:dyDescent="0.25">
      <c r="BO1145" s="115"/>
      <c r="BP1145" s="57"/>
      <c r="BQ1145" s="113"/>
      <c r="BR1145" s="57"/>
      <c r="BS1145" s="113"/>
      <c r="BT1145" s="57"/>
      <c r="BU1145" s="114"/>
    </row>
    <row r="1146" spans="67:73" x14ac:dyDescent="0.25">
      <c r="BO1146" s="115"/>
      <c r="BQ1146" s="113"/>
      <c r="BS1146" s="113"/>
      <c r="BU1146" s="114"/>
    </row>
    <row r="1147" spans="67:73" x14ac:dyDescent="0.25">
      <c r="BO1147" s="115"/>
      <c r="BP1147" s="57"/>
      <c r="BQ1147" s="113"/>
      <c r="BR1147" s="57"/>
      <c r="BS1147" s="113"/>
      <c r="BT1147" s="57"/>
      <c r="BU1147" s="114"/>
    </row>
    <row r="1148" spans="67:73" x14ac:dyDescent="0.25">
      <c r="BO1148" s="115"/>
      <c r="BQ1148" s="113"/>
      <c r="BS1148" s="113"/>
      <c r="BU1148" s="114"/>
    </row>
    <row r="1149" spans="67:73" x14ac:dyDescent="0.25">
      <c r="BO1149" s="115"/>
      <c r="BP1149" s="57"/>
      <c r="BQ1149" s="113"/>
      <c r="BR1149" s="57"/>
      <c r="BS1149" s="113"/>
      <c r="BT1149" s="57"/>
      <c r="BU1149" s="114"/>
    </row>
    <row r="1150" spans="67:73" x14ac:dyDescent="0.25">
      <c r="BO1150" s="115"/>
      <c r="BQ1150" s="113"/>
      <c r="BS1150" s="113"/>
      <c r="BU1150" s="114"/>
    </row>
    <row r="1151" spans="67:73" x14ac:dyDescent="0.25">
      <c r="BO1151" s="115"/>
      <c r="BP1151" s="57"/>
      <c r="BQ1151" s="113"/>
      <c r="BR1151" s="57"/>
      <c r="BS1151" s="113"/>
      <c r="BT1151" s="57"/>
      <c r="BU1151" s="114"/>
    </row>
    <row r="1152" spans="67:73" x14ac:dyDescent="0.25">
      <c r="BO1152" s="115"/>
      <c r="BQ1152" s="113"/>
      <c r="BS1152" s="113"/>
      <c r="BU1152" s="114"/>
    </row>
    <row r="1153" spans="67:73" x14ac:dyDescent="0.25">
      <c r="BO1153" s="115"/>
      <c r="BP1153" s="57"/>
      <c r="BQ1153" s="113"/>
      <c r="BR1153" s="57"/>
      <c r="BS1153" s="113"/>
      <c r="BT1153" s="57"/>
      <c r="BU1153" s="114"/>
    </row>
    <row r="1154" spans="67:73" x14ac:dyDescent="0.25">
      <c r="BO1154" s="115"/>
      <c r="BQ1154" s="113"/>
      <c r="BS1154" s="113"/>
      <c r="BU1154" s="114"/>
    </row>
    <row r="1155" spans="67:73" x14ac:dyDescent="0.25">
      <c r="BO1155" s="115"/>
      <c r="BP1155" s="57"/>
      <c r="BQ1155" s="113"/>
      <c r="BR1155" s="57"/>
      <c r="BS1155" s="113"/>
      <c r="BT1155" s="57"/>
      <c r="BU1155" s="114"/>
    </row>
    <row r="1156" spans="67:73" x14ac:dyDescent="0.25">
      <c r="BO1156" s="115"/>
      <c r="BQ1156" s="113"/>
      <c r="BS1156" s="113"/>
      <c r="BU1156" s="114"/>
    </row>
    <row r="1157" spans="67:73" x14ac:dyDescent="0.25">
      <c r="BO1157" s="115"/>
      <c r="BP1157" s="57"/>
      <c r="BQ1157" s="113"/>
      <c r="BR1157" s="57"/>
      <c r="BS1157" s="113"/>
      <c r="BT1157" s="57"/>
      <c r="BU1157" s="114"/>
    </row>
    <row r="1158" spans="67:73" x14ac:dyDescent="0.25">
      <c r="BO1158" s="115"/>
      <c r="BQ1158" s="113"/>
      <c r="BS1158" s="113"/>
      <c r="BU1158" s="114"/>
    </row>
    <row r="1159" spans="67:73" x14ac:dyDescent="0.25">
      <c r="BO1159" s="115"/>
      <c r="BP1159" s="57"/>
      <c r="BQ1159" s="113"/>
      <c r="BR1159" s="57"/>
      <c r="BS1159" s="113"/>
      <c r="BT1159" s="57"/>
      <c r="BU1159" s="114"/>
    </row>
    <row r="1160" spans="67:73" x14ac:dyDescent="0.25">
      <c r="BO1160" s="115"/>
      <c r="BQ1160" s="113"/>
      <c r="BS1160" s="113"/>
      <c r="BU1160" s="114"/>
    </row>
    <row r="1161" spans="67:73" x14ac:dyDescent="0.25">
      <c r="BO1161" s="115"/>
      <c r="BP1161" s="57"/>
      <c r="BQ1161" s="113"/>
      <c r="BR1161" s="57"/>
      <c r="BS1161" s="113"/>
      <c r="BT1161" s="57"/>
      <c r="BU1161" s="114"/>
    </row>
    <row r="1162" spans="67:73" x14ac:dyDescent="0.25">
      <c r="BO1162" s="115"/>
      <c r="BQ1162" s="113"/>
      <c r="BS1162" s="113"/>
      <c r="BU1162" s="114"/>
    </row>
    <row r="1163" spans="67:73" x14ac:dyDescent="0.25">
      <c r="BO1163" s="115"/>
      <c r="BP1163" s="57"/>
      <c r="BQ1163" s="113"/>
      <c r="BR1163" s="57"/>
      <c r="BS1163" s="113"/>
      <c r="BT1163" s="57"/>
      <c r="BU1163" s="114"/>
    </row>
    <row r="1164" spans="67:73" x14ac:dyDescent="0.25">
      <c r="BO1164" s="115"/>
      <c r="BQ1164" s="113"/>
      <c r="BS1164" s="113"/>
      <c r="BU1164" s="114"/>
    </row>
    <row r="1165" spans="67:73" x14ac:dyDescent="0.25">
      <c r="BO1165" s="115"/>
      <c r="BP1165" s="57"/>
      <c r="BQ1165" s="113"/>
      <c r="BR1165" s="57"/>
      <c r="BS1165" s="113"/>
      <c r="BT1165" s="57"/>
      <c r="BU1165" s="114"/>
    </row>
    <row r="1166" spans="67:73" x14ac:dyDescent="0.25">
      <c r="BO1166" s="115"/>
      <c r="BQ1166" s="113"/>
      <c r="BS1166" s="113"/>
      <c r="BU1166" s="114"/>
    </row>
    <row r="1167" spans="67:73" x14ac:dyDescent="0.25">
      <c r="BO1167" s="115"/>
      <c r="BP1167" s="57"/>
      <c r="BQ1167" s="113"/>
      <c r="BR1167" s="57"/>
      <c r="BS1167" s="113"/>
      <c r="BT1167" s="57"/>
      <c r="BU1167" s="114"/>
    </row>
    <row r="1168" spans="67:73" x14ac:dyDescent="0.25">
      <c r="BO1168" s="115"/>
      <c r="BQ1168" s="113"/>
      <c r="BS1168" s="113"/>
      <c r="BU1168" s="114"/>
    </row>
    <row r="1169" spans="67:73" x14ac:dyDescent="0.25">
      <c r="BO1169" s="115"/>
      <c r="BP1169" s="57"/>
      <c r="BQ1169" s="113"/>
      <c r="BR1169" s="57"/>
      <c r="BS1169" s="113"/>
      <c r="BT1169" s="57"/>
      <c r="BU1169" s="114"/>
    </row>
    <row r="1170" spans="67:73" x14ac:dyDescent="0.25">
      <c r="BO1170" s="115"/>
      <c r="BQ1170" s="113"/>
      <c r="BS1170" s="113"/>
      <c r="BU1170" s="114"/>
    </row>
    <row r="1171" spans="67:73" x14ac:dyDescent="0.25">
      <c r="BO1171" s="115"/>
      <c r="BP1171" s="57"/>
      <c r="BQ1171" s="113"/>
      <c r="BR1171" s="57"/>
      <c r="BS1171" s="113"/>
      <c r="BT1171" s="57"/>
      <c r="BU1171" s="114"/>
    </row>
    <row r="1172" spans="67:73" x14ac:dyDescent="0.25">
      <c r="BO1172" s="115"/>
      <c r="BQ1172" s="113"/>
      <c r="BS1172" s="113"/>
      <c r="BU1172" s="114"/>
    </row>
    <row r="1173" spans="67:73" x14ac:dyDescent="0.25">
      <c r="BO1173" s="115"/>
      <c r="BP1173" s="57"/>
      <c r="BQ1173" s="113"/>
      <c r="BR1173" s="57"/>
      <c r="BS1173" s="113"/>
      <c r="BT1173" s="57"/>
      <c r="BU1173" s="114"/>
    </row>
    <row r="1174" spans="67:73" x14ac:dyDescent="0.25">
      <c r="BO1174" s="115"/>
      <c r="BQ1174" s="113"/>
      <c r="BS1174" s="113"/>
      <c r="BU1174" s="114"/>
    </row>
    <row r="1175" spans="67:73" x14ac:dyDescent="0.25">
      <c r="BO1175" s="115"/>
      <c r="BP1175" s="57"/>
      <c r="BQ1175" s="113"/>
      <c r="BR1175" s="57"/>
      <c r="BS1175" s="113"/>
      <c r="BT1175" s="57"/>
      <c r="BU1175" s="114"/>
    </row>
    <row r="1176" spans="67:73" x14ac:dyDescent="0.25">
      <c r="BO1176" s="115"/>
      <c r="BQ1176" s="113"/>
      <c r="BS1176" s="113"/>
      <c r="BU1176" s="114"/>
    </row>
    <row r="1177" spans="67:73" x14ac:dyDescent="0.25">
      <c r="BO1177" s="115"/>
      <c r="BP1177" s="57"/>
      <c r="BQ1177" s="113"/>
      <c r="BR1177" s="57"/>
      <c r="BS1177" s="113"/>
      <c r="BT1177" s="57"/>
      <c r="BU1177" s="114"/>
    </row>
    <row r="1178" spans="67:73" x14ac:dyDescent="0.25">
      <c r="BO1178" s="115"/>
      <c r="BQ1178" s="113"/>
      <c r="BS1178" s="113"/>
      <c r="BU1178" s="114"/>
    </row>
    <row r="1179" spans="67:73" x14ac:dyDescent="0.25">
      <c r="BO1179" s="115"/>
      <c r="BP1179" s="57"/>
      <c r="BQ1179" s="113"/>
      <c r="BR1179" s="57"/>
      <c r="BS1179" s="113"/>
      <c r="BT1179" s="57"/>
      <c r="BU1179" s="114"/>
    </row>
    <row r="1180" spans="67:73" x14ac:dyDescent="0.25">
      <c r="BO1180" s="115"/>
      <c r="BQ1180" s="113"/>
      <c r="BS1180" s="113"/>
      <c r="BU1180" s="114"/>
    </row>
    <row r="1181" spans="67:73" x14ac:dyDescent="0.25">
      <c r="BO1181" s="115"/>
      <c r="BP1181" s="57"/>
      <c r="BQ1181" s="113"/>
      <c r="BR1181" s="57"/>
      <c r="BS1181" s="113"/>
      <c r="BT1181" s="57"/>
      <c r="BU1181" s="114"/>
    </row>
    <row r="1182" spans="67:73" x14ac:dyDescent="0.25">
      <c r="BO1182" s="115"/>
      <c r="BQ1182" s="113"/>
      <c r="BS1182" s="113"/>
      <c r="BU1182" s="114"/>
    </row>
    <row r="1183" spans="67:73" x14ac:dyDescent="0.25">
      <c r="BO1183" s="115"/>
      <c r="BP1183" s="57"/>
      <c r="BQ1183" s="113"/>
      <c r="BR1183" s="57"/>
      <c r="BS1183" s="113"/>
      <c r="BT1183" s="57"/>
      <c r="BU1183" s="114"/>
    </row>
    <row r="1184" spans="67:73" x14ac:dyDescent="0.25">
      <c r="BO1184" s="115"/>
      <c r="BQ1184" s="113"/>
      <c r="BS1184" s="113"/>
      <c r="BU1184" s="114"/>
    </row>
    <row r="1185" spans="67:73" x14ac:dyDescent="0.25">
      <c r="BO1185" s="115"/>
      <c r="BP1185" s="57"/>
      <c r="BQ1185" s="113"/>
      <c r="BR1185" s="57"/>
      <c r="BS1185" s="113"/>
      <c r="BT1185" s="57"/>
      <c r="BU1185" s="114"/>
    </row>
    <row r="1186" spans="67:73" x14ac:dyDescent="0.25">
      <c r="BO1186" s="115"/>
      <c r="BQ1186" s="113"/>
      <c r="BS1186" s="113"/>
      <c r="BU1186" s="114"/>
    </row>
    <row r="1187" spans="67:73" x14ac:dyDescent="0.25">
      <c r="BO1187" s="115"/>
      <c r="BP1187" s="57"/>
      <c r="BQ1187" s="113"/>
      <c r="BR1187" s="57"/>
      <c r="BS1187" s="113"/>
      <c r="BT1187" s="57"/>
      <c r="BU1187" s="114"/>
    </row>
    <row r="1188" spans="67:73" x14ac:dyDescent="0.25">
      <c r="BO1188" s="115"/>
      <c r="BQ1188" s="113"/>
      <c r="BS1188" s="113"/>
      <c r="BU1188" s="114"/>
    </row>
    <row r="1189" spans="67:73" x14ac:dyDescent="0.25">
      <c r="BO1189" s="115"/>
      <c r="BP1189" s="57"/>
      <c r="BQ1189" s="113"/>
      <c r="BR1189" s="57"/>
      <c r="BS1189" s="113"/>
      <c r="BT1189" s="57"/>
      <c r="BU1189" s="114"/>
    </row>
    <row r="1190" spans="67:73" x14ac:dyDescent="0.25">
      <c r="BO1190" s="115"/>
      <c r="BQ1190" s="113"/>
      <c r="BS1190" s="113"/>
      <c r="BU1190" s="114"/>
    </row>
    <row r="1191" spans="67:73" x14ac:dyDescent="0.25">
      <c r="BO1191" s="115"/>
      <c r="BP1191" s="57"/>
      <c r="BQ1191" s="113"/>
      <c r="BR1191" s="57"/>
      <c r="BS1191" s="113"/>
      <c r="BT1191" s="57"/>
      <c r="BU1191" s="114"/>
    </row>
    <row r="1192" spans="67:73" x14ac:dyDescent="0.25">
      <c r="BO1192" s="115"/>
      <c r="BQ1192" s="113"/>
      <c r="BS1192" s="113"/>
      <c r="BU1192" s="114"/>
    </row>
    <row r="1193" spans="67:73" x14ac:dyDescent="0.25">
      <c r="BO1193" s="115"/>
      <c r="BP1193" s="57"/>
      <c r="BQ1193" s="113"/>
      <c r="BR1193" s="57"/>
      <c r="BS1193" s="113"/>
      <c r="BT1193" s="57"/>
      <c r="BU1193" s="114"/>
    </row>
    <row r="1194" spans="67:73" x14ac:dyDescent="0.25">
      <c r="BO1194" s="115"/>
      <c r="BQ1194" s="113"/>
      <c r="BS1194" s="113"/>
      <c r="BU1194" s="114"/>
    </row>
    <row r="1195" spans="67:73" x14ac:dyDescent="0.25">
      <c r="BO1195" s="115"/>
      <c r="BP1195" s="57"/>
      <c r="BQ1195" s="113"/>
      <c r="BR1195" s="57"/>
      <c r="BS1195" s="113"/>
      <c r="BT1195" s="57"/>
      <c r="BU1195" s="114"/>
    </row>
    <row r="1196" spans="67:73" x14ac:dyDescent="0.25">
      <c r="BO1196" s="115"/>
      <c r="BQ1196" s="113"/>
      <c r="BS1196" s="113"/>
      <c r="BU1196" s="114"/>
    </row>
    <row r="1197" spans="67:73" x14ac:dyDescent="0.25">
      <c r="BO1197" s="115"/>
      <c r="BP1197" s="57"/>
      <c r="BQ1197" s="113"/>
      <c r="BR1197" s="57"/>
      <c r="BS1197" s="113"/>
      <c r="BT1197" s="57"/>
      <c r="BU1197" s="114"/>
    </row>
    <row r="1198" spans="67:73" x14ac:dyDescent="0.25">
      <c r="BO1198" s="115"/>
      <c r="BQ1198" s="113"/>
      <c r="BS1198" s="113"/>
      <c r="BU1198" s="114"/>
    </row>
    <row r="1199" spans="67:73" x14ac:dyDescent="0.25">
      <c r="BO1199" s="115"/>
      <c r="BP1199" s="57"/>
      <c r="BQ1199" s="113"/>
      <c r="BR1199" s="57"/>
      <c r="BS1199" s="113"/>
      <c r="BT1199" s="57"/>
      <c r="BU1199" s="114"/>
    </row>
    <row r="1200" spans="67:73" x14ac:dyDescent="0.25">
      <c r="BO1200" s="115"/>
      <c r="BQ1200" s="113"/>
      <c r="BS1200" s="113"/>
      <c r="BU1200" s="114"/>
    </row>
    <row r="1201" spans="67:73" x14ac:dyDescent="0.25">
      <c r="BO1201" s="115"/>
      <c r="BP1201" s="57"/>
      <c r="BQ1201" s="113"/>
      <c r="BR1201" s="57"/>
      <c r="BS1201" s="113"/>
      <c r="BT1201" s="57"/>
      <c r="BU1201" s="114"/>
    </row>
    <row r="1202" spans="67:73" x14ac:dyDescent="0.25">
      <c r="BO1202" s="115"/>
      <c r="BQ1202" s="113"/>
      <c r="BS1202" s="113"/>
      <c r="BU1202" s="114"/>
    </row>
    <row r="1203" spans="67:73" x14ac:dyDescent="0.25">
      <c r="BO1203" s="115"/>
      <c r="BP1203" s="57"/>
      <c r="BQ1203" s="113"/>
      <c r="BR1203" s="57"/>
      <c r="BS1203" s="113"/>
      <c r="BT1203" s="57"/>
      <c r="BU1203" s="114"/>
    </row>
    <row r="1204" spans="67:73" x14ac:dyDescent="0.25">
      <c r="BO1204" s="115"/>
      <c r="BQ1204" s="113"/>
      <c r="BS1204" s="113"/>
      <c r="BU1204" s="114"/>
    </row>
    <row r="1205" spans="67:73" x14ac:dyDescent="0.25">
      <c r="BO1205" s="115"/>
      <c r="BP1205" s="57"/>
      <c r="BQ1205" s="113"/>
      <c r="BR1205" s="57"/>
      <c r="BS1205" s="113"/>
      <c r="BT1205" s="57"/>
      <c r="BU1205" s="114"/>
    </row>
    <row r="1206" spans="67:73" x14ac:dyDescent="0.25">
      <c r="BO1206" s="115"/>
      <c r="BQ1206" s="113"/>
      <c r="BS1206" s="113"/>
      <c r="BU1206" s="114"/>
    </row>
    <row r="1207" spans="67:73" x14ac:dyDescent="0.25">
      <c r="BO1207" s="115"/>
      <c r="BP1207" s="57"/>
      <c r="BQ1207" s="113"/>
      <c r="BR1207" s="57"/>
      <c r="BS1207" s="113"/>
      <c r="BT1207" s="57"/>
      <c r="BU1207" s="114"/>
    </row>
    <row r="1208" spans="67:73" x14ac:dyDescent="0.25">
      <c r="BO1208" s="115"/>
      <c r="BQ1208" s="113"/>
      <c r="BS1208" s="113"/>
      <c r="BU1208" s="114"/>
    </row>
    <row r="1209" spans="67:73" x14ac:dyDescent="0.25">
      <c r="BO1209" s="115"/>
      <c r="BP1209" s="57"/>
      <c r="BQ1209" s="113"/>
      <c r="BR1209" s="57"/>
      <c r="BS1209" s="113"/>
      <c r="BT1209" s="57"/>
      <c r="BU1209" s="114"/>
    </row>
    <row r="1210" spans="67:73" x14ac:dyDescent="0.25">
      <c r="BO1210" s="115"/>
      <c r="BQ1210" s="113"/>
      <c r="BS1210" s="113"/>
      <c r="BU1210" s="114"/>
    </row>
    <row r="1211" spans="67:73" x14ac:dyDescent="0.25">
      <c r="BO1211" s="115"/>
      <c r="BP1211" s="57"/>
      <c r="BQ1211" s="113"/>
      <c r="BR1211" s="57"/>
      <c r="BS1211" s="113"/>
      <c r="BT1211" s="57"/>
      <c r="BU1211" s="114"/>
    </row>
    <row r="1212" spans="67:73" x14ac:dyDescent="0.25">
      <c r="BO1212" s="115"/>
      <c r="BQ1212" s="113"/>
      <c r="BS1212" s="113"/>
      <c r="BU1212" s="114"/>
    </row>
    <row r="1213" spans="67:73" x14ac:dyDescent="0.25">
      <c r="BO1213" s="115"/>
      <c r="BP1213" s="57"/>
      <c r="BQ1213" s="113"/>
      <c r="BR1213" s="57"/>
      <c r="BS1213" s="113"/>
      <c r="BT1213" s="57"/>
      <c r="BU1213" s="114"/>
    </row>
    <row r="1214" spans="67:73" x14ac:dyDescent="0.25">
      <c r="BO1214" s="115"/>
      <c r="BQ1214" s="113"/>
      <c r="BS1214" s="113"/>
      <c r="BU1214" s="114"/>
    </row>
    <row r="1215" spans="67:73" x14ac:dyDescent="0.25">
      <c r="BO1215" s="115"/>
      <c r="BP1215" s="57"/>
      <c r="BQ1215" s="113"/>
      <c r="BR1215" s="57"/>
      <c r="BS1215" s="113"/>
      <c r="BT1215" s="57"/>
      <c r="BU1215" s="114"/>
    </row>
    <row r="1216" spans="67:73" x14ac:dyDescent="0.25">
      <c r="BO1216" s="115"/>
      <c r="BQ1216" s="113"/>
      <c r="BS1216" s="113"/>
      <c r="BU1216" s="114"/>
    </row>
    <row r="1217" spans="67:73" x14ac:dyDescent="0.25">
      <c r="BO1217" s="115"/>
      <c r="BP1217" s="57"/>
      <c r="BQ1217" s="113"/>
      <c r="BR1217" s="57"/>
      <c r="BS1217" s="113"/>
      <c r="BT1217" s="57"/>
      <c r="BU1217" s="114"/>
    </row>
    <row r="1218" spans="67:73" x14ac:dyDescent="0.25">
      <c r="BO1218" s="115"/>
      <c r="BQ1218" s="113"/>
      <c r="BS1218" s="113"/>
      <c r="BU1218" s="114"/>
    </row>
    <row r="1219" spans="67:73" x14ac:dyDescent="0.25">
      <c r="BO1219" s="115"/>
      <c r="BP1219" s="57"/>
      <c r="BQ1219" s="113"/>
      <c r="BR1219" s="57"/>
      <c r="BS1219" s="113"/>
      <c r="BT1219" s="57"/>
      <c r="BU1219" s="114"/>
    </row>
    <row r="1220" spans="67:73" x14ac:dyDescent="0.25">
      <c r="BO1220" s="115"/>
      <c r="BQ1220" s="113"/>
      <c r="BS1220" s="113"/>
      <c r="BU1220" s="114"/>
    </row>
    <row r="1221" spans="67:73" x14ac:dyDescent="0.25">
      <c r="BO1221" s="115"/>
      <c r="BP1221" s="57"/>
      <c r="BQ1221" s="113"/>
      <c r="BR1221" s="57"/>
      <c r="BS1221" s="113"/>
      <c r="BT1221" s="57"/>
      <c r="BU1221" s="114"/>
    </row>
    <row r="1222" spans="67:73" x14ac:dyDescent="0.25">
      <c r="BO1222" s="115"/>
      <c r="BQ1222" s="113"/>
      <c r="BS1222" s="113"/>
      <c r="BU1222" s="114"/>
    </row>
    <row r="1223" spans="67:73" x14ac:dyDescent="0.25">
      <c r="BO1223" s="115"/>
      <c r="BP1223" s="57"/>
      <c r="BQ1223" s="113"/>
      <c r="BR1223" s="57"/>
      <c r="BS1223" s="113"/>
      <c r="BT1223" s="57"/>
      <c r="BU1223" s="114"/>
    </row>
    <row r="1224" spans="67:73" x14ac:dyDescent="0.25">
      <c r="BO1224" s="115"/>
      <c r="BQ1224" s="113"/>
      <c r="BS1224" s="113"/>
      <c r="BU1224" s="114"/>
    </row>
    <row r="1225" spans="67:73" x14ac:dyDescent="0.25">
      <c r="BO1225" s="115"/>
      <c r="BP1225" s="57"/>
      <c r="BQ1225" s="113"/>
      <c r="BR1225" s="57"/>
      <c r="BS1225" s="113"/>
      <c r="BT1225" s="57"/>
      <c r="BU1225" s="114"/>
    </row>
    <row r="1226" spans="67:73" x14ac:dyDescent="0.25">
      <c r="BO1226" s="115"/>
      <c r="BQ1226" s="113"/>
      <c r="BS1226" s="113"/>
      <c r="BU1226" s="114"/>
    </row>
    <row r="1227" spans="67:73" x14ac:dyDescent="0.25">
      <c r="BO1227" s="115"/>
      <c r="BP1227" s="57"/>
      <c r="BQ1227" s="113"/>
      <c r="BR1227" s="57"/>
      <c r="BS1227" s="113"/>
      <c r="BT1227" s="57"/>
      <c r="BU1227" s="114"/>
    </row>
    <row r="1228" spans="67:73" x14ac:dyDescent="0.25">
      <c r="BO1228" s="115"/>
      <c r="BQ1228" s="113"/>
      <c r="BS1228" s="113"/>
      <c r="BU1228" s="114"/>
    </row>
    <row r="1229" spans="67:73" x14ac:dyDescent="0.25">
      <c r="BO1229" s="115"/>
      <c r="BP1229" s="57"/>
      <c r="BQ1229" s="113"/>
      <c r="BR1229" s="57"/>
      <c r="BS1229" s="113"/>
      <c r="BT1229" s="57"/>
      <c r="BU1229" s="114"/>
    </row>
    <row r="1230" spans="67:73" x14ac:dyDescent="0.25">
      <c r="BO1230" s="115"/>
      <c r="BQ1230" s="113"/>
      <c r="BS1230" s="113"/>
      <c r="BU1230" s="114"/>
    </row>
    <row r="1231" spans="67:73" x14ac:dyDescent="0.25">
      <c r="BO1231" s="115"/>
      <c r="BP1231" s="57"/>
      <c r="BQ1231" s="113"/>
      <c r="BR1231" s="57"/>
      <c r="BS1231" s="113"/>
      <c r="BT1231" s="57"/>
      <c r="BU1231" s="114"/>
    </row>
    <row r="1232" spans="67:73" x14ac:dyDescent="0.25">
      <c r="BO1232" s="115"/>
      <c r="BQ1232" s="113"/>
      <c r="BS1232" s="113"/>
      <c r="BU1232" s="114"/>
    </row>
    <row r="1233" spans="67:73" x14ac:dyDescent="0.25">
      <c r="BO1233" s="115"/>
      <c r="BP1233" s="57"/>
      <c r="BQ1233" s="113"/>
      <c r="BR1233" s="57"/>
      <c r="BS1233" s="113"/>
      <c r="BT1233" s="57"/>
      <c r="BU1233" s="114"/>
    </row>
    <row r="1234" spans="67:73" x14ac:dyDescent="0.25">
      <c r="BO1234" s="115"/>
      <c r="BQ1234" s="113"/>
      <c r="BS1234" s="113"/>
      <c r="BU1234" s="114"/>
    </row>
    <row r="1235" spans="67:73" x14ac:dyDescent="0.25">
      <c r="BO1235" s="115"/>
      <c r="BP1235" s="57"/>
      <c r="BQ1235" s="113"/>
      <c r="BR1235" s="57"/>
      <c r="BS1235" s="113"/>
      <c r="BT1235" s="57"/>
      <c r="BU1235" s="114"/>
    </row>
    <row r="1236" spans="67:73" x14ac:dyDescent="0.25">
      <c r="BO1236" s="115"/>
      <c r="BQ1236" s="113"/>
      <c r="BS1236" s="113"/>
      <c r="BU1236" s="114"/>
    </row>
    <row r="1237" spans="67:73" x14ac:dyDescent="0.25">
      <c r="BO1237" s="115"/>
      <c r="BP1237" s="57"/>
      <c r="BQ1237" s="113"/>
      <c r="BR1237" s="57"/>
      <c r="BS1237" s="113"/>
      <c r="BT1237" s="57"/>
      <c r="BU1237" s="114"/>
    </row>
    <row r="1238" spans="67:73" x14ac:dyDescent="0.25">
      <c r="BO1238" s="115"/>
      <c r="BQ1238" s="113"/>
      <c r="BS1238" s="113"/>
      <c r="BU1238" s="114"/>
    </row>
    <row r="1239" spans="67:73" x14ac:dyDescent="0.25">
      <c r="BO1239" s="115"/>
      <c r="BP1239" s="57"/>
      <c r="BQ1239" s="113"/>
      <c r="BR1239" s="57"/>
      <c r="BS1239" s="113"/>
      <c r="BT1239" s="57"/>
      <c r="BU1239" s="114"/>
    </row>
    <row r="1240" spans="67:73" x14ac:dyDescent="0.25">
      <c r="BO1240" s="115"/>
      <c r="BQ1240" s="113"/>
      <c r="BS1240" s="113"/>
      <c r="BU1240" s="114"/>
    </row>
    <row r="1241" spans="67:73" x14ac:dyDescent="0.25">
      <c r="BO1241" s="115"/>
      <c r="BP1241" s="57"/>
      <c r="BQ1241" s="113"/>
      <c r="BR1241" s="57"/>
      <c r="BS1241" s="113"/>
      <c r="BT1241" s="57"/>
      <c r="BU1241" s="114"/>
    </row>
    <row r="1242" spans="67:73" x14ac:dyDescent="0.25">
      <c r="BO1242" s="115"/>
      <c r="BQ1242" s="113"/>
      <c r="BS1242" s="113"/>
      <c r="BU1242" s="114"/>
    </row>
    <row r="1243" spans="67:73" x14ac:dyDescent="0.25">
      <c r="BO1243" s="115"/>
      <c r="BP1243" s="57"/>
      <c r="BQ1243" s="113"/>
      <c r="BR1243" s="57"/>
      <c r="BS1243" s="113"/>
      <c r="BT1243" s="57"/>
      <c r="BU1243" s="114"/>
    </row>
    <row r="1244" spans="67:73" x14ac:dyDescent="0.25">
      <c r="BO1244" s="115"/>
      <c r="BQ1244" s="113"/>
      <c r="BS1244" s="113"/>
      <c r="BU1244" s="114"/>
    </row>
    <row r="1245" spans="67:73" x14ac:dyDescent="0.25">
      <c r="BO1245" s="115"/>
      <c r="BP1245" s="57"/>
      <c r="BQ1245" s="113"/>
      <c r="BR1245" s="57"/>
      <c r="BS1245" s="113"/>
      <c r="BT1245" s="57"/>
      <c r="BU1245" s="114"/>
    </row>
    <row r="1246" spans="67:73" x14ac:dyDescent="0.25">
      <c r="BO1246" s="115"/>
      <c r="BQ1246" s="113"/>
      <c r="BS1246" s="113"/>
      <c r="BU1246" s="114"/>
    </row>
    <row r="1247" spans="67:73" x14ac:dyDescent="0.25">
      <c r="BO1247" s="115"/>
      <c r="BP1247" s="57"/>
      <c r="BQ1247" s="113"/>
      <c r="BR1247" s="57"/>
      <c r="BS1247" s="113"/>
      <c r="BT1247" s="57"/>
      <c r="BU1247" s="114"/>
    </row>
    <row r="1248" spans="67:73" x14ac:dyDescent="0.25">
      <c r="BO1248" s="115"/>
      <c r="BQ1248" s="113"/>
      <c r="BS1248" s="113"/>
      <c r="BU1248" s="114"/>
    </row>
    <row r="1249" spans="67:73" x14ac:dyDescent="0.25">
      <c r="BO1249" s="115"/>
      <c r="BP1249" s="57"/>
      <c r="BQ1249" s="113"/>
      <c r="BR1249" s="57"/>
      <c r="BS1249" s="113"/>
      <c r="BT1249" s="57"/>
      <c r="BU1249" s="114"/>
    </row>
    <row r="1250" spans="67:73" x14ac:dyDescent="0.25">
      <c r="BO1250" s="115"/>
      <c r="BQ1250" s="113"/>
      <c r="BS1250" s="113"/>
      <c r="BU1250" s="114"/>
    </row>
    <row r="1251" spans="67:73" x14ac:dyDescent="0.25">
      <c r="BO1251" s="115"/>
      <c r="BP1251" s="57"/>
      <c r="BQ1251" s="113"/>
      <c r="BR1251" s="57"/>
      <c r="BS1251" s="113"/>
      <c r="BT1251" s="57"/>
      <c r="BU1251" s="114"/>
    </row>
    <row r="1252" spans="67:73" x14ac:dyDescent="0.25">
      <c r="BO1252" s="115"/>
      <c r="BQ1252" s="113"/>
      <c r="BS1252" s="113"/>
      <c r="BU1252" s="114"/>
    </row>
    <row r="1253" spans="67:73" x14ac:dyDescent="0.25">
      <c r="BO1253" s="115"/>
      <c r="BP1253" s="57"/>
      <c r="BQ1253" s="113"/>
      <c r="BR1253" s="57"/>
      <c r="BS1253" s="113"/>
      <c r="BT1253" s="57"/>
      <c r="BU1253" s="114"/>
    </row>
    <row r="1254" spans="67:73" x14ac:dyDescent="0.25">
      <c r="BO1254" s="115"/>
      <c r="BQ1254" s="113"/>
      <c r="BS1254" s="113"/>
      <c r="BU1254" s="114"/>
    </row>
    <row r="1255" spans="67:73" x14ac:dyDescent="0.25">
      <c r="BO1255" s="115"/>
      <c r="BP1255" s="57"/>
      <c r="BQ1255" s="113"/>
      <c r="BR1255" s="57"/>
      <c r="BS1255" s="113"/>
      <c r="BT1255" s="57"/>
      <c r="BU1255" s="114"/>
    </row>
    <row r="1256" spans="67:73" x14ac:dyDescent="0.25">
      <c r="BO1256" s="115"/>
      <c r="BQ1256" s="113"/>
      <c r="BS1256" s="113"/>
      <c r="BU1256" s="114"/>
    </row>
    <row r="1257" spans="67:73" x14ac:dyDescent="0.25">
      <c r="BO1257" s="115"/>
      <c r="BP1257" s="57"/>
      <c r="BQ1257" s="113"/>
      <c r="BR1257" s="57"/>
      <c r="BS1257" s="113"/>
      <c r="BT1257" s="57"/>
      <c r="BU1257" s="114"/>
    </row>
    <row r="1258" spans="67:73" x14ac:dyDescent="0.25">
      <c r="BO1258" s="115"/>
      <c r="BQ1258" s="113"/>
      <c r="BS1258" s="113"/>
      <c r="BU1258" s="114"/>
    </row>
    <row r="1259" spans="67:73" x14ac:dyDescent="0.25">
      <c r="BO1259" s="115"/>
      <c r="BP1259" s="57"/>
      <c r="BQ1259" s="113"/>
      <c r="BR1259" s="57"/>
      <c r="BS1259" s="113"/>
      <c r="BT1259" s="57"/>
      <c r="BU1259" s="114"/>
    </row>
    <row r="1260" spans="67:73" x14ac:dyDescent="0.25">
      <c r="BO1260" s="115"/>
      <c r="BQ1260" s="113"/>
      <c r="BS1260" s="113"/>
      <c r="BU1260" s="114"/>
    </row>
    <row r="1261" spans="67:73" x14ac:dyDescent="0.25">
      <c r="BO1261" s="115"/>
      <c r="BP1261" s="57"/>
      <c r="BQ1261" s="113"/>
      <c r="BR1261" s="57"/>
      <c r="BS1261" s="113"/>
      <c r="BT1261" s="57"/>
      <c r="BU1261" s="114"/>
    </row>
    <row r="1262" spans="67:73" x14ac:dyDescent="0.25">
      <c r="BO1262" s="115"/>
      <c r="BQ1262" s="113"/>
      <c r="BS1262" s="113"/>
      <c r="BU1262" s="114"/>
    </row>
    <row r="1263" spans="67:73" x14ac:dyDescent="0.25">
      <c r="BO1263" s="115"/>
      <c r="BP1263" s="57"/>
      <c r="BQ1263" s="113"/>
      <c r="BR1263" s="57"/>
      <c r="BS1263" s="113"/>
      <c r="BT1263" s="57"/>
      <c r="BU1263" s="114"/>
    </row>
    <row r="1264" spans="67:73" x14ac:dyDescent="0.25">
      <c r="BO1264" s="115"/>
      <c r="BQ1264" s="113"/>
      <c r="BS1264" s="113"/>
      <c r="BU1264" s="114"/>
    </row>
    <row r="1265" spans="67:73" x14ac:dyDescent="0.25">
      <c r="BO1265" s="115"/>
      <c r="BP1265" s="57"/>
      <c r="BQ1265" s="113"/>
      <c r="BR1265" s="57"/>
      <c r="BS1265" s="113"/>
      <c r="BT1265" s="57"/>
      <c r="BU1265" s="114"/>
    </row>
    <row r="1266" spans="67:73" x14ac:dyDescent="0.25">
      <c r="BO1266" s="115"/>
      <c r="BQ1266" s="113"/>
      <c r="BS1266" s="113"/>
      <c r="BU1266" s="114"/>
    </row>
    <row r="1267" spans="67:73" x14ac:dyDescent="0.25">
      <c r="BO1267" s="115"/>
      <c r="BP1267" s="57"/>
      <c r="BQ1267" s="113"/>
      <c r="BR1267" s="57"/>
      <c r="BS1267" s="113"/>
      <c r="BT1267" s="57"/>
      <c r="BU1267" s="114"/>
    </row>
    <row r="1268" spans="67:73" x14ac:dyDescent="0.25">
      <c r="BO1268" s="115"/>
      <c r="BQ1268" s="113"/>
      <c r="BS1268" s="113"/>
      <c r="BU1268" s="114"/>
    </row>
    <row r="1269" spans="67:73" x14ac:dyDescent="0.25">
      <c r="BO1269" s="115"/>
      <c r="BP1269" s="57"/>
      <c r="BQ1269" s="113"/>
      <c r="BR1269" s="57"/>
      <c r="BS1269" s="113"/>
      <c r="BT1269" s="57"/>
      <c r="BU1269" s="114"/>
    </row>
    <row r="1270" spans="67:73" x14ac:dyDescent="0.25">
      <c r="BO1270" s="115"/>
      <c r="BQ1270" s="113"/>
      <c r="BS1270" s="113"/>
      <c r="BU1270" s="114"/>
    </row>
    <row r="1271" spans="67:73" x14ac:dyDescent="0.25">
      <c r="BO1271" s="115"/>
      <c r="BP1271" s="57"/>
      <c r="BQ1271" s="113"/>
      <c r="BR1271" s="57"/>
      <c r="BS1271" s="113"/>
      <c r="BT1271" s="57"/>
      <c r="BU1271" s="114"/>
    </row>
    <row r="1272" spans="67:73" x14ac:dyDescent="0.25">
      <c r="BO1272" s="115"/>
      <c r="BQ1272" s="113"/>
      <c r="BS1272" s="113"/>
      <c r="BU1272" s="114"/>
    </row>
    <row r="1273" spans="67:73" x14ac:dyDescent="0.25">
      <c r="BO1273" s="115"/>
      <c r="BP1273" s="57"/>
      <c r="BQ1273" s="113"/>
      <c r="BR1273" s="57"/>
      <c r="BS1273" s="113"/>
      <c r="BT1273" s="57"/>
      <c r="BU1273" s="114"/>
    </row>
    <row r="1274" spans="67:73" x14ac:dyDescent="0.25">
      <c r="BO1274" s="115"/>
      <c r="BQ1274" s="113"/>
      <c r="BS1274" s="113"/>
      <c r="BU1274" s="114"/>
    </row>
    <row r="1275" spans="67:73" x14ac:dyDescent="0.25">
      <c r="BO1275" s="115"/>
      <c r="BP1275" s="57"/>
      <c r="BQ1275" s="113"/>
      <c r="BR1275" s="57"/>
      <c r="BS1275" s="113"/>
      <c r="BT1275" s="57"/>
      <c r="BU1275" s="114"/>
    </row>
    <row r="1276" spans="67:73" x14ac:dyDescent="0.25">
      <c r="BO1276" s="115"/>
      <c r="BQ1276" s="113"/>
      <c r="BS1276" s="113"/>
      <c r="BU1276" s="114"/>
    </row>
    <row r="1277" spans="67:73" x14ac:dyDescent="0.25">
      <c r="BO1277" s="115"/>
      <c r="BP1277" s="57"/>
      <c r="BQ1277" s="113"/>
      <c r="BR1277" s="57"/>
      <c r="BS1277" s="113"/>
      <c r="BT1277" s="57"/>
      <c r="BU1277" s="114"/>
    </row>
    <row r="1278" spans="67:73" x14ac:dyDescent="0.25">
      <c r="BO1278" s="115"/>
      <c r="BQ1278" s="113"/>
      <c r="BS1278" s="113"/>
      <c r="BU1278" s="114"/>
    </row>
    <row r="1279" spans="67:73" x14ac:dyDescent="0.25">
      <c r="BO1279" s="115"/>
      <c r="BP1279" s="57"/>
      <c r="BQ1279" s="113"/>
      <c r="BR1279" s="57"/>
      <c r="BS1279" s="113"/>
      <c r="BT1279" s="57"/>
      <c r="BU1279" s="114"/>
    </row>
    <row r="1280" spans="67:73" x14ac:dyDescent="0.25">
      <c r="BO1280" s="115"/>
      <c r="BQ1280" s="113"/>
      <c r="BS1280" s="113"/>
      <c r="BU1280" s="114"/>
    </row>
    <row r="1281" spans="67:73" x14ac:dyDescent="0.25">
      <c r="BO1281" s="115"/>
      <c r="BP1281" s="57"/>
      <c r="BQ1281" s="113"/>
      <c r="BR1281" s="57"/>
      <c r="BS1281" s="113"/>
      <c r="BT1281" s="57"/>
      <c r="BU1281" s="114"/>
    </row>
    <row r="1282" spans="67:73" x14ac:dyDescent="0.25">
      <c r="BO1282" s="115"/>
      <c r="BQ1282" s="113"/>
      <c r="BS1282" s="113"/>
      <c r="BU1282" s="114"/>
    </row>
    <row r="1283" spans="67:73" x14ac:dyDescent="0.25">
      <c r="BO1283" s="115"/>
      <c r="BP1283" s="57"/>
      <c r="BQ1283" s="113"/>
      <c r="BR1283" s="57"/>
      <c r="BS1283" s="113"/>
      <c r="BT1283" s="57"/>
      <c r="BU1283" s="114"/>
    </row>
    <row r="1284" spans="67:73" x14ac:dyDescent="0.25">
      <c r="BO1284" s="115"/>
      <c r="BQ1284" s="113"/>
      <c r="BS1284" s="113"/>
      <c r="BU1284" s="114"/>
    </row>
    <row r="1285" spans="67:73" x14ac:dyDescent="0.25">
      <c r="BO1285" s="115"/>
      <c r="BP1285" s="57"/>
      <c r="BQ1285" s="113"/>
      <c r="BR1285" s="57"/>
      <c r="BS1285" s="113"/>
      <c r="BT1285" s="57"/>
      <c r="BU1285" s="114"/>
    </row>
    <row r="1286" spans="67:73" x14ac:dyDescent="0.25">
      <c r="BO1286" s="115"/>
      <c r="BQ1286" s="113"/>
      <c r="BS1286" s="113"/>
      <c r="BU1286" s="114"/>
    </row>
    <row r="1287" spans="67:73" x14ac:dyDescent="0.25">
      <c r="BO1287" s="115"/>
      <c r="BP1287" s="57"/>
      <c r="BQ1287" s="113"/>
      <c r="BR1287" s="57"/>
      <c r="BS1287" s="113"/>
      <c r="BT1287" s="57"/>
      <c r="BU1287" s="114"/>
    </row>
    <row r="1288" spans="67:73" x14ac:dyDescent="0.25">
      <c r="BO1288" s="115"/>
      <c r="BQ1288" s="113"/>
      <c r="BS1288" s="113"/>
      <c r="BU1288" s="114"/>
    </row>
    <row r="1289" spans="67:73" x14ac:dyDescent="0.25">
      <c r="BO1289" s="115"/>
      <c r="BP1289" s="57"/>
      <c r="BQ1289" s="113"/>
      <c r="BR1289" s="57"/>
      <c r="BS1289" s="113"/>
      <c r="BT1289" s="57"/>
      <c r="BU1289" s="114"/>
    </row>
    <row r="1290" spans="67:73" x14ac:dyDescent="0.25">
      <c r="BO1290" s="115"/>
      <c r="BQ1290" s="113"/>
      <c r="BS1290" s="113"/>
      <c r="BU1290" s="114"/>
    </row>
    <row r="1291" spans="67:73" x14ac:dyDescent="0.25">
      <c r="BO1291" s="115"/>
      <c r="BP1291" s="57"/>
      <c r="BQ1291" s="113"/>
      <c r="BR1291" s="57"/>
      <c r="BS1291" s="113"/>
      <c r="BT1291" s="57"/>
      <c r="BU1291" s="114"/>
    </row>
    <row r="1292" spans="67:73" x14ac:dyDescent="0.25">
      <c r="BO1292" s="115"/>
      <c r="BQ1292" s="113"/>
      <c r="BS1292" s="113"/>
      <c r="BU1292" s="114"/>
    </row>
    <row r="1293" spans="67:73" x14ac:dyDescent="0.25">
      <c r="BO1293" s="115"/>
      <c r="BP1293" s="57"/>
      <c r="BQ1293" s="113"/>
      <c r="BR1293" s="57"/>
      <c r="BS1293" s="113"/>
      <c r="BT1293" s="57"/>
      <c r="BU1293" s="114"/>
    </row>
    <row r="1294" spans="67:73" x14ac:dyDescent="0.25">
      <c r="BO1294" s="115"/>
      <c r="BQ1294" s="113"/>
      <c r="BS1294" s="113"/>
      <c r="BU1294" s="114"/>
    </row>
    <row r="1295" spans="67:73" x14ac:dyDescent="0.25">
      <c r="BO1295" s="115"/>
      <c r="BP1295" s="57"/>
      <c r="BQ1295" s="113"/>
      <c r="BR1295" s="57"/>
      <c r="BS1295" s="113"/>
      <c r="BT1295" s="57"/>
      <c r="BU1295" s="114"/>
    </row>
    <row r="1296" spans="67:73" x14ac:dyDescent="0.25">
      <c r="BO1296" s="115"/>
      <c r="BQ1296" s="113"/>
      <c r="BS1296" s="113"/>
      <c r="BU1296" s="114"/>
    </row>
    <row r="1297" spans="67:73" x14ac:dyDescent="0.25">
      <c r="BO1297" s="115"/>
      <c r="BP1297" s="57"/>
      <c r="BQ1297" s="113"/>
      <c r="BR1297" s="57"/>
      <c r="BS1297" s="113"/>
      <c r="BT1297" s="57"/>
      <c r="BU1297" s="114"/>
    </row>
    <row r="1298" spans="67:73" x14ac:dyDescent="0.25">
      <c r="BO1298" s="115"/>
      <c r="BQ1298" s="113"/>
      <c r="BS1298" s="113"/>
      <c r="BU1298" s="114"/>
    </row>
    <row r="1299" spans="67:73" x14ac:dyDescent="0.25">
      <c r="BO1299" s="115"/>
      <c r="BP1299" s="57"/>
      <c r="BQ1299" s="113"/>
      <c r="BR1299" s="57"/>
      <c r="BS1299" s="113"/>
      <c r="BT1299" s="57"/>
      <c r="BU1299" s="114"/>
    </row>
    <row r="1300" spans="67:73" x14ac:dyDescent="0.25">
      <c r="BO1300" s="115"/>
      <c r="BQ1300" s="113"/>
      <c r="BS1300" s="113"/>
      <c r="BU1300" s="114"/>
    </row>
    <row r="1301" spans="67:73" x14ac:dyDescent="0.25">
      <c r="BO1301" s="115"/>
      <c r="BP1301" s="57"/>
      <c r="BQ1301" s="113"/>
      <c r="BR1301" s="57"/>
      <c r="BS1301" s="113"/>
      <c r="BT1301" s="57"/>
      <c r="BU1301" s="114"/>
    </row>
    <row r="1302" spans="67:73" x14ac:dyDescent="0.25">
      <c r="BO1302" s="115"/>
      <c r="BQ1302" s="113"/>
      <c r="BS1302" s="113"/>
      <c r="BU1302" s="114"/>
    </row>
    <row r="1303" spans="67:73" x14ac:dyDescent="0.25">
      <c r="BO1303" s="115"/>
      <c r="BP1303" s="57"/>
      <c r="BQ1303" s="113"/>
      <c r="BR1303" s="57"/>
      <c r="BS1303" s="113"/>
      <c r="BT1303" s="57"/>
      <c r="BU1303" s="114"/>
    </row>
    <row r="1304" spans="67:73" x14ac:dyDescent="0.25">
      <c r="BO1304" s="115"/>
      <c r="BQ1304" s="113"/>
      <c r="BS1304" s="113"/>
      <c r="BU1304" s="114"/>
    </row>
    <row r="1305" spans="67:73" x14ac:dyDescent="0.25">
      <c r="BO1305" s="115"/>
      <c r="BP1305" s="57"/>
      <c r="BQ1305" s="113"/>
      <c r="BR1305" s="57"/>
      <c r="BS1305" s="113"/>
      <c r="BT1305" s="57"/>
      <c r="BU1305" s="114"/>
    </row>
    <row r="1306" spans="67:73" x14ac:dyDescent="0.25">
      <c r="BO1306" s="115"/>
      <c r="BQ1306" s="113"/>
      <c r="BS1306" s="113"/>
      <c r="BU1306" s="114"/>
    </row>
    <row r="1307" spans="67:73" x14ac:dyDescent="0.25">
      <c r="BO1307" s="115"/>
      <c r="BP1307" s="57"/>
      <c r="BQ1307" s="113"/>
      <c r="BR1307" s="57"/>
      <c r="BS1307" s="113"/>
      <c r="BT1307" s="57"/>
      <c r="BU1307" s="114"/>
    </row>
    <row r="1308" spans="67:73" x14ac:dyDescent="0.25">
      <c r="BO1308" s="115"/>
      <c r="BQ1308" s="113"/>
      <c r="BS1308" s="113"/>
      <c r="BU1308" s="114"/>
    </row>
    <row r="1309" spans="67:73" x14ac:dyDescent="0.25">
      <c r="BO1309" s="115"/>
      <c r="BP1309" s="57"/>
      <c r="BQ1309" s="113"/>
      <c r="BR1309" s="57"/>
      <c r="BS1309" s="113"/>
      <c r="BT1309" s="57"/>
      <c r="BU1309" s="114"/>
    </row>
    <row r="1310" spans="67:73" x14ac:dyDescent="0.25">
      <c r="BO1310" s="115"/>
      <c r="BQ1310" s="113"/>
      <c r="BS1310" s="113"/>
      <c r="BU1310" s="114"/>
    </row>
    <row r="1311" spans="67:73" x14ac:dyDescent="0.25">
      <c r="BO1311" s="115"/>
      <c r="BP1311" s="57"/>
      <c r="BQ1311" s="113"/>
      <c r="BR1311" s="57"/>
      <c r="BS1311" s="113"/>
      <c r="BT1311" s="57"/>
      <c r="BU1311" s="114"/>
    </row>
    <row r="1312" spans="67:73" x14ac:dyDescent="0.25">
      <c r="BO1312" s="115"/>
      <c r="BQ1312" s="113"/>
      <c r="BS1312" s="113"/>
      <c r="BU1312" s="114"/>
    </row>
    <row r="1313" spans="67:73" x14ac:dyDescent="0.25">
      <c r="BO1313" s="115"/>
      <c r="BP1313" s="57"/>
      <c r="BQ1313" s="113"/>
      <c r="BR1313" s="57"/>
      <c r="BS1313" s="113"/>
      <c r="BT1313" s="57"/>
      <c r="BU1313" s="114"/>
    </row>
    <row r="1314" spans="67:73" x14ac:dyDescent="0.25">
      <c r="BO1314" s="115"/>
      <c r="BQ1314" s="113"/>
      <c r="BS1314" s="113"/>
      <c r="BU1314" s="114"/>
    </row>
    <row r="1315" spans="67:73" x14ac:dyDescent="0.25">
      <c r="BO1315" s="115"/>
      <c r="BP1315" s="57"/>
      <c r="BQ1315" s="113"/>
      <c r="BR1315" s="57"/>
      <c r="BS1315" s="113"/>
      <c r="BT1315" s="57"/>
      <c r="BU1315" s="114"/>
    </row>
    <row r="1316" spans="67:73" x14ac:dyDescent="0.25">
      <c r="BO1316" s="115"/>
      <c r="BQ1316" s="113"/>
      <c r="BS1316" s="113"/>
      <c r="BU1316" s="114"/>
    </row>
    <row r="1317" spans="67:73" x14ac:dyDescent="0.25">
      <c r="BO1317" s="115"/>
      <c r="BP1317" s="57"/>
      <c r="BQ1317" s="113"/>
      <c r="BR1317" s="57"/>
      <c r="BS1317" s="113"/>
      <c r="BT1317" s="57"/>
      <c r="BU1317" s="114"/>
    </row>
    <row r="1318" spans="67:73" x14ac:dyDescent="0.25">
      <c r="BO1318" s="115"/>
      <c r="BQ1318" s="113"/>
      <c r="BS1318" s="113"/>
      <c r="BU1318" s="114"/>
    </row>
    <row r="1319" spans="67:73" x14ac:dyDescent="0.25">
      <c r="BO1319" s="115"/>
      <c r="BP1319" s="57"/>
      <c r="BQ1319" s="113"/>
      <c r="BR1319" s="57"/>
      <c r="BS1319" s="113"/>
      <c r="BT1319" s="57"/>
      <c r="BU1319" s="114"/>
    </row>
    <row r="1320" spans="67:73" x14ac:dyDescent="0.25">
      <c r="BO1320" s="115"/>
      <c r="BQ1320" s="113"/>
      <c r="BS1320" s="113"/>
      <c r="BU1320" s="114"/>
    </row>
    <row r="1321" spans="67:73" x14ac:dyDescent="0.25">
      <c r="BO1321" s="115"/>
      <c r="BP1321" s="57"/>
      <c r="BQ1321" s="113"/>
      <c r="BR1321" s="57"/>
      <c r="BS1321" s="113"/>
      <c r="BT1321" s="57"/>
      <c r="BU1321" s="114"/>
    </row>
    <row r="1322" spans="67:73" x14ac:dyDescent="0.25">
      <c r="BO1322" s="115"/>
      <c r="BQ1322" s="113"/>
      <c r="BS1322" s="113"/>
      <c r="BU1322" s="114"/>
    </row>
    <row r="1323" spans="67:73" x14ac:dyDescent="0.25">
      <c r="BO1323" s="115"/>
      <c r="BP1323" s="57"/>
      <c r="BQ1323" s="113"/>
      <c r="BR1323" s="57"/>
      <c r="BS1323" s="113"/>
      <c r="BT1323" s="57"/>
      <c r="BU1323" s="114"/>
    </row>
    <row r="1324" spans="67:73" x14ac:dyDescent="0.25">
      <c r="BO1324" s="115"/>
      <c r="BQ1324" s="113"/>
      <c r="BS1324" s="113"/>
      <c r="BU1324" s="114"/>
    </row>
    <row r="1325" spans="67:73" x14ac:dyDescent="0.25">
      <c r="BO1325" s="115"/>
      <c r="BP1325" s="57"/>
      <c r="BQ1325" s="113"/>
      <c r="BR1325" s="57"/>
      <c r="BS1325" s="113"/>
      <c r="BT1325" s="57"/>
      <c r="BU1325" s="114"/>
    </row>
    <row r="1326" spans="67:73" x14ac:dyDescent="0.25">
      <c r="BO1326" s="115"/>
      <c r="BQ1326" s="113"/>
      <c r="BS1326" s="113"/>
      <c r="BU1326" s="114"/>
    </row>
    <row r="1327" spans="67:73" x14ac:dyDescent="0.25">
      <c r="BO1327" s="115"/>
      <c r="BP1327" s="57"/>
      <c r="BQ1327" s="113"/>
      <c r="BR1327" s="57"/>
      <c r="BS1327" s="113"/>
      <c r="BT1327" s="57"/>
      <c r="BU1327" s="114"/>
    </row>
    <row r="1328" spans="67:73" x14ac:dyDescent="0.25">
      <c r="BO1328" s="115"/>
      <c r="BQ1328" s="113"/>
      <c r="BS1328" s="113"/>
      <c r="BU1328" s="114"/>
    </row>
    <row r="1329" spans="67:73" x14ac:dyDescent="0.25">
      <c r="BO1329" s="115"/>
      <c r="BP1329" s="57"/>
      <c r="BQ1329" s="113"/>
      <c r="BR1329" s="57"/>
      <c r="BS1329" s="113"/>
      <c r="BT1329" s="57"/>
      <c r="BU1329" s="114"/>
    </row>
    <row r="1330" spans="67:73" x14ac:dyDescent="0.25">
      <c r="BO1330" s="115"/>
      <c r="BQ1330" s="113"/>
      <c r="BS1330" s="113"/>
      <c r="BU1330" s="114"/>
    </row>
    <row r="1331" spans="67:73" x14ac:dyDescent="0.25">
      <c r="BO1331" s="115"/>
      <c r="BP1331" s="57"/>
      <c r="BQ1331" s="113"/>
      <c r="BR1331" s="57"/>
      <c r="BS1331" s="113"/>
      <c r="BT1331" s="57"/>
      <c r="BU1331" s="114"/>
    </row>
    <row r="1332" spans="67:73" x14ac:dyDescent="0.25">
      <c r="BO1332" s="115"/>
      <c r="BQ1332" s="113"/>
      <c r="BS1332" s="113"/>
      <c r="BU1332" s="114"/>
    </row>
    <row r="1333" spans="67:73" x14ac:dyDescent="0.25">
      <c r="BO1333" s="115"/>
      <c r="BP1333" s="57"/>
      <c r="BQ1333" s="113"/>
      <c r="BR1333" s="57"/>
      <c r="BS1333" s="113"/>
      <c r="BT1333" s="57"/>
      <c r="BU1333" s="114"/>
    </row>
    <row r="1334" spans="67:73" x14ac:dyDescent="0.25">
      <c r="BO1334" s="115"/>
      <c r="BQ1334" s="113"/>
      <c r="BS1334" s="113"/>
      <c r="BU1334" s="114"/>
    </row>
    <row r="1335" spans="67:73" x14ac:dyDescent="0.25">
      <c r="BO1335" s="115"/>
      <c r="BP1335" s="57"/>
      <c r="BQ1335" s="113"/>
      <c r="BR1335" s="57"/>
      <c r="BS1335" s="113"/>
      <c r="BT1335" s="57"/>
      <c r="BU1335" s="114"/>
    </row>
    <row r="1336" spans="67:73" x14ac:dyDescent="0.25">
      <c r="BO1336" s="115"/>
      <c r="BQ1336" s="113"/>
      <c r="BS1336" s="113"/>
      <c r="BU1336" s="114"/>
    </row>
    <row r="1337" spans="67:73" x14ac:dyDescent="0.25">
      <c r="BO1337" s="115"/>
      <c r="BP1337" s="57"/>
      <c r="BQ1337" s="113"/>
      <c r="BR1337" s="57"/>
      <c r="BS1337" s="113"/>
      <c r="BT1337" s="57"/>
      <c r="BU1337" s="114"/>
    </row>
    <row r="1338" spans="67:73" x14ac:dyDescent="0.25">
      <c r="BO1338" s="115"/>
      <c r="BQ1338" s="113"/>
      <c r="BS1338" s="113"/>
      <c r="BU1338" s="114"/>
    </row>
    <row r="1339" spans="67:73" x14ac:dyDescent="0.25">
      <c r="BO1339" s="115"/>
      <c r="BP1339" s="57"/>
      <c r="BQ1339" s="113"/>
      <c r="BR1339" s="57"/>
      <c r="BS1339" s="113"/>
      <c r="BT1339" s="57"/>
      <c r="BU1339" s="114"/>
    </row>
    <row r="1340" spans="67:73" x14ac:dyDescent="0.25">
      <c r="BO1340" s="115"/>
      <c r="BQ1340" s="113"/>
      <c r="BS1340" s="113"/>
      <c r="BU1340" s="114"/>
    </row>
    <row r="1341" spans="67:73" x14ac:dyDescent="0.25">
      <c r="BO1341" s="115"/>
      <c r="BP1341" s="57"/>
      <c r="BQ1341" s="113"/>
      <c r="BR1341" s="57"/>
      <c r="BS1341" s="113"/>
      <c r="BT1341" s="57"/>
      <c r="BU1341" s="114"/>
    </row>
    <row r="1342" spans="67:73" x14ac:dyDescent="0.25">
      <c r="BO1342" s="115"/>
      <c r="BQ1342" s="113"/>
      <c r="BS1342" s="113"/>
      <c r="BU1342" s="114"/>
    </row>
    <row r="1343" spans="67:73" x14ac:dyDescent="0.25">
      <c r="BO1343" s="115"/>
      <c r="BP1343" s="57"/>
      <c r="BQ1343" s="113"/>
      <c r="BR1343" s="57"/>
      <c r="BS1343" s="113"/>
      <c r="BT1343" s="57"/>
      <c r="BU1343" s="114"/>
    </row>
    <row r="1344" spans="67:73" x14ac:dyDescent="0.25">
      <c r="BO1344" s="115"/>
      <c r="BQ1344" s="113"/>
      <c r="BS1344" s="113"/>
      <c r="BU1344" s="114"/>
    </row>
    <row r="1345" spans="67:73" x14ac:dyDescent="0.25">
      <c r="BO1345" s="115"/>
      <c r="BP1345" s="57"/>
      <c r="BQ1345" s="113"/>
      <c r="BR1345" s="57"/>
      <c r="BS1345" s="113"/>
      <c r="BT1345" s="57"/>
      <c r="BU1345" s="114"/>
    </row>
    <row r="1346" spans="67:73" x14ac:dyDescent="0.25">
      <c r="BO1346" s="115"/>
      <c r="BQ1346" s="113"/>
      <c r="BS1346" s="113"/>
      <c r="BU1346" s="114"/>
    </row>
    <row r="1347" spans="67:73" x14ac:dyDescent="0.25">
      <c r="BO1347" s="115"/>
      <c r="BP1347" s="57"/>
      <c r="BQ1347" s="113"/>
      <c r="BR1347" s="57"/>
      <c r="BS1347" s="113"/>
      <c r="BT1347" s="57"/>
      <c r="BU1347" s="114"/>
    </row>
    <row r="1348" spans="67:73" x14ac:dyDescent="0.25">
      <c r="BO1348" s="115"/>
      <c r="BQ1348" s="113"/>
      <c r="BS1348" s="113"/>
      <c r="BU1348" s="114"/>
    </row>
    <row r="1349" spans="67:73" x14ac:dyDescent="0.25">
      <c r="BO1349" s="115"/>
      <c r="BP1349" s="57"/>
      <c r="BQ1349" s="113"/>
      <c r="BR1349" s="57"/>
      <c r="BS1349" s="113"/>
      <c r="BT1349" s="57"/>
      <c r="BU1349" s="114"/>
    </row>
    <row r="1350" spans="67:73" x14ac:dyDescent="0.25">
      <c r="BO1350" s="115"/>
      <c r="BQ1350" s="113"/>
      <c r="BS1350" s="113"/>
      <c r="BU1350" s="114"/>
    </row>
    <row r="1351" spans="67:73" x14ac:dyDescent="0.25">
      <c r="BO1351" s="115"/>
      <c r="BP1351" s="57"/>
      <c r="BQ1351" s="113"/>
      <c r="BR1351" s="57"/>
      <c r="BS1351" s="113"/>
      <c r="BT1351" s="57"/>
      <c r="BU1351" s="114"/>
    </row>
    <row r="1352" spans="67:73" x14ac:dyDescent="0.25">
      <c r="BO1352" s="115"/>
      <c r="BQ1352" s="113"/>
      <c r="BS1352" s="113"/>
      <c r="BU1352" s="114"/>
    </row>
    <row r="1353" spans="67:73" x14ac:dyDescent="0.25">
      <c r="BO1353" s="115"/>
      <c r="BP1353" s="57"/>
      <c r="BQ1353" s="113"/>
      <c r="BR1353" s="57"/>
      <c r="BS1353" s="113"/>
      <c r="BT1353" s="57"/>
      <c r="BU1353" s="114"/>
    </row>
    <row r="1354" spans="67:73" x14ac:dyDescent="0.25">
      <c r="BO1354" s="115"/>
      <c r="BQ1354" s="113"/>
      <c r="BS1354" s="113"/>
      <c r="BU1354" s="114"/>
    </row>
    <row r="1355" spans="67:73" x14ac:dyDescent="0.25">
      <c r="BO1355" s="115"/>
      <c r="BP1355" s="57"/>
      <c r="BQ1355" s="113"/>
      <c r="BR1355" s="57"/>
      <c r="BS1355" s="113"/>
      <c r="BT1355" s="57"/>
      <c r="BU1355" s="114"/>
    </row>
    <row r="1356" spans="67:73" x14ac:dyDescent="0.25">
      <c r="BO1356" s="115"/>
      <c r="BQ1356" s="113"/>
      <c r="BS1356" s="113"/>
      <c r="BU1356" s="114"/>
    </row>
    <row r="1357" spans="67:73" x14ac:dyDescent="0.25">
      <c r="BO1357" s="115"/>
      <c r="BP1357" s="57"/>
      <c r="BQ1357" s="113"/>
      <c r="BR1357" s="57"/>
      <c r="BS1357" s="113"/>
      <c r="BT1357" s="57"/>
      <c r="BU1357" s="114"/>
    </row>
    <row r="1358" spans="67:73" x14ac:dyDescent="0.25">
      <c r="BO1358" s="115"/>
      <c r="BQ1358" s="113"/>
      <c r="BS1358" s="113"/>
      <c r="BU1358" s="114"/>
    </row>
    <row r="1359" spans="67:73" x14ac:dyDescent="0.25">
      <c r="BO1359" s="115"/>
      <c r="BP1359" s="57"/>
      <c r="BQ1359" s="113"/>
      <c r="BR1359" s="57"/>
      <c r="BS1359" s="113"/>
      <c r="BT1359" s="57"/>
      <c r="BU1359" s="114"/>
    </row>
    <row r="1360" spans="67:73" x14ac:dyDescent="0.25">
      <c r="BO1360" s="115"/>
      <c r="BQ1360" s="113"/>
      <c r="BS1360" s="113"/>
      <c r="BU1360" s="114"/>
    </row>
    <row r="1361" spans="67:73" x14ac:dyDescent="0.25">
      <c r="BO1361" s="115"/>
      <c r="BP1361" s="57"/>
      <c r="BQ1361" s="113"/>
      <c r="BR1361" s="57"/>
      <c r="BS1361" s="113"/>
      <c r="BT1361" s="57"/>
      <c r="BU1361" s="114"/>
    </row>
    <row r="1362" spans="67:73" x14ac:dyDescent="0.25">
      <c r="BO1362" s="115"/>
      <c r="BQ1362" s="113"/>
      <c r="BS1362" s="113"/>
      <c r="BU1362" s="114"/>
    </row>
    <row r="1363" spans="67:73" x14ac:dyDescent="0.25">
      <c r="BO1363" s="115"/>
      <c r="BP1363" s="57"/>
      <c r="BQ1363" s="113"/>
      <c r="BR1363" s="57"/>
      <c r="BS1363" s="113"/>
      <c r="BT1363" s="57"/>
      <c r="BU1363" s="114"/>
    </row>
    <row r="1364" spans="67:73" x14ac:dyDescent="0.25">
      <c r="BO1364" s="115"/>
      <c r="BQ1364" s="113"/>
      <c r="BS1364" s="113"/>
      <c r="BU1364" s="114"/>
    </row>
    <row r="1365" spans="67:73" x14ac:dyDescent="0.25">
      <c r="BO1365" s="115"/>
      <c r="BP1365" s="57"/>
      <c r="BQ1365" s="113"/>
      <c r="BR1365" s="57"/>
      <c r="BS1365" s="113"/>
      <c r="BT1365" s="57"/>
      <c r="BU1365" s="114"/>
    </row>
    <row r="1366" spans="67:73" x14ac:dyDescent="0.25">
      <c r="BO1366" s="115"/>
      <c r="BQ1366" s="113"/>
      <c r="BS1366" s="113"/>
      <c r="BU1366" s="114"/>
    </row>
    <row r="1367" spans="67:73" x14ac:dyDescent="0.25">
      <c r="BO1367" s="115"/>
      <c r="BP1367" s="57"/>
      <c r="BQ1367" s="113"/>
      <c r="BR1367" s="57"/>
      <c r="BS1367" s="113"/>
      <c r="BT1367" s="57"/>
      <c r="BU1367" s="114"/>
    </row>
    <row r="1368" spans="67:73" x14ac:dyDescent="0.25">
      <c r="BO1368" s="115"/>
      <c r="BQ1368" s="113"/>
      <c r="BS1368" s="113"/>
      <c r="BU1368" s="114"/>
    </row>
    <row r="1369" spans="67:73" x14ac:dyDescent="0.25">
      <c r="BO1369" s="115"/>
      <c r="BP1369" s="57"/>
      <c r="BQ1369" s="113"/>
      <c r="BR1369" s="57"/>
      <c r="BS1369" s="113"/>
      <c r="BT1369" s="57"/>
      <c r="BU1369" s="114"/>
    </row>
    <row r="1370" spans="67:73" x14ac:dyDescent="0.25">
      <c r="BO1370" s="115"/>
      <c r="BQ1370" s="113"/>
      <c r="BS1370" s="113"/>
      <c r="BU1370" s="114"/>
    </row>
    <row r="1371" spans="67:73" x14ac:dyDescent="0.25">
      <c r="BO1371" s="115"/>
      <c r="BP1371" s="57"/>
      <c r="BQ1371" s="113"/>
      <c r="BR1371" s="57"/>
      <c r="BS1371" s="113"/>
      <c r="BT1371" s="57"/>
      <c r="BU1371" s="114"/>
    </row>
    <row r="1372" spans="67:73" x14ac:dyDescent="0.25">
      <c r="BO1372" s="115"/>
      <c r="BQ1372" s="113"/>
      <c r="BS1372" s="113"/>
      <c r="BU1372" s="114"/>
    </row>
    <row r="1373" spans="67:73" x14ac:dyDescent="0.25">
      <c r="BO1373" s="115"/>
      <c r="BP1373" s="57"/>
      <c r="BQ1373" s="113"/>
      <c r="BR1373" s="57"/>
      <c r="BS1373" s="113"/>
      <c r="BT1373" s="57"/>
      <c r="BU1373" s="114"/>
    </row>
    <row r="1374" spans="67:73" x14ac:dyDescent="0.25">
      <c r="BO1374" s="115"/>
      <c r="BQ1374" s="113"/>
      <c r="BS1374" s="113"/>
      <c r="BU1374" s="114"/>
    </row>
    <row r="1375" spans="67:73" x14ac:dyDescent="0.25">
      <c r="BO1375" s="115"/>
      <c r="BP1375" s="57"/>
      <c r="BQ1375" s="113"/>
      <c r="BR1375" s="57"/>
      <c r="BS1375" s="113"/>
      <c r="BT1375" s="57"/>
      <c r="BU1375" s="114"/>
    </row>
    <row r="1376" spans="67:73" x14ac:dyDescent="0.25">
      <c r="BO1376" s="115"/>
      <c r="BQ1376" s="113"/>
      <c r="BS1376" s="1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      <c r="BU1377" s="114"/>
    </row>
    <row r="1378" spans="67:73" x14ac:dyDescent="0.25">
      <c r="BO1378" s="115"/>
      <c r="BQ1378" s="113"/>
      <c r="BS1378" s="113"/>
      <c r="BU1378" s="114"/>
    </row>
    <row r="1379" spans="67:73" x14ac:dyDescent="0.25">
      <c r="BO1379" s="115"/>
      <c r="BP1379" s="57"/>
      <c r="BQ1379" s="113"/>
      <c r="BR1379" s="57"/>
      <c r="BS1379" s="113"/>
      <c r="BT1379" s="57"/>
      <c r="BU1379" s="114"/>
    </row>
    <row r="1380" spans="67:73" x14ac:dyDescent="0.25">
      <c r="BO1380" s="115"/>
      <c r="BQ1380" s="113"/>
      <c r="BS1380" s="113"/>
      <c r="BU1380" s="114"/>
    </row>
    <row r="1381" spans="67:73" x14ac:dyDescent="0.25">
      <c r="BO1381" s="115"/>
      <c r="BP1381" s="57"/>
      <c r="BQ1381" s="113"/>
      <c r="BR1381" s="57"/>
      <c r="BS1381" s="113"/>
      <c r="BT1381" s="57"/>
      <c r="BU1381" s="114"/>
    </row>
    <row r="1382" spans="67:73" x14ac:dyDescent="0.25">
      <c r="BO1382" s="115"/>
      <c r="BQ1382" s="113"/>
      <c r="BS1382" s="113"/>
      <c r="BU1382" s="114"/>
    </row>
    <row r="1383" spans="67:73" x14ac:dyDescent="0.25">
      <c r="BO1383" s="115"/>
      <c r="BP1383" s="57"/>
      <c r="BQ1383" s="113"/>
      <c r="BR1383" s="57"/>
      <c r="BS1383" s="113"/>
      <c r="BT1383" s="57"/>
      <c r="BU1383" s="114"/>
    </row>
    <row r="1384" spans="67:73" x14ac:dyDescent="0.25">
      <c r="BO1384" s="115"/>
      <c r="BQ1384" s="113"/>
      <c r="BS1384" s="113"/>
      <c r="BU1384" s="114"/>
    </row>
    <row r="1385" spans="67:73" x14ac:dyDescent="0.25">
      <c r="BO1385" s="115"/>
      <c r="BP1385" s="57"/>
      <c r="BQ1385" s="113"/>
      <c r="BR1385" s="57"/>
      <c r="BS1385" s="113"/>
      <c r="BT1385" s="57"/>
      <c r="BU1385" s="114"/>
    </row>
    <row r="1386" spans="67:73" x14ac:dyDescent="0.25">
      <c r="BO1386" s="115"/>
      <c r="BQ1386" s="113"/>
      <c r="BS1386" s="113"/>
      <c r="BU1386" s="114"/>
    </row>
    <row r="1387" spans="67:73" x14ac:dyDescent="0.25">
      <c r="BO1387" s="115"/>
      <c r="BP1387" s="57"/>
      <c r="BQ1387" s="113"/>
      <c r="BR1387" s="57"/>
      <c r="BS1387" s="113"/>
      <c r="BT1387" s="57"/>
      <c r="BU1387" s="114"/>
    </row>
    <row r="1388" spans="67:73" x14ac:dyDescent="0.25">
      <c r="BO1388" s="115"/>
      <c r="BQ1388" s="113"/>
      <c r="BS1388" s="113"/>
      <c r="BU1388" s="114"/>
    </row>
    <row r="1389" spans="67:73" x14ac:dyDescent="0.25">
      <c r="BO1389" s="115"/>
      <c r="BP1389" s="57"/>
      <c r="BQ1389" s="113"/>
      <c r="BR1389" s="57"/>
      <c r="BS1389" s="113"/>
      <c r="BT1389" s="57"/>
      <c r="BU1389" s="114"/>
    </row>
    <row r="1390" spans="67:73" x14ac:dyDescent="0.25">
      <c r="BO1390" s="115"/>
      <c r="BQ1390" s="113"/>
      <c r="BS1390" s="113"/>
      <c r="BU1390" s="114"/>
    </row>
    <row r="1391" spans="67:73" x14ac:dyDescent="0.25">
      <c r="BO1391" s="115"/>
      <c r="BP1391" s="57"/>
      <c r="BQ1391" s="113"/>
      <c r="BR1391" s="57"/>
      <c r="BS1391" s="113"/>
      <c r="BT1391" s="57"/>
      <c r="BU1391" s="114"/>
    </row>
    <row r="1392" spans="67:73" x14ac:dyDescent="0.25">
      <c r="BO1392" s="115"/>
      <c r="BQ1392" s="113"/>
      <c r="BS1392" s="113"/>
      <c r="BU1392" s="114"/>
    </row>
    <row r="1393" spans="67:73" x14ac:dyDescent="0.25">
      <c r="BO1393" s="115"/>
      <c r="BP1393" s="57"/>
      <c r="BQ1393" s="113"/>
      <c r="BR1393" s="57"/>
      <c r="BS1393" s="113"/>
      <c r="BT1393" s="57"/>
      <c r="BU1393" s="114"/>
    </row>
    <row r="1394" spans="67:73" x14ac:dyDescent="0.25">
      <c r="BO1394" s="115"/>
      <c r="BQ1394" s="113"/>
      <c r="BS1394" s="113"/>
      <c r="BU1394" s="114"/>
    </row>
    <row r="1395" spans="67:73" x14ac:dyDescent="0.25">
      <c r="BO1395" s="115"/>
      <c r="BP1395" s="57"/>
      <c r="BQ1395" s="113"/>
      <c r="BR1395" s="57"/>
      <c r="BS1395" s="113"/>
      <c r="BT1395" s="57"/>
      <c r="BU1395" s="114"/>
    </row>
    <row r="1396" spans="67:73" x14ac:dyDescent="0.25">
      <c r="BO1396" s="115"/>
      <c r="BQ1396" s="113"/>
      <c r="BS1396" s="113"/>
      <c r="BU1396" s="114"/>
    </row>
    <row r="1397" spans="67:73" x14ac:dyDescent="0.25">
      <c r="BO1397" s="115"/>
      <c r="BP1397" s="57"/>
      <c r="BQ1397" s="113"/>
      <c r="BR1397" s="57"/>
      <c r="BS1397" s="113"/>
      <c r="BT1397" s="57"/>
      <c r="BU1397" s="114"/>
    </row>
    <row r="1398" spans="67:73" x14ac:dyDescent="0.25">
      <c r="BO1398" s="115"/>
      <c r="BQ1398" s="113"/>
      <c r="BS1398" s="113"/>
      <c r="BU1398" s="114"/>
    </row>
    <row r="1399" spans="67:73" x14ac:dyDescent="0.25">
      <c r="BO1399" s="115"/>
      <c r="BP1399" s="57"/>
      <c r="BQ1399" s="113"/>
      <c r="BR1399" s="57"/>
      <c r="BS1399" s="113"/>
      <c r="BT1399" s="57"/>
      <c r="BU1399" s="114"/>
    </row>
    <row r="1400" spans="67:73" x14ac:dyDescent="0.25">
      <c r="BO1400" s="115"/>
      <c r="BQ1400" s="113"/>
      <c r="BS1400" s="113"/>
      <c r="BU1400" s="114"/>
    </row>
    <row r="1401" spans="67:73" x14ac:dyDescent="0.25">
      <c r="BO1401" s="115"/>
      <c r="BP1401" s="57"/>
      <c r="BQ1401" s="113"/>
      <c r="BR1401" s="57"/>
      <c r="BS1401" s="113"/>
      <c r="BT1401" s="57"/>
      <c r="BU1401" s="114"/>
    </row>
    <row r="1402" spans="67:73" x14ac:dyDescent="0.25">
      <c r="BO1402" s="115"/>
      <c r="BQ1402" s="113"/>
      <c r="BS1402" s="113"/>
      <c r="BU1402" s="114"/>
    </row>
    <row r="1403" spans="67:73" x14ac:dyDescent="0.25">
      <c r="BO1403" s="115"/>
      <c r="BP1403" s="57"/>
      <c r="BQ1403" s="113"/>
      <c r="BR1403" s="57"/>
      <c r="BS1403" s="113"/>
      <c r="BT1403" s="57"/>
      <c r="BU1403" s="114"/>
    </row>
    <row r="1404" spans="67:73" x14ac:dyDescent="0.25">
      <c r="BO1404" s="115"/>
      <c r="BQ1404" s="113"/>
      <c r="BS1404" s="113"/>
      <c r="BU1404" s="114"/>
    </row>
    <row r="1405" spans="67:73" x14ac:dyDescent="0.25">
      <c r="BO1405" s="115"/>
      <c r="BP1405" s="57"/>
      <c r="BQ1405" s="113"/>
      <c r="BR1405" s="57"/>
      <c r="BS1405" s="113"/>
      <c r="BT1405" s="57"/>
      <c r="BU1405" s="114"/>
    </row>
    <row r="1406" spans="67:73" x14ac:dyDescent="0.25">
      <c r="BO1406" s="115"/>
      <c r="BQ1406" s="113"/>
      <c r="BS1406" s="113"/>
      <c r="BU1406" s="114"/>
    </row>
    <row r="1407" spans="67:73" x14ac:dyDescent="0.25">
      <c r="BO1407" s="115"/>
      <c r="BP1407" s="57"/>
      <c r="BQ1407" s="113"/>
      <c r="BR1407" s="57"/>
      <c r="BS1407" s="113"/>
      <c r="BT1407" s="57"/>
      <c r="BU1407" s="114"/>
    </row>
    <row r="1408" spans="67:73" x14ac:dyDescent="0.25">
      <c r="BO1408" s="115"/>
      <c r="BQ1408" s="113"/>
      <c r="BS1408" s="113"/>
      <c r="BU1408" s="114"/>
    </row>
    <row r="1409" spans="67:73" x14ac:dyDescent="0.25">
      <c r="BO1409" s="115"/>
      <c r="BP1409" s="57"/>
      <c r="BQ1409" s="113"/>
      <c r="BR1409" s="57"/>
      <c r="BS1409" s="113"/>
      <c r="BT1409" s="57"/>
      <c r="BU1409" s="114"/>
    </row>
    <row r="1410" spans="67:73" x14ac:dyDescent="0.25">
      <c r="BO1410" s="115"/>
      <c r="BQ1410" s="113"/>
      <c r="BS1410" s="113"/>
      <c r="BU1410" s="114"/>
    </row>
    <row r="1411" spans="67:73" x14ac:dyDescent="0.25">
      <c r="BO1411" s="115"/>
      <c r="BP1411" s="57"/>
      <c r="BQ1411" s="113"/>
      <c r="BR1411" s="57"/>
      <c r="BS1411" s="113"/>
      <c r="BT1411" s="57"/>
      <c r="BU1411" s="114"/>
    </row>
    <row r="1412" spans="67:73" x14ac:dyDescent="0.25">
      <c r="BO1412" s="115"/>
      <c r="BQ1412" s="113"/>
      <c r="BS1412" s="113"/>
      <c r="BU1412" s="114"/>
    </row>
    <row r="1413" spans="67:73" x14ac:dyDescent="0.25">
      <c r="BO1413" s="115"/>
      <c r="BP1413" s="57"/>
      <c r="BQ1413" s="113"/>
      <c r="BR1413" s="57"/>
      <c r="BS1413" s="113"/>
      <c r="BT1413" s="57"/>
      <c r="BU1413" s="114"/>
    </row>
    <row r="1414" spans="67:73" x14ac:dyDescent="0.25">
      <c r="BO1414" s="115"/>
      <c r="BQ1414" s="113"/>
      <c r="BS1414" s="113"/>
      <c r="BU1414" s="114"/>
    </row>
    <row r="1415" spans="67:73" x14ac:dyDescent="0.25">
      <c r="BO1415" s="115"/>
      <c r="BP1415" s="57"/>
      <c r="BQ1415" s="113"/>
      <c r="BR1415" s="57"/>
      <c r="BS1415" s="113"/>
      <c r="BT1415" s="57"/>
      <c r="BU1415" s="114"/>
    </row>
    <row r="1416" spans="67:73" x14ac:dyDescent="0.25">
      <c r="BO1416" s="115"/>
      <c r="BQ1416" s="113"/>
      <c r="BS1416" s="113"/>
      <c r="BU1416" s="114"/>
    </row>
    <row r="1417" spans="67:73" x14ac:dyDescent="0.25">
      <c r="BO1417" s="115"/>
      <c r="BP1417" s="57"/>
      <c r="BQ1417" s="113"/>
      <c r="BR1417" s="57"/>
      <c r="BS1417" s="113"/>
      <c r="BT1417" s="57"/>
      <c r="BU1417" s="114"/>
    </row>
    <row r="1418" spans="67:73" x14ac:dyDescent="0.25">
      <c r="BO1418" s="115"/>
      <c r="BQ1418" s="113"/>
      <c r="BS1418" s="113"/>
      <c r="BU1418" s="114"/>
    </row>
    <row r="1419" spans="67:73" x14ac:dyDescent="0.25">
      <c r="BO1419" s="115"/>
      <c r="BP1419" s="57"/>
      <c r="BQ1419" s="113"/>
      <c r="BR1419" s="57"/>
      <c r="BS1419" s="113"/>
      <c r="BT1419" s="57"/>
      <c r="BU1419" s="114"/>
    </row>
    <row r="1420" spans="67:73" x14ac:dyDescent="0.25">
      <c r="BO1420" s="115"/>
      <c r="BQ1420" s="113"/>
      <c r="BS1420" s="113"/>
      <c r="BU1420" s="114"/>
    </row>
    <row r="1421" spans="67:73" x14ac:dyDescent="0.25">
      <c r="BO1421" s="115"/>
      <c r="BP1421" s="57"/>
      <c r="BQ1421" s="113"/>
      <c r="BR1421" s="57"/>
      <c r="BS1421" s="113"/>
      <c r="BT1421" s="57"/>
      <c r="BU1421" s="114"/>
    </row>
    <row r="1422" spans="67:73" x14ac:dyDescent="0.25">
      <c r="BO1422" s="115"/>
      <c r="BQ1422" s="113"/>
      <c r="BS1422" s="113"/>
      <c r="BU1422" s="114"/>
    </row>
    <row r="1423" spans="67:73" x14ac:dyDescent="0.25">
      <c r="BO1423" s="115"/>
      <c r="BP1423" s="57"/>
      <c r="BQ1423" s="113"/>
      <c r="BR1423" s="57"/>
      <c r="BS1423" s="113"/>
      <c r="BT1423" s="57"/>
      <c r="BU1423" s="114"/>
    </row>
    <row r="1424" spans="67:73" x14ac:dyDescent="0.25">
      <c r="BO1424" s="115"/>
      <c r="BQ1424" s="113"/>
      <c r="BS1424" s="113"/>
      <c r="BU1424" s="114"/>
    </row>
    <row r="1425" spans="67:73" x14ac:dyDescent="0.25">
      <c r="BO1425" s="115"/>
      <c r="BP1425" s="57"/>
      <c r="BQ1425" s="113"/>
      <c r="BR1425" s="57"/>
      <c r="BS1425" s="113"/>
      <c r="BT1425" s="57"/>
      <c r="BU1425" s="114"/>
    </row>
    <row r="1426" spans="67:73" x14ac:dyDescent="0.25">
      <c r="BO1426" s="115"/>
      <c r="BQ1426" s="113"/>
      <c r="BS1426" s="113"/>
      <c r="BU1426" s="114"/>
    </row>
    <row r="1427" spans="67:73" x14ac:dyDescent="0.25">
      <c r="BO1427" s="115"/>
      <c r="BP1427" s="57"/>
      <c r="BQ1427" s="113"/>
      <c r="BR1427" s="57"/>
      <c r="BS1427" s="113"/>
      <c r="BT1427" s="57"/>
      <c r="BU1427" s="114"/>
    </row>
    <row r="1428" spans="67:73" x14ac:dyDescent="0.25">
      <c r="BO1428" s="115"/>
      <c r="BQ1428" s="113"/>
      <c r="BS1428" s="113"/>
      <c r="BU1428" s="114"/>
    </row>
    <row r="1429" spans="67:73" x14ac:dyDescent="0.25">
      <c r="BO1429" s="115"/>
      <c r="BP1429" s="57"/>
      <c r="BQ1429" s="113"/>
      <c r="BR1429" s="57"/>
      <c r="BS1429" s="113"/>
      <c r="BT1429" s="57"/>
      <c r="BU1429" s="114"/>
    </row>
    <row r="1430" spans="67:73" x14ac:dyDescent="0.25">
      <c r="BO1430" s="115"/>
      <c r="BQ1430" s="113"/>
      <c r="BS1430" s="113"/>
      <c r="BU1430" s="114"/>
    </row>
    <row r="1431" spans="67:73" x14ac:dyDescent="0.25">
      <c r="BO1431" s="115"/>
      <c r="BP1431" s="57"/>
      <c r="BQ1431" s="113"/>
      <c r="BR1431" s="57"/>
      <c r="BS1431" s="113"/>
      <c r="BT1431" s="57"/>
      <c r="BU1431" s="114"/>
    </row>
    <row r="1432" spans="67:73" x14ac:dyDescent="0.25">
      <c r="BO1432" s="115"/>
      <c r="BQ1432" s="113"/>
      <c r="BS1432" s="113"/>
      <c r="BU1432" s="114"/>
    </row>
    <row r="1433" spans="67:73" x14ac:dyDescent="0.25">
      <c r="BO1433" s="115"/>
      <c r="BP1433" s="57"/>
      <c r="BQ1433" s="113"/>
      <c r="BR1433" s="57"/>
      <c r="BS1433" s="113"/>
      <c r="BT1433" s="57"/>
      <c r="BU1433" s="114"/>
    </row>
    <row r="1434" spans="67:73" x14ac:dyDescent="0.25">
      <c r="BO1434" s="115"/>
      <c r="BQ1434" s="113"/>
      <c r="BS1434" s="113"/>
      <c r="BU1434" s="114"/>
    </row>
    <row r="1435" spans="67:73" x14ac:dyDescent="0.25">
      <c r="BO1435" s="115"/>
      <c r="BP1435" s="57"/>
      <c r="BQ1435" s="113"/>
      <c r="BR1435" s="57"/>
      <c r="BS1435" s="113"/>
      <c r="BT1435" s="57"/>
      <c r="BU1435" s="114"/>
    </row>
    <row r="1436" spans="67:73" x14ac:dyDescent="0.25">
      <c r="BO1436" s="115"/>
      <c r="BQ1436" s="113"/>
      <c r="BS1436" s="113"/>
      <c r="BU1436" s="114"/>
    </row>
    <row r="1437" spans="67:73" x14ac:dyDescent="0.25">
      <c r="BO1437" s="115"/>
      <c r="BP1437" s="57"/>
      <c r="BQ1437" s="113"/>
      <c r="BR1437" s="57"/>
      <c r="BS1437" s="113"/>
      <c r="BT1437" s="57"/>
      <c r="BU1437" s="114"/>
    </row>
    <row r="1438" spans="67:73" x14ac:dyDescent="0.25">
      <c r="BO1438" s="115"/>
      <c r="BQ1438" s="113"/>
      <c r="BS1438" s="113"/>
      <c r="BU1438" s="114"/>
    </row>
    <row r="1439" spans="67:73" x14ac:dyDescent="0.25">
      <c r="BO1439" s="115"/>
      <c r="BP1439" s="57"/>
      <c r="BQ1439" s="113"/>
      <c r="BR1439" s="57"/>
      <c r="BS1439" s="113"/>
      <c r="BT1439" s="57"/>
      <c r="BU1439" s="114"/>
    </row>
    <row r="1440" spans="67:73" x14ac:dyDescent="0.25">
      <c r="BO1440" s="115"/>
      <c r="BQ1440" s="113"/>
      <c r="BS1440" s="113"/>
      <c r="BU1440" s="114"/>
    </row>
    <row r="1441" spans="67:73" x14ac:dyDescent="0.25">
      <c r="BO1441" s="115"/>
      <c r="BP1441" s="57"/>
      <c r="BQ1441" s="113"/>
      <c r="BR1441" s="57"/>
      <c r="BS1441" s="113"/>
      <c r="BT1441" s="57"/>
      <c r="BU1441" s="114"/>
    </row>
    <row r="1442" spans="67:73" x14ac:dyDescent="0.25">
      <c r="BO1442" s="115"/>
      <c r="BQ1442" s="113"/>
      <c r="BS1442" s="113"/>
      <c r="BU1442" s="114"/>
    </row>
    <row r="1443" spans="67:73" x14ac:dyDescent="0.25">
      <c r="BO1443" s="115"/>
      <c r="BP1443" s="57"/>
      <c r="BQ1443" s="113"/>
      <c r="BR1443" s="57"/>
      <c r="BS1443" s="113"/>
      <c r="BT1443" s="57"/>
      <c r="BU1443" s="114"/>
    </row>
    <row r="1444" spans="67:73" x14ac:dyDescent="0.25">
      <c r="BO1444" s="115"/>
      <c r="BQ1444" s="113"/>
      <c r="BS1444" s="113"/>
      <c r="BU1444" s="114"/>
    </row>
    <row r="1445" spans="67:73" x14ac:dyDescent="0.25">
      <c r="BO1445" s="115"/>
      <c r="BP1445" s="57"/>
      <c r="BQ1445" s="113"/>
      <c r="BR1445" s="57"/>
      <c r="BS1445" s="113"/>
      <c r="BT1445" s="57"/>
      <c r="BU1445" s="114"/>
    </row>
    <row r="1446" spans="67:73" x14ac:dyDescent="0.25">
      <c r="BO1446" s="115"/>
      <c r="BQ1446" s="113"/>
      <c r="BS1446" s="113"/>
      <c r="BU1446" s="114"/>
    </row>
    <row r="1447" spans="67:73" x14ac:dyDescent="0.25">
      <c r="BO1447" s="115"/>
      <c r="BP1447" s="57"/>
      <c r="BQ1447" s="113"/>
      <c r="BR1447" s="57"/>
      <c r="BS1447" s="113"/>
      <c r="BT1447" s="57"/>
      <c r="BU1447" s="114"/>
    </row>
    <row r="1448" spans="67:73" x14ac:dyDescent="0.25">
      <c r="BO1448" s="115"/>
      <c r="BQ1448" s="113"/>
      <c r="BS1448" s="113"/>
      <c r="BU1448" s="114"/>
    </row>
    <row r="1449" spans="67:73" x14ac:dyDescent="0.25">
      <c r="BO1449" s="115"/>
      <c r="BP1449" s="57"/>
      <c r="BQ1449" s="113"/>
      <c r="BR1449" s="57"/>
      <c r="BS1449" s="113"/>
      <c r="BT1449" s="57"/>
      <c r="BU1449" s="114"/>
    </row>
    <row r="1450" spans="67:73" x14ac:dyDescent="0.25">
      <c r="BO1450" s="115"/>
      <c r="BQ1450" s="113"/>
      <c r="BS1450" s="113"/>
      <c r="BU1450" s="114"/>
    </row>
    <row r="1451" spans="67:73" x14ac:dyDescent="0.25">
      <c r="BO1451" s="115"/>
      <c r="BP1451" s="57"/>
      <c r="BQ1451" s="113"/>
      <c r="BR1451" s="57"/>
      <c r="BS1451" s="113"/>
      <c r="BT1451" s="57"/>
      <c r="BU1451" s="114"/>
    </row>
    <row r="1452" spans="67:73" x14ac:dyDescent="0.25">
      <c r="BO1452" s="115"/>
      <c r="BQ1452" s="113"/>
      <c r="BS1452" s="113"/>
      <c r="BU1452" s="114"/>
    </row>
    <row r="1453" spans="67:73" x14ac:dyDescent="0.25">
      <c r="BO1453" s="115"/>
      <c r="BP1453" s="57"/>
      <c r="BQ1453" s="113"/>
      <c r="BR1453" s="57"/>
      <c r="BS1453" s="113"/>
      <c r="BT1453" s="57"/>
      <c r="BU1453" s="114"/>
    </row>
    <row r="1454" spans="67:73" x14ac:dyDescent="0.25">
      <c r="BO1454" s="115"/>
      <c r="BQ1454" s="113"/>
      <c r="BS1454" s="113"/>
      <c r="BU1454" s="114"/>
    </row>
    <row r="1455" spans="67:73" x14ac:dyDescent="0.25">
      <c r="BO1455" s="115"/>
      <c r="BP1455" s="57"/>
      <c r="BQ1455" s="113"/>
      <c r="BR1455" s="57"/>
      <c r="BS1455" s="113"/>
      <c r="BT1455" s="57"/>
      <c r="BU1455" s="114"/>
    </row>
    <row r="1456" spans="67:73" x14ac:dyDescent="0.25">
      <c r="BO1456" s="115"/>
      <c r="BQ1456" s="113"/>
      <c r="BS1456" s="113"/>
      <c r="BU1456" s="114"/>
    </row>
    <row r="1457" spans="67:73" x14ac:dyDescent="0.25">
      <c r="BO1457" s="115"/>
      <c r="BP1457" s="57"/>
      <c r="BQ1457" s="113"/>
      <c r="BR1457" s="57"/>
      <c r="BS1457" s="113"/>
      <c r="BT1457" s="57"/>
      <c r="BU1457" s="114"/>
    </row>
    <row r="1458" spans="67:73" x14ac:dyDescent="0.25">
      <c r="BO1458" s="115"/>
      <c r="BQ1458" s="113"/>
      <c r="BS1458" s="113"/>
      <c r="BU1458" s="114"/>
    </row>
    <row r="1459" spans="67:73" x14ac:dyDescent="0.25">
      <c r="BO1459" s="115"/>
      <c r="BP1459" s="57"/>
      <c r="BQ1459" s="113"/>
      <c r="BR1459" s="57"/>
      <c r="BS1459" s="113"/>
      <c r="BT1459" s="57"/>
      <c r="BU1459" s="114"/>
    </row>
    <row r="1460" spans="67:73" x14ac:dyDescent="0.25">
      <c r="BO1460" s="115"/>
      <c r="BQ1460" s="113"/>
      <c r="BS1460" s="113"/>
      <c r="BU1460" s="114"/>
    </row>
    <row r="1461" spans="67:73" x14ac:dyDescent="0.25">
      <c r="BO1461" s="115"/>
      <c r="BP1461" s="57"/>
      <c r="BQ1461" s="113"/>
      <c r="BR1461" s="57"/>
      <c r="BS1461" s="113"/>
      <c r="BT1461" s="57"/>
      <c r="BU1461" s="114"/>
    </row>
    <row r="1462" spans="67:73" x14ac:dyDescent="0.25">
      <c r="BO1462" s="115"/>
      <c r="BQ1462" s="113"/>
      <c r="BS1462" s="113"/>
      <c r="BU1462" s="114"/>
    </row>
    <row r="1463" spans="67:73" x14ac:dyDescent="0.25">
      <c r="BO1463" s="115"/>
      <c r="BP1463" s="57"/>
      <c r="BQ1463" s="113"/>
      <c r="BR1463" s="57"/>
      <c r="BS1463" s="113"/>
      <c r="BT1463" s="57"/>
      <c r="BU1463" s="114"/>
    </row>
    <row r="1464" spans="67:73" x14ac:dyDescent="0.25">
      <c r="BO1464" s="115"/>
      <c r="BQ1464" s="113"/>
      <c r="BS1464" s="113"/>
      <c r="BU1464" s="114"/>
    </row>
    <row r="1465" spans="67:73" x14ac:dyDescent="0.25">
      <c r="BO1465" s="115"/>
      <c r="BP1465" s="57"/>
      <c r="BQ1465" s="113"/>
      <c r="BR1465" s="57"/>
      <c r="BS1465" s="113"/>
      <c r="BT1465" s="57"/>
      <c r="BU1465" s="114"/>
    </row>
    <row r="1466" spans="67:73" x14ac:dyDescent="0.25">
      <c r="BO1466" s="115"/>
      <c r="BQ1466" s="113"/>
      <c r="BS1466" s="113"/>
      <c r="BU1466" s="114"/>
    </row>
    <row r="1467" spans="67:73" x14ac:dyDescent="0.25">
      <c r="BO1467" s="115"/>
      <c r="BP1467" s="57"/>
      <c r="BQ1467" s="113"/>
      <c r="BR1467" s="57"/>
      <c r="BS1467" s="113"/>
      <c r="BT1467" s="57"/>
      <c r="BU1467" s="114"/>
    </row>
    <row r="1468" spans="67:73" x14ac:dyDescent="0.25">
      <c r="BO1468" s="115"/>
      <c r="BQ1468" s="113"/>
      <c r="BS1468" s="113"/>
      <c r="BU1468" s="114"/>
    </row>
    <row r="1469" spans="67:73" x14ac:dyDescent="0.25">
      <c r="BO1469" s="115"/>
      <c r="BP1469" s="57"/>
      <c r="BQ1469" s="113"/>
      <c r="BR1469" s="57"/>
      <c r="BS1469" s="113"/>
      <c r="BT1469" s="57"/>
      <c r="BU1469" s="114"/>
    </row>
    <row r="1470" spans="67:73" x14ac:dyDescent="0.25">
      <c r="BO1470" s="115"/>
      <c r="BQ1470" s="113"/>
      <c r="BS1470" s="113"/>
      <c r="BU1470" s="114"/>
    </row>
    <row r="1471" spans="67:73" x14ac:dyDescent="0.25">
      <c r="BO1471" s="115"/>
      <c r="BP1471" s="57"/>
      <c r="BQ1471" s="113"/>
      <c r="BR1471" s="57"/>
      <c r="BS1471" s="113"/>
      <c r="BT1471" s="57"/>
      <c r="BU1471" s="114"/>
    </row>
    <row r="1472" spans="67:73" x14ac:dyDescent="0.25">
      <c r="BO1472" s="115"/>
      <c r="BQ1472" s="113"/>
      <c r="BS1472" s="113"/>
      <c r="BU1472" s="114"/>
    </row>
    <row r="1473" spans="67:73" x14ac:dyDescent="0.25">
      <c r="BO1473" s="115"/>
      <c r="BP1473" s="57"/>
      <c r="BQ1473" s="113"/>
      <c r="BR1473" s="57"/>
      <c r="BS1473" s="113"/>
      <c r="BT1473" s="57"/>
      <c r="BU1473" s="114"/>
    </row>
    <row r="1474" spans="67:73" x14ac:dyDescent="0.25">
      <c r="BO1474" s="115"/>
      <c r="BQ1474" s="113"/>
      <c r="BS1474" s="113"/>
      <c r="BU1474" s="114"/>
    </row>
    <row r="1475" spans="67:73" x14ac:dyDescent="0.25">
      <c r="BO1475" s="115"/>
      <c r="BP1475" s="57"/>
      <c r="BQ1475" s="113"/>
      <c r="BR1475" s="57"/>
      <c r="BS1475" s="113"/>
      <c r="BT1475" s="57"/>
      <c r="BU1475" s="114"/>
    </row>
    <row r="1476" spans="67:73" x14ac:dyDescent="0.25">
      <c r="BO1476" s="115"/>
      <c r="BQ1476" s="113"/>
      <c r="BS1476" s="113"/>
      <c r="BU1476" s="114"/>
    </row>
    <row r="1477" spans="67:73" x14ac:dyDescent="0.25">
      <c r="BO1477" s="115"/>
      <c r="BP1477" s="57"/>
      <c r="BQ1477" s="113"/>
      <c r="BR1477" s="57"/>
      <c r="BS1477" s="113"/>
      <c r="BT1477" s="57"/>
      <c r="BU1477" s="114"/>
    </row>
    <row r="1478" spans="67:73" x14ac:dyDescent="0.25">
      <c r="BO1478" s="115"/>
      <c r="BQ1478" s="113"/>
      <c r="BS1478" s="113"/>
      <c r="BU1478" s="114"/>
    </row>
    <row r="1479" spans="67:73" x14ac:dyDescent="0.25">
      <c r="BO1479" s="115"/>
      <c r="BP1479" s="57"/>
      <c r="BQ1479" s="113"/>
      <c r="BR1479" s="57"/>
      <c r="BS1479" s="113"/>
      <c r="BT1479" s="57"/>
      <c r="BU1479" s="114"/>
    </row>
    <row r="1480" spans="67:73" x14ac:dyDescent="0.25">
      <c r="BO1480" s="115"/>
      <c r="BQ1480" s="113"/>
      <c r="BS1480" s="113"/>
      <c r="BU1480" s="114"/>
    </row>
    <row r="1481" spans="67:73" x14ac:dyDescent="0.25">
      <c r="BO1481" s="115"/>
      <c r="BP1481" s="57"/>
      <c r="BQ1481" s="113"/>
      <c r="BR1481" s="57"/>
      <c r="BS1481" s="113"/>
      <c r="BT1481" s="57"/>
      <c r="BU1481" s="114"/>
    </row>
    <row r="1482" spans="67:73" x14ac:dyDescent="0.25">
      <c r="BO1482" s="115"/>
      <c r="BQ1482" s="113"/>
      <c r="BS1482" s="113"/>
      <c r="BU1482" s="114"/>
    </row>
    <row r="1483" spans="67:73" x14ac:dyDescent="0.25">
      <c r="BO1483" s="115"/>
      <c r="BP1483" s="57"/>
      <c r="BQ1483" s="113"/>
      <c r="BR1483" s="57"/>
      <c r="BS1483" s="113"/>
      <c r="BT1483" s="57"/>
      <c r="BU1483" s="114"/>
    </row>
    <row r="1484" spans="67:73" x14ac:dyDescent="0.25">
      <c r="BO1484" s="115"/>
      <c r="BQ1484" s="113"/>
      <c r="BS1484" s="113"/>
      <c r="BU1484" s="114"/>
    </row>
    <row r="1485" spans="67:73" x14ac:dyDescent="0.25">
      <c r="BO1485" s="115"/>
      <c r="BP1485" s="57"/>
      <c r="BQ1485" s="113"/>
      <c r="BR1485" s="57"/>
      <c r="BS1485" s="113"/>
      <c r="BT1485" s="57"/>
      <c r="BU1485" s="114"/>
    </row>
    <row r="1486" spans="67:73" x14ac:dyDescent="0.25">
      <c r="BO1486" s="115"/>
      <c r="BQ1486" s="113"/>
      <c r="BS1486" s="113"/>
      <c r="BU1486" s="114"/>
    </row>
    <row r="1487" spans="67:73" x14ac:dyDescent="0.25">
      <c r="BO1487" s="115"/>
      <c r="BP1487" s="57"/>
      <c r="BQ1487" s="113"/>
      <c r="BR1487" s="57"/>
      <c r="BS1487" s="113"/>
      <c r="BT1487" s="57"/>
      <c r="BU1487" s="114"/>
    </row>
    <row r="1488" spans="67:73" x14ac:dyDescent="0.25">
      <c r="BO1488" s="115"/>
      <c r="BQ1488" s="113"/>
      <c r="BS1488" s="113"/>
      <c r="BU1488" s="114"/>
    </row>
    <row r="1489" spans="67:73" x14ac:dyDescent="0.25">
      <c r="BO1489" s="115"/>
      <c r="BP1489" s="57"/>
      <c r="BQ1489" s="113"/>
      <c r="BR1489" s="57"/>
      <c r="BS1489" s="113"/>
      <c r="BT1489" s="57"/>
      <c r="BU1489" s="114"/>
    </row>
    <row r="1490" spans="67:73" x14ac:dyDescent="0.25">
      <c r="BO1490" s="115"/>
      <c r="BQ1490" s="113"/>
      <c r="BS1490" s="113"/>
      <c r="BU1490" s="114"/>
    </row>
    <row r="1491" spans="67:73" x14ac:dyDescent="0.25">
      <c r="BO1491" s="115"/>
      <c r="BP1491" s="57"/>
      <c r="BQ1491" s="113"/>
      <c r="BR1491" s="57"/>
      <c r="BS1491" s="113"/>
      <c r="BT1491" s="57"/>
      <c r="BU1491" s="114"/>
    </row>
    <row r="1492" spans="67:73" x14ac:dyDescent="0.25">
      <c r="BO1492" s="115"/>
      <c r="BQ1492" s="113"/>
      <c r="BS1492" s="113"/>
      <c r="BU1492" s="114"/>
    </row>
    <row r="1493" spans="67:73" x14ac:dyDescent="0.25">
      <c r="BO1493" s="115"/>
      <c r="BP1493" s="57"/>
      <c r="BQ1493" s="113"/>
      <c r="BR1493" s="57"/>
      <c r="BS1493" s="113"/>
      <c r="BT1493" s="57"/>
      <c r="BU1493" s="114"/>
    </row>
    <row r="1494" spans="67:73" x14ac:dyDescent="0.25">
      <c r="BO1494" s="115"/>
      <c r="BQ1494" s="113"/>
      <c r="BS1494" s="113"/>
      <c r="BU1494" s="114"/>
    </row>
    <row r="1495" spans="67:73" x14ac:dyDescent="0.25">
      <c r="BO1495" s="115"/>
      <c r="BP1495" s="57"/>
      <c r="BQ1495" s="113"/>
      <c r="BR1495" s="57"/>
      <c r="BS1495" s="113"/>
      <c r="BT1495" s="57"/>
      <c r="BU1495" s="114"/>
    </row>
    <row r="1496" spans="67:73" x14ac:dyDescent="0.25">
      <c r="BO1496" s="115"/>
      <c r="BQ1496" s="113"/>
      <c r="BS1496" s="113"/>
      <c r="BU1496" s="114"/>
    </row>
    <row r="1497" spans="67:73" x14ac:dyDescent="0.25">
      <c r="BO1497" s="115"/>
      <c r="BP1497" s="57"/>
      <c r="BQ1497" s="113"/>
      <c r="BR1497" s="57"/>
      <c r="BS1497" s="113"/>
      <c r="BT1497" s="57"/>
      <c r="BU1497" s="114"/>
    </row>
    <row r="1498" spans="67:73" x14ac:dyDescent="0.25">
      <c r="BO1498" s="115"/>
      <c r="BQ1498" s="113"/>
      <c r="BS1498" s="113"/>
      <c r="BU1498" s="114"/>
    </row>
    <row r="1499" spans="67:73" x14ac:dyDescent="0.25">
      <c r="BO1499" s="115"/>
      <c r="BP1499" s="57"/>
      <c r="BQ1499" s="113"/>
      <c r="BR1499" s="57"/>
      <c r="BS1499" s="113"/>
      <c r="BT1499" s="57"/>
      <c r="BU1499" s="114"/>
    </row>
    <row r="1500" spans="67:73" x14ac:dyDescent="0.25">
      <c r="BO1500" s="115"/>
      <c r="BQ1500" s="113"/>
      <c r="BS1500" s="113"/>
      <c r="BU1500" s="114"/>
    </row>
    <row r="1501" spans="67:73" x14ac:dyDescent="0.25">
      <c r="BO1501" s="115"/>
      <c r="BP1501" s="57"/>
      <c r="BQ1501" s="113"/>
      <c r="BR1501" s="57"/>
      <c r="BS1501" s="113"/>
      <c r="BT1501" s="57"/>
      <c r="BU1501" s="114"/>
    </row>
    <row r="1502" spans="67:73" x14ac:dyDescent="0.25">
      <c r="BO1502" s="115"/>
      <c r="BQ1502" s="113"/>
      <c r="BS1502" s="113"/>
      <c r="BU1502" s="114"/>
    </row>
    <row r="1503" spans="67:73" x14ac:dyDescent="0.25">
      <c r="BO1503" s="115"/>
      <c r="BP1503" s="57"/>
      <c r="BQ1503" s="113"/>
      <c r="BR1503" s="57"/>
      <c r="BS1503" s="113"/>
      <c r="BT1503" s="57"/>
      <c r="BU1503" s="114"/>
    </row>
    <row r="1504" spans="67:73" x14ac:dyDescent="0.25">
      <c r="BO1504" s="115"/>
      <c r="BQ1504" s="113"/>
      <c r="BS1504" s="113"/>
      <c r="BU1504" s="114"/>
    </row>
    <row r="1505" spans="67:73" x14ac:dyDescent="0.25">
      <c r="BO1505" s="115"/>
      <c r="BP1505" s="57"/>
      <c r="BQ1505" s="113"/>
      <c r="BR1505" s="57"/>
      <c r="BS1505" s="113"/>
      <c r="BT1505" s="57"/>
      <c r="BU1505" s="114"/>
    </row>
    <row r="1506" spans="67:73" x14ac:dyDescent="0.25">
      <c r="BO1506" s="115"/>
      <c r="BQ1506" s="113"/>
      <c r="BS1506" s="113"/>
      <c r="BU1506" s="114"/>
    </row>
    <row r="1507" spans="67:73" x14ac:dyDescent="0.25">
      <c r="BO1507" s="115"/>
      <c r="BP1507" s="57"/>
      <c r="BQ1507" s="113"/>
      <c r="BR1507" s="57"/>
      <c r="BS1507" s="113"/>
      <c r="BT1507" s="57"/>
      <c r="BU1507" s="114"/>
    </row>
    <row r="1508" spans="67:73" x14ac:dyDescent="0.25">
      <c r="BO1508" s="115"/>
      <c r="BQ1508" s="113"/>
      <c r="BS1508" s="113"/>
      <c r="BU1508" s="114"/>
    </row>
    <row r="1509" spans="67:73" x14ac:dyDescent="0.25">
      <c r="BO1509" s="115"/>
      <c r="BP1509" s="57"/>
      <c r="BQ1509" s="113"/>
      <c r="BR1509" s="57"/>
      <c r="BS1509" s="113"/>
      <c r="BT1509" s="57"/>
      <c r="BU1509" s="114"/>
    </row>
    <row r="1510" spans="67:73" x14ac:dyDescent="0.25">
      <c r="BO1510" s="115"/>
      <c r="BQ1510" s="113"/>
      <c r="BS1510" s="113"/>
      <c r="BU1510" s="114"/>
    </row>
    <row r="1511" spans="67:73" x14ac:dyDescent="0.25">
      <c r="BO1511" s="115"/>
      <c r="BP1511" s="57"/>
      <c r="BQ1511" s="113"/>
      <c r="BR1511" s="57"/>
      <c r="BS1511" s="113"/>
      <c r="BT1511" s="57"/>
      <c r="BU1511" s="114"/>
    </row>
    <row r="1512" spans="67:73" x14ac:dyDescent="0.25">
      <c r="BO1512" s="115"/>
      <c r="BQ1512" s="113"/>
      <c r="BS1512" s="113"/>
      <c r="BU1512" s="114"/>
    </row>
    <row r="1513" spans="67:73" x14ac:dyDescent="0.25">
      <c r="BO1513" s="115"/>
      <c r="BP1513" s="57"/>
      <c r="BQ1513" s="113"/>
      <c r="BR1513" s="57"/>
      <c r="BS1513" s="113"/>
      <c r="BT1513" s="57"/>
      <c r="BU1513" s="114"/>
    </row>
    <row r="1514" spans="67:73" x14ac:dyDescent="0.25">
      <c r="BO1514" s="115"/>
      <c r="BQ1514" s="113"/>
      <c r="BS1514" s="113"/>
      <c r="BU1514" s="114"/>
    </row>
    <row r="1515" spans="67:73" x14ac:dyDescent="0.25">
      <c r="BO1515" s="115"/>
      <c r="BP1515" s="57"/>
      <c r="BQ1515" s="113"/>
      <c r="BR1515" s="57"/>
      <c r="BS1515" s="113"/>
      <c r="BT1515" s="57"/>
      <c r="BU1515" s="114"/>
    </row>
    <row r="1516" spans="67:73" x14ac:dyDescent="0.25">
      <c r="BO1516" s="115"/>
      <c r="BQ1516" s="113"/>
      <c r="BS1516" s="113"/>
      <c r="BU1516" s="114"/>
    </row>
    <row r="1517" spans="67:73" x14ac:dyDescent="0.25">
      <c r="BO1517" s="115"/>
      <c r="BP1517" s="57"/>
      <c r="BQ1517" s="113"/>
      <c r="BR1517" s="57"/>
      <c r="BS1517" s="113"/>
      <c r="BT1517" s="57"/>
      <c r="BU1517" s="114"/>
    </row>
    <row r="1518" spans="67:73" x14ac:dyDescent="0.25">
      <c r="BO1518" s="115"/>
      <c r="BQ1518" s="113"/>
      <c r="BS1518" s="113"/>
      <c r="BU1518" s="114"/>
    </row>
    <row r="1519" spans="67:73" x14ac:dyDescent="0.25">
      <c r="BO1519" s="115"/>
      <c r="BP1519" s="57"/>
      <c r="BQ1519" s="113"/>
      <c r="BR1519" s="57"/>
      <c r="BS1519" s="113"/>
      <c r="BT1519" s="57"/>
      <c r="BU1519" s="114"/>
    </row>
    <row r="1520" spans="67:73" x14ac:dyDescent="0.25">
      <c r="BO1520" s="115"/>
      <c r="BQ1520" s="113"/>
      <c r="BS1520" s="113"/>
      <c r="BU1520" s="114"/>
    </row>
    <row r="1521" spans="67:73" x14ac:dyDescent="0.25">
      <c r="BO1521" s="115"/>
      <c r="BP1521" s="57"/>
      <c r="BQ1521" s="113"/>
      <c r="BR1521" s="57"/>
      <c r="BS1521" s="113"/>
      <c r="BT1521" s="57"/>
      <c r="BU1521" s="114"/>
    </row>
    <row r="1522" spans="67:73" x14ac:dyDescent="0.25">
      <c r="BO1522" s="115"/>
      <c r="BQ1522" s="113"/>
      <c r="BS1522" s="113"/>
      <c r="BU1522" s="114"/>
    </row>
    <row r="1523" spans="67:73" x14ac:dyDescent="0.25">
      <c r="BO1523" s="115"/>
      <c r="BP1523" s="57"/>
      <c r="BQ1523" s="113"/>
      <c r="BR1523" s="57"/>
      <c r="BS1523" s="113"/>
      <c r="BT1523" s="57"/>
      <c r="BU1523" s="114"/>
    </row>
    <row r="1524" spans="67:73" x14ac:dyDescent="0.25">
      <c r="BO1524" s="115"/>
      <c r="BQ1524" s="113"/>
      <c r="BS1524" s="113"/>
      <c r="BU1524" s="114"/>
    </row>
    <row r="1525" spans="67:73" x14ac:dyDescent="0.25">
      <c r="BO1525" s="115"/>
      <c r="BP1525" s="57"/>
      <c r="BQ1525" s="113"/>
      <c r="BR1525" s="57"/>
      <c r="BS1525" s="113"/>
      <c r="BT1525" s="57"/>
      <c r="BU1525" s="114"/>
    </row>
    <row r="1526" spans="67:73" x14ac:dyDescent="0.25">
      <c r="BO1526" s="115"/>
      <c r="BQ1526" s="113"/>
      <c r="BS1526" s="113"/>
      <c r="BU1526" s="114"/>
    </row>
    <row r="1527" spans="67:73" x14ac:dyDescent="0.25">
      <c r="BO1527" s="115"/>
      <c r="BP1527" s="57"/>
      <c r="BQ1527" s="113"/>
      <c r="BR1527" s="57"/>
      <c r="BS1527" s="113"/>
      <c r="BT1527" s="57"/>
      <c r="BU1527" s="114"/>
    </row>
    <row r="1528" spans="67:73" x14ac:dyDescent="0.25">
      <c r="BO1528" s="115"/>
      <c r="BQ1528" s="113"/>
      <c r="BS1528" s="113"/>
      <c r="BU1528" s="114"/>
    </row>
    <row r="1529" spans="67:73" x14ac:dyDescent="0.25">
      <c r="BO1529" s="115"/>
      <c r="BP1529" s="57"/>
      <c r="BQ1529" s="113"/>
      <c r="BR1529" s="57"/>
      <c r="BS1529" s="113"/>
      <c r="BT1529" s="57"/>
      <c r="BU1529" s="114"/>
    </row>
    <row r="1530" spans="67:73" x14ac:dyDescent="0.25">
      <c r="BO1530" s="115"/>
      <c r="BQ1530" s="113"/>
      <c r="BS1530" s="113"/>
      <c r="BU1530" s="114"/>
    </row>
    <row r="1531" spans="67:73" x14ac:dyDescent="0.25">
      <c r="BO1531" s="115"/>
      <c r="BP1531" s="57"/>
      <c r="BQ1531" s="113"/>
      <c r="BR1531" s="57"/>
      <c r="BS1531" s="113"/>
      <c r="BT1531" s="57"/>
      <c r="BU1531" s="114"/>
    </row>
    <row r="1532" spans="67:73" x14ac:dyDescent="0.25">
      <c r="BO1532" s="115"/>
      <c r="BQ1532" s="113"/>
      <c r="BS1532" s="113"/>
      <c r="BU1532" s="114"/>
    </row>
    <row r="1533" spans="67:73" x14ac:dyDescent="0.25">
      <c r="BO1533" s="115"/>
      <c r="BP1533" s="57"/>
      <c r="BQ1533" s="113"/>
      <c r="BR1533" s="57"/>
      <c r="BS1533" s="113"/>
      <c r="BT1533" s="57"/>
      <c r="BU1533" s="114"/>
    </row>
    <row r="1534" spans="67:73" x14ac:dyDescent="0.25">
      <c r="BO1534" s="115"/>
      <c r="BQ1534" s="113"/>
      <c r="BS1534" s="113"/>
      <c r="BU1534" s="114"/>
    </row>
    <row r="1535" spans="67:73" x14ac:dyDescent="0.25">
      <c r="BO1535" s="115"/>
      <c r="BP1535" s="57"/>
      <c r="BQ1535" s="113"/>
      <c r="BR1535" s="57"/>
      <c r="BS1535" s="113"/>
      <c r="BT1535" s="57"/>
      <c r="BU1535" s="114"/>
    </row>
    <row r="1536" spans="67:73" x14ac:dyDescent="0.25">
      <c r="BO1536" s="115"/>
      <c r="BQ1536" s="113"/>
      <c r="BS1536" s="113"/>
      <c r="BU1536" s="114"/>
    </row>
    <row r="1537" spans="67:73" x14ac:dyDescent="0.25">
      <c r="BO1537" s="115"/>
      <c r="BP1537" s="57"/>
      <c r="BQ1537" s="113"/>
      <c r="BR1537" s="57"/>
      <c r="BS1537" s="113"/>
      <c r="BT1537" s="57"/>
      <c r="BU1537" s="114"/>
    </row>
    <row r="1538" spans="67:73" x14ac:dyDescent="0.25">
      <c r="BO1538" s="115"/>
      <c r="BQ1538" s="113"/>
      <c r="BS1538" s="113"/>
      <c r="BU1538" s="114"/>
    </row>
    <row r="1539" spans="67:73" x14ac:dyDescent="0.25">
      <c r="BO1539" s="115"/>
      <c r="BP1539" s="57"/>
      <c r="BQ1539" s="113"/>
      <c r="BR1539" s="57"/>
      <c r="BS1539" s="113"/>
      <c r="BT1539" s="57"/>
      <c r="BU1539" s="114"/>
    </row>
    <row r="1540" spans="67:73" x14ac:dyDescent="0.25">
      <c r="BO1540" s="115"/>
      <c r="BQ1540" s="113"/>
      <c r="BS1540" s="113"/>
      <c r="BU1540" s="114"/>
    </row>
    <row r="1541" spans="67:73" x14ac:dyDescent="0.25">
      <c r="BO1541" s="115"/>
      <c r="BP1541" s="57"/>
      <c r="BQ1541" s="113"/>
      <c r="BR1541" s="57"/>
      <c r="BS1541" s="113"/>
      <c r="BT1541" s="57"/>
      <c r="BU1541" s="114"/>
    </row>
    <row r="1542" spans="67:73" x14ac:dyDescent="0.25">
      <c r="BO1542" s="115"/>
      <c r="BQ1542" s="113"/>
      <c r="BS1542" s="113"/>
      <c r="BU1542" s="114"/>
    </row>
    <row r="1543" spans="67:73" x14ac:dyDescent="0.25">
      <c r="BO1543" s="115"/>
      <c r="BP1543" s="57"/>
      <c r="BQ1543" s="113"/>
      <c r="BR1543" s="57"/>
      <c r="BS1543" s="113"/>
      <c r="BT1543" s="57"/>
      <c r="BU1543" s="114"/>
    </row>
    <row r="1544" spans="67:73" x14ac:dyDescent="0.25">
      <c r="BO1544" s="115"/>
      <c r="BQ1544" s="113"/>
      <c r="BS1544" s="113"/>
      <c r="BU1544" s="114"/>
    </row>
    <row r="1545" spans="67:73" x14ac:dyDescent="0.25">
      <c r="BO1545" s="115"/>
      <c r="BP1545" s="57"/>
      <c r="BQ1545" s="113"/>
      <c r="BR1545" s="57"/>
      <c r="BS1545" s="113"/>
      <c r="BT1545" s="57"/>
      <c r="BU1545" s="114"/>
    </row>
    <row r="1546" spans="67:73" x14ac:dyDescent="0.25">
      <c r="BO1546" s="115"/>
      <c r="BQ1546" s="113"/>
      <c r="BS1546" s="113"/>
      <c r="BU1546" s="114"/>
    </row>
    <row r="1547" spans="67:73" x14ac:dyDescent="0.25">
      <c r="BO1547" s="115"/>
      <c r="BP1547" s="57"/>
      <c r="BQ1547" s="113"/>
      <c r="BR1547" s="57"/>
      <c r="BS1547" s="113"/>
      <c r="BT1547" s="57"/>
      <c r="BU1547" s="114"/>
    </row>
    <row r="1548" spans="67:73" x14ac:dyDescent="0.25">
      <c r="BO1548" s="115"/>
      <c r="BQ1548" s="113"/>
      <c r="BS1548" s="113"/>
      <c r="BU1548" s="114"/>
    </row>
    <row r="1549" spans="67:73" x14ac:dyDescent="0.25">
      <c r="BO1549" s="115"/>
      <c r="BP1549" s="57"/>
      <c r="BQ1549" s="113"/>
      <c r="BR1549" s="57"/>
      <c r="BS1549" s="113"/>
      <c r="BT1549" s="57"/>
      <c r="BU1549" s="114"/>
    </row>
    <row r="1550" spans="67:73" x14ac:dyDescent="0.25">
      <c r="BO1550" s="115"/>
      <c r="BQ1550" s="113"/>
      <c r="BS1550" s="113"/>
      <c r="BU1550" s="114"/>
    </row>
    <row r="1551" spans="67:73" x14ac:dyDescent="0.25">
      <c r="BO1551" s="115"/>
      <c r="BP1551" s="57"/>
      <c r="BQ1551" s="113"/>
      <c r="BR1551" s="57"/>
      <c r="BS1551" s="113"/>
      <c r="BT1551" s="57"/>
      <c r="BU1551" s="114"/>
    </row>
    <row r="1552" spans="67:73" x14ac:dyDescent="0.25">
      <c r="BO1552" s="115"/>
      <c r="BQ1552" s="113"/>
      <c r="BS1552" s="113"/>
      <c r="BU1552" s="114"/>
    </row>
    <row r="1553" spans="67:73" x14ac:dyDescent="0.25">
      <c r="BO1553" s="115"/>
      <c r="BP1553" s="57"/>
      <c r="BQ1553" s="113"/>
      <c r="BR1553" s="57"/>
      <c r="BS1553" s="113"/>
      <c r="BT1553" s="57"/>
      <c r="BU1553" s="114"/>
    </row>
    <row r="1554" spans="67:73" x14ac:dyDescent="0.25">
      <c r="BO1554" s="115"/>
      <c r="BQ1554" s="113"/>
      <c r="BS1554" s="113"/>
      <c r="BU1554" s="114"/>
    </row>
    <row r="1555" spans="67:73" x14ac:dyDescent="0.25">
      <c r="BO1555" s="115"/>
      <c r="BP1555" s="57"/>
      <c r="BQ1555" s="113"/>
      <c r="BR1555" s="57"/>
      <c r="BS1555" s="113"/>
      <c r="BT1555" s="57"/>
      <c r="BU1555" s="114"/>
    </row>
    <row r="1556" spans="67:73" x14ac:dyDescent="0.25">
      <c r="BO1556" s="115"/>
      <c r="BQ1556" s="113"/>
      <c r="BS1556" s="113"/>
      <c r="BU1556" s="114"/>
    </row>
    <row r="1557" spans="67:73" x14ac:dyDescent="0.25">
      <c r="BO1557" s="115"/>
      <c r="BP1557" s="57"/>
      <c r="BQ1557" s="113"/>
      <c r="BR1557" s="57"/>
      <c r="BS1557" s="113"/>
      <c r="BT1557" s="57"/>
      <c r="BU1557" s="114"/>
    </row>
    <row r="1558" spans="67:73" x14ac:dyDescent="0.25">
      <c r="BO1558" s="115"/>
      <c r="BQ1558" s="113"/>
      <c r="BS1558" s="113"/>
      <c r="BU1558" s="114"/>
    </row>
    <row r="1559" spans="67:73" x14ac:dyDescent="0.25">
      <c r="BO1559" s="115"/>
      <c r="BP1559" s="57"/>
      <c r="BQ1559" s="113"/>
      <c r="BR1559" s="57"/>
      <c r="BS1559" s="113"/>
      <c r="BT1559" s="57"/>
      <c r="BU1559" s="114"/>
    </row>
    <row r="1560" spans="67:73" x14ac:dyDescent="0.25">
      <c r="BO1560" s="115"/>
      <c r="BQ1560" s="113"/>
      <c r="BS1560" s="113"/>
      <c r="BU1560" s="114"/>
    </row>
    <row r="1561" spans="67:73" x14ac:dyDescent="0.25">
      <c r="BO1561" s="115"/>
      <c r="BP1561" s="57"/>
      <c r="BQ1561" s="113"/>
      <c r="BR1561" s="57"/>
      <c r="BS1561" s="113"/>
      <c r="BT1561" s="57"/>
      <c r="BU1561" s="114"/>
    </row>
    <row r="1562" spans="67:73" x14ac:dyDescent="0.25">
      <c r="BO1562" s="115"/>
      <c r="BQ1562" s="113"/>
      <c r="BS1562" s="113"/>
      <c r="BU1562" s="114"/>
    </row>
    <row r="1563" spans="67:73" x14ac:dyDescent="0.25">
      <c r="BO1563" s="115"/>
      <c r="BP1563" s="57"/>
      <c r="BQ1563" s="113"/>
      <c r="BR1563" s="57"/>
      <c r="BS1563" s="113"/>
      <c r="BT1563" s="57"/>
      <c r="BU1563" s="114"/>
    </row>
    <row r="1564" spans="67:73" x14ac:dyDescent="0.25">
      <c r="BO1564" s="115"/>
      <c r="BQ1564" s="113"/>
      <c r="BS1564" s="113"/>
      <c r="BU1564" s="114"/>
    </row>
    <row r="1565" spans="67:73" x14ac:dyDescent="0.25">
      <c r="BO1565" s="115"/>
      <c r="BP1565" s="57"/>
      <c r="BQ1565" s="113"/>
      <c r="BR1565" s="57"/>
      <c r="BS1565" s="113"/>
      <c r="BT1565" s="57"/>
      <c r="BU1565" s="114"/>
    </row>
    <row r="1566" spans="67:73" x14ac:dyDescent="0.25">
      <c r="BO1566" s="115"/>
      <c r="BQ1566" s="113"/>
      <c r="BS1566" s="113"/>
      <c r="BU1566" s="114"/>
    </row>
    <row r="1567" spans="67:73" x14ac:dyDescent="0.25">
      <c r="BO1567" s="115"/>
      <c r="BP1567" s="57"/>
      <c r="BQ1567" s="113"/>
      <c r="BR1567" s="57"/>
      <c r="BS1567" s="113"/>
      <c r="BT1567" s="57"/>
      <c r="BU1567" s="114"/>
    </row>
    <row r="1568" spans="67:73" x14ac:dyDescent="0.25">
      <c r="BO1568" s="115"/>
      <c r="BQ1568" s="113"/>
      <c r="BS1568" s="113"/>
      <c r="BU1568" s="114"/>
    </row>
    <row r="1569" spans="67:73" x14ac:dyDescent="0.25">
      <c r="BO1569" s="115"/>
      <c r="BP1569" s="57"/>
      <c r="BQ1569" s="113"/>
      <c r="BR1569" s="57"/>
      <c r="BS1569" s="113"/>
      <c r="BT1569" s="57"/>
      <c r="BU1569" s="114"/>
    </row>
    <row r="1570" spans="67:73" x14ac:dyDescent="0.25">
      <c r="BO1570" s="115"/>
      <c r="BQ1570" s="113"/>
      <c r="BS1570" s="113"/>
      <c r="BU1570" s="114"/>
    </row>
    <row r="1571" spans="67:73" x14ac:dyDescent="0.25">
      <c r="BO1571" s="115"/>
      <c r="BP1571" s="57"/>
      <c r="BQ1571" s="113"/>
      <c r="BR1571" s="57"/>
      <c r="BS1571" s="113"/>
      <c r="BT1571" s="57"/>
      <c r="BU1571" s="114"/>
    </row>
    <row r="1572" spans="67:73" x14ac:dyDescent="0.25">
      <c r="BO1572" s="115"/>
      <c r="BQ1572" s="113"/>
      <c r="BS1572" s="113"/>
      <c r="BU1572" s="114"/>
    </row>
    <row r="1573" spans="67:73" x14ac:dyDescent="0.25">
      <c r="BO1573" s="115"/>
      <c r="BP1573" s="57"/>
      <c r="BQ1573" s="113"/>
      <c r="BR1573" s="57"/>
      <c r="BS1573" s="113"/>
      <c r="BT1573" s="57"/>
      <c r="BU1573" s="114"/>
    </row>
    <row r="1574" spans="67:73" x14ac:dyDescent="0.25">
      <c r="BO1574" s="115"/>
      <c r="BQ1574" s="113"/>
      <c r="BS1574" s="113"/>
      <c r="BU1574" s="114"/>
    </row>
    <row r="1575" spans="67:73" x14ac:dyDescent="0.25">
      <c r="BO1575" s="115"/>
      <c r="BP1575" s="57"/>
      <c r="BQ1575" s="113"/>
      <c r="BR1575" s="57"/>
      <c r="BS1575" s="113"/>
      <c r="BT1575" s="57"/>
      <c r="BU1575" s="114"/>
    </row>
    <row r="1576" spans="67:73" x14ac:dyDescent="0.25">
      <c r="BO1576" s="115"/>
      <c r="BQ1576" s="113"/>
      <c r="BS1576" s="113"/>
      <c r="BU1576" s="114"/>
    </row>
    <row r="1577" spans="67:73" x14ac:dyDescent="0.25">
      <c r="BO1577" s="115"/>
      <c r="BP1577" s="57"/>
      <c r="BQ1577" s="113"/>
      <c r="BR1577" s="57"/>
      <c r="BS1577" s="113"/>
      <c r="BT1577" s="57"/>
      <c r="BU1577" s="114"/>
    </row>
    <row r="1578" spans="67:73" x14ac:dyDescent="0.25">
      <c r="BO1578" s="115"/>
      <c r="BQ1578" s="113"/>
      <c r="BS1578" s="113"/>
      <c r="BU1578" s="114"/>
    </row>
    <row r="1579" spans="67:73" x14ac:dyDescent="0.25">
      <c r="BO1579" s="115"/>
      <c r="BP1579" s="57"/>
      <c r="BQ1579" s="113"/>
      <c r="BR1579" s="57"/>
      <c r="BS1579" s="113"/>
      <c r="BT1579" s="57"/>
      <c r="BU1579" s="114"/>
    </row>
    <row r="1580" spans="67:73" x14ac:dyDescent="0.25">
      <c r="BO1580" s="115"/>
      <c r="BQ1580" s="113"/>
      <c r="BS1580" s="113"/>
      <c r="BU1580" s="114"/>
    </row>
    <row r="1581" spans="67:73" x14ac:dyDescent="0.25">
      <c r="BO1581" s="115"/>
      <c r="BP1581" s="57"/>
      <c r="BQ1581" s="113"/>
      <c r="BR1581" s="57"/>
      <c r="BS1581" s="113"/>
      <c r="BT1581" s="57"/>
      <c r="BU1581" s="114"/>
    </row>
    <row r="1582" spans="67:73" x14ac:dyDescent="0.25">
      <c r="BO1582" s="115"/>
      <c r="BQ1582" s="113"/>
      <c r="BS1582" s="113"/>
      <c r="BU1582" s="114"/>
    </row>
    <row r="1583" spans="67:73" x14ac:dyDescent="0.25">
      <c r="BO1583" s="115"/>
      <c r="BP1583" s="57"/>
      <c r="BQ1583" s="113"/>
      <c r="BR1583" s="57"/>
      <c r="BS1583" s="113"/>
      <c r="BT1583" s="57"/>
      <c r="BU1583" s="114"/>
    </row>
    <row r="1584" spans="67:73" x14ac:dyDescent="0.25">
      <c r="BO1584" s="115"/>
      <c r="BQ1584" s="113"/>
      <c r="BS1584" s="113"/>
      <c r="BU1584" s="114"/>
    </row>
    <row r="1585" spans="67:73" x14ac:dyDescent="0.25">
      <c r="BO1585" s="115"/>
      <c r="BP1585" s="57"/>
      <c r="BQ1585" s="113"/>
      <c r="BR1585" s="57"/>
      <c r="BS1585" s="113"/>
      <c r="BT1585" s="57"/>
      <c r="BU1585" s="114"/>
    </row>
    <row r="1586" spans="67:73" x14ac:dyDescent="0.25">
      <c r="BO1586" s="115"/>
      <c r="BQ1586" s="113"/>
      <c r="BS1586" s="113"/>
      <c r="BU1586" s="114"/>
    </row>
    <row r="1587" spans="67:73" x14ac:dyDescent="0.25">
      <c r="BO1587" s="115"/>
      <c r="BP1587" s="57"/>
      <c r="BQ1587" s="113"/>
      <c r="BR1587" s="57"/>
      <c r="BS1587" s="113"/>
      <c r="BT1587" s="57"/>
      <c r="BU1587" s="114"/>
    </row>
    <row r="1588" spans="67:73" x14ac:dyDescent="0.25">
      <c r="BO1588" s="115"/>
      <c r="BQ1588" s="113"/>
      <c r="BS1588" s="113"/>
      <c r="BU1588" s="114"/>
    </row>
    <row r="1589" spans="67:73" x14ac:dyDescent="0.25">
      <c r="BO1589" s="115"/>
      <c r="BP1589" s="57"/>
      <c r="BQ1589" s="113"/>
      <c r="BR1589" s="57"/>
      <c r="BS1589" s="113"/>
      <c r="BT1589" s="57"/>
      <c r="BU1589" s="114"/>
    </row>
    <row r="1590" spans="67:73" x14ac:dyDescent="0.25">
      <c r="BO1590" s="115"/>
      <c r="BQ1590" s="113"/>
      <c r="BS1590" s="113"/>
      <c r="BU1590" s="114"/>
    </row>
    <row r="1591" spans="67:73" x14ac:dyDescent="0.25">
      <c r="BO1591" s="115"/>
      <c r="BP1591" s="57"/>
      <c r="BQ1591" s="113"/>
      <c r="BR1591" s="57"/>
      <c r="BS1591" s="113"/>
      <c r="BT1591" s="57"/>
      <c r="BU1591" s="114"/>
    </row>
    <row r="1592" spans="67:73" x14ac:dyDescent="0.25">
      <c r="BO1592" s="115"/>
      <c r="BQ1592" s="113"/>
      <c r="BS1592" s="113"/>
      <c r="BU1592" s="114"/>
    </row>
    <row r="1593" spans="67:73" x14ac:dyDescent="0.25">
      <c r="BO1593" s="115"/>
      <c r="BP1593" s="57"/>
      <c r="BQ1593" s="113"/>
      <c r="BR1593" s="57"/>
      <c r="BS1593" s="113"/>
      <c r="BT1593" s="57"/>
      <c r="BU1593" s="114"/>
    </row>
    <row r="1594" spans="67:73" x14ac:dyDescent="0.25">
      <c r="BO1594" s="115"/>
      <c r="BQ1594" s="113"/>
      <c r="BS1594" s="113"/>
      <c r="BU1594" s="114"/>
    </row>
    <row r="1595" spans="67:73" x14ac:dyDescent="0.25">
      <c r="BO1595" s="115"/>
      <c r="BP1595" s="57"/>
      <c r="BQ1595" s="113"/>
      <c r="BR1595" s="57"/>
      <c r="BS1595" s="113"/>
      <c r="BT1595" s="57"/>
      <c r="BU1595" s="114"/>
    </row>
    <row r="1596" spans="67:73" x14ac:dyDescent="0.25">
      <c r="BO1596" s="115"/>
      <c r="BQ1596" s="113"/>
      <c r="BS1596" s="113"/>
      <c r="BU1596" s="114"/>
    </row>
    <row r="1597" spans="67:73" x14ac:dyDescent="0.25">
      <c r="BO1597" s="115"/>
      <c r="BP1597" s="57"/>
      <c r="BQ1597" s="113"/>
      <c r="BR1597" s="57"/>
      <c r="BS1597" s="113"/>
      <c r="BT1597" s="57"/>
      <c r="BU1597" s="114"/>
    </row>
    <row r="1598" spans="67:73" x14ac:dyDescent="0.25">
      <c r="BO1598" s="115"/>
      <c r="BQ1598" s="113"/>
      <c r="BS1598" s="113"/>
      <c r="BU1598" s="114"/>
    </row>
    <row r="1599" spans="67:73" x14ac:dyDescent="0.25">
      <c r="BO1599" s="115"/>
      <c r="BP1599" s="57"/>
      <c r="BQ1599" s="113"/>
      <c r="BR1599" s="57"/>
      <c r="BS1599" s="113"/>
      <c r="BT1599" s="57"/>
      <c r="BU1599" s="114"/>
    </row>
    <row r="1600" spans="67:73" x14ac:dyDescent="0.25">
      <c r="BO1600" s="115"/>
      <c r="BQ1600" s="113"/>
      <c r="BS1600" s="113"/>
      <c r="BU1600" s="114"/>
    </row>
    <row r="1601" spans="67:73" x14ac:dyDescent="0.25">
      <c r="BO1601" s="115"/>
      <c r="BP1601" s="57"/>
      <c r="BQ1601" s="113"/>
      <c r="BR1601" s="57"/>
      <c r="BS1601" s="113"/>
      <c r="BT1601" s="57"/>
      <c r="BU1601" s="114"/>
    </row>
    <row r="1602" spans="67:73" x14ac:dyDescent="0.25">
      <c r="BO1602" s="115"/>
      <c r="BQ1602" s="113"/>
      <c r="BS1602" s="113"/>
      <c r="BU1602" s="114"/>
    </row>
    <row r="1603" spans="67:73" x14ac:dyDescent="0.25">
      <c r="BO1603" s="115"/>
      <c r="BP1603" s="57"/>
      <c r="BQ1603" s="113"/>
      <c r="BR1603" s="57"/>
      <c r="BS1603" s="113"/>
      <c r="BT1603" s="57"/>
      <c r="BU1603" s="114"/>
    </row>
    <row r="1604" spans="67:73" x14ac:dyDescent="0.25">
      <c r="BO1604" s="115"/>
      <c r="BQ1604" s="113"/>
      <c r="BS1604" s="113"/>
      <c r="BU1604" s="114"/>
    </row>
    <row r="1605" spans="67:73" x14ac:dyDescent="0.25">
      <c r="BO1605" s="115"/>
      <c r="BP1605" s="57"/>
      <c r="BQ1605" s="113"/>
      <c r="BR1605" s="57"/>
      <c r="BS1605" s="113"/>
      <c r="BT1605" s="57"/>
      <c r="BU1605" s="114"/>
    </row>
    <row r="1606" spans="67:73" x14ac:dyDescent="0.25">
      <c r="BO1606" s="115"/>
      <c r="BQ1606" s="113"/>
      <c r="BS1606" s="113"/>
      <c r="BU1606" s="114"/>
    </row>
    <row r="1607" spans="67:73" x14ac:dyDescent="0.25">
      <c r="BO1607" s="115"/>
      <c r="BP1607" s="57"/>
      <c r="BQ1607" s="113"/>
      <c r="BR1607" s="57"/>
      <c r="BS1607" s="113"/>
      <c r="BT1607" s="57"/>
      <c r="BU1607" s="114"/>
    </row>
    <row r="1608" spans="67:73" x14ac:dyDescent="0.25">
      <c r="BO1608" s="115"/>
      <c r="BQ1608" s="113"/>
      <c r="BS1608" s="113"/>
      <c r="BU1608" s="114"/>
    </row>
    <row r="1609" spans="67:73" x14ac:dyDescent="0.25">
      <c r="BO1609" s="115"/>
      <c r="BP1609" s="57"/>
      <c r="BQ1609" s="113"/>
      <c r="BR1609" s="57"/>
      <c r="BS1609" s="113"/>
      <c r="BT1609" s="57"/>
      <c r="BU1609" s="114"/>
    </row>
    <row r="1610" spans="67:73" x14ac:dyDescent="0.25">
      <c r="BO1610" s="115"/>
      <c r="BQ1610" s="113"/>
      <c r="BS1610" s="113"/>
      <c r="BU1610" s="114"/>
    </row>
    <row r="1611" spans="67:73" x14ac:dyDescent="0.25">
      <c r="BO1611" s="115"/>
      <c r="BP1611" s="57"/>
      <c r="BQ1611" s="113"/>
      <c r="BR1611" s="57"/>
      <c r="BS1611" s="113"/>
      <c r="BT1611" s="57"/>
      <c r="BU1611" s="114"/>
    </row>
    <row r="1612" spans="67:73" x14ac:dyDescent="0.25">
      <c r="BO1612" s="115"/>
      <c r="BQ1612" s="113"/>
      <c r="BS1612" s="113"/>
      <c r="BU1612" s="114"/>
    </row>
    <row r="1613" spans="67:73" x14ac:dyDescent="0.25">
      <c r="BO1613" s="115"/>
      <c r="BP1613" s="57"/>
      <c r="BQ1613" s="113"/>
      <c r="BR1613" s="57"/>
      <c r="BS1613" s="113"/>
      <c r="BT1613" s="57"/>
      <c r="BU1613" s="114"/>
    </row>
    <row r="1614" spans="67:73" x14ac:dyDescent="0.25">
      <c r="BO1614" s="115"/>
      <c r="BQ1614" s="113"/>
      <c r="BS1614" s="113"/>
      <c r="BU1614" s="114"/>
    </row>
    <row r="1615" spans="67:73" x14ac:dyDescent="0.25">
      <c r="BO1615" s="115"/>
      <c r="BP1615" s="57"/>
      <c r="BQ1615" s="113"/>
      <c r="BR1615" s="57"/>
      <c r="BS1615" s="113"/>
      <c r="BT1615" s="57"/>
      <c r="BU1615" s="114"/>
    </row>
    <row r="1616" spans="67:73" x14ac:dyDescent="0.25">
      <c r="BO1616" s="115"/>
      <c r="BQ1616" s="113"/>
      <c r="BS1616" s="113"/>
      <c r="BU1616" s="114"/>
    </row>
    <row r="1617" spans="67:73" x14ac:dyDescent="0.25">
      <c r="BO1617" s="115"/>
      <c r="BP1617" s="57"/>
      <c r="BQ1617" s="113"/>
      <c r="BR1617" s="57"/>
      <c r="BS1617" s="113"/>
      <c r="BT1617" s="57"/>
      <c r="BU1617" s="114"/>
    </row>
    <row r="1618" spans="67:73" x14ac:dyDescent="0.25">
      <c r="BO1618" s="115"/>
      <c r="BQ1618" s="113"/>
      <c r="BS1618" s="113"/>
      <c r="BU1618" s="114"/>
    </row>
    <row r="1619" spans="67:73" x14ac:dyDescent="0.25">
      <c r="BO1619" s="115"/>
      <c r="BP1619" s="57"/>
      <c r="BQ1619" s="113"/>
      <c r="BR1619" s="57"/>
      <c r="BS1619" s="113"/>
      <c r="BT1619" s="57"/>
      <c r="BU1619" s="114"/>
    </row>
    <row r="1620" spans="67:73" x14ac:dyDescent="0.25">
      <c r="BO1620" s="115"/>
      <c r="BQ1620" s="113"/>
      <c r="BS1620" s="113"/>
      <c r="BU1620" s="114"/>
    </row>
    <row r="1621" spans="67:73" x14ac:dyDescent="0.25">
      <c r="BO1621" s="115"/>
      <c r="BP1621" s="57"/>
      <c r="BQ1621" s="113"/>
      <c r="BR1621" s="57"/>
      <c r="BS1621" s="113"/>
      <c r="BT1621" s="57"/>
      <c r="BU1621" s="114"/>
    </row>
    <row r="1622" spans="67:73" x14ac:dyDescent="0.25">
      <c r="BO1622" s="115"/>
      <c r="BQ1622" s="113"/>
      <c r="BS1622" s="113"/>
      <c r="BU1622" s="114"/>
    </row>
    <row r="1623" spans="67:73" x14ac:dyDescent="0.25">
      <c r="BO1623" s="115"/>
      <c r="BP1623" s="57"/>
      <c r="BQ1623" s="113"/>
      <c r="BR1623" s="57"/>
      <c r="BS1623" s="113"/>
      <c r="BT1623" s="57"/>
      <c r="BU1623" s="114"/>
    </row>
    <row r="1624" spans="67:73" x14ac:dyDescent="0.25">
      <c r="BO1624" s="115"/>
      <c r="BQ1624" s="113"/>
      <c r="BS1624" s="113"/>
      <c r="BU1624" s="114"/>
    </row>
    <row r="1625" spans="67:73" x14ac:dyDescent="0.25">
      <c r="BO1625" s="115"/>
      <c r="BP1625" s="57"/>
      <c r="BQ1625" s="113"/>
      <c r="BR1625" s="57"/>
      <c r="BS1625" s="113"/>
      <c r="BT1625" s="57"/>
      <c r="BU1625" s="114"/>
    </row>
    <row r="1626" spans="67:73" x14ac:dyDescent="0.25">
      <c r="BO1626" s="115"/>
      <c r="BQ1626" s="113"/>
      <c r="BS1626" s="113"/>
      <c r="BU1626" s="114"/>
    </row>
    <row r="1627" spans="67:73" x14ac:dyDescent="0.25">
      <c r="BO1627" s="115"/>
      <c r="BP1627" s="57"/>
      <c r="BQ1627" s="113"/>
      <c r="BR1627" s="57"/>
      <c r="BS1627" s="113"/>
      <c r="BT1627" s="57"/>
      <c r="BU1627" s="114"/>
    </row>
    <row r="1628" spans="67:73" x14ac:dyDescent="0.25">
      <c r="BO1628" s="115"/>
      <c r="BQ1628" s="113"/>
      <c r="BS1628" s="113"/>
      <c r="BU1628" s="114"/>
    </row>
    <row r="1629" spans="67:73" x14ac:dyDescent="0.25">
      <c r="BO1629" s="115"/>
      <c r="BP1629" s="57"/>
      <c r="BQ1629" s="113"/>
      <c r="BR1629" s="57"/>
      <c r="BS1629" s="113"/>
      <c r="BT1629" s="57"/>
      <c r="BU1629" s="114"/>
    </row>
    <row r="1630" spans="67:73" x14ac:dyDescent="0.25">
      <c r="BO1630" s="115"/>
      <c r="BQ1630" s="113"/>
      <c r="BS1630" s="113"/>
      <c r="BU1630" s="114"/>
    </row>
    <row r="1631" spans="67:73" x14ac:dyDescent="0.25">
      <c r="BO1631" s="115"/>
      <c r="BP1631" s="57"/>
      <c r="BQ1631" s="113"/>
      <c r="BR1631" s="57"/>
      <c r="BS1631" s="113"/>
      <c r="BT1631" s="57"/>
      <c r="BU1631" s="114"/>
    </row>
    <row r="1632" spans="67:73" x14ac:dyDescent="0.25">
      <c r="BO1632" s="115"/>
      <c r="BQ1632" s="113"/>
      <c r="BS1632" s="113"/>
      <c r="BU1632" s="114"/>
    </row>
    <row r="1633" spans="67:73" x14ac:dyDescent="0.25">
      <c r="BO1633" s="115"/>
      <c r="BP1633" s="57"/>
      <c r="BQ1633" s="113"/>
      <c r="BR1633" s="57"/>
      <c r="BS1633" s="113"/>
      <c r="BT1633" s="57"/>
      <c r="BU1633" s="114"/>
    </row>
    <row r="1634" spans="67:73" x14ac:dyDescent="0.25">
      <c r="BO1634" s="115"/>
      <c r="BQ1634" s="113"/>
      <c r="BS1634" s="113"/>
      <c r="BU1634" s="114"/>
    </row>
    <row r="1635" spans="67:73" x14ac:dyDescent="0.25">
      <c r="BO1635" s="115"/>
      <c r="BP1635" s="57"/>
      <c r="BQ1635" s="113"/>
      <c r="BR1635" s="57"/>
      <c r="BS1635" s="113"/>
      <c r="BT1635" s="57"/>
      <c r="BU1635" s="114"/>
    </row>
    <row r="1636" spans="67:73" x14ac:dyDescent="0.25">
      <c r="BO1636" s="115"/>
      <c r="BQ1636" s="113"/>
      <c r="BS1636" s="113"/>
      <c r="BU1636" s="114"/>
    </row>
    <row r="1637" spans="67:73" x14ac:dyDescent="0.25">
      <c r="BO1637" s="115"/>
      <c r="BP1637" s="57"/>
      <c r="BQ1637" s="113"/>
      <c r="BR1637" s="57"/>
      <c r="BS1637" s="113"/>
      <c r="BT1637" s="57"/>
      <c r="BU1637" s="114"/>
    </row>
    <row r="1638" spans="67:73" x14ac:dyDescent="0.25">
      <c r="BO1638" s="115"/>
      <c r="BQ1638" s="113"/>
      <c r="BS1638" s="113"/>
      <c r="BU1638" s="114"/>
    </row>
    <row r="1639" spans="67:73" x14ac:dyDescent="0.25">
      <c r="BO1639" s="115"/>
      <c r="BP1639" s="57"/>
      <c r="BQ1639" s="113"/>
      <c r="BR1639" s="57"/>
      <c r="BS1639" s="113"/>
      <c r="BT1639" s="57"/>
      <c r="BU1639" s="114"/>
    </row>
    <row r="1640" spans="67:73" x14ac:dyDescent="0.25">
      <c r="BO1640" s="115"/>
      <c r="BQ1640" s="113"/>
      <c r="BS1640" s="113"/>
      <c r="BU1640" s="114"/>
    </row>
    <row r="1641" spans="67:73" x14ac:dyDescent="0.25">
      <c r="BO1641" s="115"/>
      <c r="BP1641" s="57"/>
      <c r="BQ1641" s="113"/>
      <c r="BR1641" s="57"/>
      <c r="BS1641" s="113"/>
      <c r="BT1641" s="57"/>
      <c r="BU1641" s="114"/>
    </row>
    <row r="1642" spans="67:73" x14ac:dyDescent="0.25">
      <c r="BO1642" s="115"/>
      <c r="BQ1642" s="113"/>
      <c r="BS1642" s="113"/>
      <c r="BU1642" s="114"/>
    </row>
    <row r="1643" spans="67:73" x14ac:dyDescent="0.25">
      <c r="BO1643" s="115"/>
      <c r="BP1643" s="57"/>
      <c r="BQ1643" s="113"/>
      <c r="BR1643" s="57"/>
      <c r="BS1643" s="113"/>
      <c r="BT1643" s="57"/>
      <c r="BU1643" s="114"/>
    </row>
    <row r="1644" spans="67:73" x14ac:dyDescent="0.25">
      <c r="BO1644" s="115"/>
      <c r="BQ1644" s="113"/>
      <c r="BS1644" s="113"/>
      <c r="BU1644" s="114"/>
    </row>
    <row r="1645" spans="67:73" x14ac:dyDescent="0.25">
      <c r="BO1645" s="115"/>
      <c r="BP1645" s="57"/>
      <c r="BQ1645" s="113"/>
      <c r="BR1645" s="57"/>
      <c r="BS1645" s="113"/>
      <c r="BT1645" s="57"/>
      <c r="BU1645" s="114"/>
    </row>
    <row r="1646" spans="67:73" x14ac:dyDescent="0.25">
      <c r="BO1646" s="115"/>
      <c r="BQ1646" s="113"/>
      <c r="BS1646" s="113"/>
      <c r="BU1646" s="114"/>
    </row>
    <row r="1647" spans="67:73" x14ac:dyDescent="0.25">
      <c r="BO1647" s="115"/>
      <c r="BP1647" s="57"/>
      <c r="BQ1647" s="113"/>
      <c r="BR1647" s="57"/>
      <c r="BS1647" s="113"/>
      <c r="BT1647" s="57"/>
      <c r="BU1647" s="114"/>
    </row>
    <row r="1648" spans="67:73" x14ac:dyDescent="0.25">
      <c r="BO1648" s="115"/>
      <c r="BQ1648" s="113"/>
      <c r="BS1648" s="113"/>
      <c r="BU1648" s="114"/>
    </row>
    <row r="1649" spans="67:73" x14ac:dyDescent="0.25">
      <c r="BO1649" s="115"/>
      <c r="BP1649" s="57"/>
      <c r="BQ1649" s="113"/>
      <c r="BR1649" s="57"/>
      <c r="BS1649" s="113"/>
      <c r="BT1649" s="57"/>
      <c r="BU1649" s="114"/>
    </row>
    <row r="1650" spans="67:73" x14ac:dyDescent="0.25">
      <c r="BO1650" s="115"/>
      <c r="BQ1650" s="113"/>
      <c r="BS1650" s="113"/>
      <c r="BU1650" s="114"/>
    </row>
    <row r="1651" spans="67:73" x14ac:dyDescent="0.25">
      <c r="BO1651" s="115"/>
      <c r="BP1651" s="57"/>
      <c r="BQ1651" s="113"/>
      <c r="BR1651" s="57"/>
      <c r="BS1651" s="113"/>
      <c r="BT1651" s="57"/>
      <c r="BU1651" s="114"/>
    </row>
    <row r="1652" spans="67:73" x14ac:dyDescent="0.25">
      <c r="BO1652" s="115"/>
      <c r="BQ1652" s="113"/>
      <c r="BS1652" s="113"/>
      <c r="BU1652" s="114"/>
    </row>
    <row r="1653" spans="67:73" x14ac:dyDescent="0.25">
      <c r="BO1653" s="115"/>
      <c r="BP1653" s="57"/>
      <c r="BQ1653" s="113"/>
      <c r="BR1653" s="57"/>
      <c r="BS1653" s="113"/>
      <c r="BT1653" s="57"/>
      <c r="BU1653" s="114"/>
    </row>
    <row r="1654" spans="67:73" x14ac:dyDescent="0.25">
      <c r="BO1654" s="115"/>
      <c r="BQ1654" s="113"/>
      <c r="BS1654" s="113"/>
      <c r="BU1654" s="114"/>
    </row>
    <row r="1655" spans="67:73" x14ac:dyDescent="0.25">
      <c r="BO1655" s="115"/>
      <c r="BP1655" s="57"/>
      <c r="BQ1655" s="113"/>
      <c r="BR1655" s="57"/>
      <c r="BS1655" s="113"/>
      <c r="BT1655" s="57"/>
      <c r="BU1655" s="114"/>
    </row>
    <row r="1656" spans="67:73" x14ac:dyDescent="0.25">
      <c r="BO1656" s="115"/>
      <c r="BQ1656" s="113"/>
      <c r="BS1656" s="113"/>
      <c r="BU1656" s="114"/>
    </row>
    <row r="1657" spans="67:73" x14ac:dyDescent="0.25">
      <c r="BO1657" s="115"/>
      <c r="BP1657" s="57"/>
      <c r="BQ1657" s="113"/>
      <c r="BR1657" s="57"/>
      <c r="BS1657" s="113"/>
      <c r="BT1657" s="57"/>
      <c r="BU1657" s="114"/>
    </row>
    <row r="1658" spans="67:73" x14ac:dyDescent="0.25">
      <c r="BO1658" s="115"/>
      <c r="BQ1658" s="113"/>
      <c r="BS1658" s="113"/>
      <c r="BU1658" s="114"/>
    </row>
    <row r="1659" spans="67:73" x14ac:dyDescent="0.25">
      <c r="BO1659" s="115"/>
      <c r="BP1659" s="57"/>
      <c r="BQ1659" s="113"/>
      <c r="BR1659" s="57"/>
      <c r="BS1659" s="113"/>
      <c r="BT1659" s="57"/>
      <c r="BU1659" s="114"/>
    </row>
    <row r="1660" spans="67:73" x14ac:dyDescent="0.25">
      <c r="BO1660" s="115"/>
      <c r="BQ1660" s="113"/>
      <c r="BS1660" s="113"/>
      <c r="BU1660" s="114"/>
    </row>
    <row r="1661" spans="67:73" x14ac:dyDescent="0.25">
      <c r="BO1661" s="115"/>
      <c r="BP1661" s="57"/>
      <c r="BQ1661" s="113"/>
      <c r="BR1661" s="57"/>
      <c r="BS1661" s="113"/>
      <c r="BT1661" s="57"/>
      <c r="BU1661" s="114"/>
    </row>
    <row r="1662" spans="67:73" x14ac:dyDescent="0.25">
      <c r="BO1662" s="115"/>
      <c r="BQ1662" s="113"/>
      <c r="BS1662" s="113"/>
      <c r="BU1662" s="114"/>
    </row>
    <row r="1663" spans="67:73" x14ac:dyDescent="0.25">
      <c r="BO1663" s="115"/>
      <c r="BP1663" s="57"/>
      <c r="BQ1663" s="113"/>
      <c r="BR1663" s="57"/>
      <c r="BS1663" s="113"/>
      <c r="BT1663" s="57"/>
      <c r="BU1663" s="114"/>
    </row>
    <row r="1664" spans="67:73" x14ac:dyDescent="0.25">
      <c r="BO1664" s="115"/>
      <c r="BQ1664" s="113"/>
      <c r="BS1664" s="113"/>
      <c r="BU1664" s="114"/>
    </row>
    <row r="1665" spans="67:73" x14ac:dyDescent="0.25">
      <c r="BO1665" s="115"/>
      <c r="BP1665" s="57"/>
      <c r="BQ1665" s="113"/>
      <c r="BR1665" s="57"/>
      <c r="BS1665" s="113"/>
      <c r="BT1665" s="57"/>
      <c r="BU1665" s="114"/>
    </row>
    <row r="1666" spans="67:73" x14ac:dyDescent="0.25">
      <c r="BO1666" s="115"/>
      <c r="BQ1666" s="113"/>
      <c r="BS1666" s="113"/>
      <c r="BU1666" s="114"/>
    </row>
    <row r="1667" spans="67:73" x14ac:dyDescent="0.25">
      <c r="BO1667" s="115"/>
      <c r="BP1667" s="57"/>
      <c r="BQ1667" s="113"/>
      <c r="BR1667" s="57"/>
      <c r="BS1667" s="113"/>
      <c r="BT1667" s="57"/>
      <c r="BU1667" s="114"/>
    </row>
    <row r="1668" spans="67:73" x14ac:dyDescent="0.25">
      <c r="BO1668" s="115"/>
      <c r="BQ1668" s="113"/>
      <c r="BS1668" s="113"/>
      <c r="BU1668" s="114"/>
    </row>
    <row r="1669" spans="67:73" x14ac:dyDescent="0.25">
      <c r="BO1669" s="115"/>
      <c r="BP1669" s="57"/>
      <c r="BQ1669" s="113"/>
      <c r="BR1669" s="57"/>
      <c r="BS1669" s="113"/>
      <c r="BT1669" s="57"/>
      <c r="BU1669" s="114"/>
    </row>
    <row r="1670" spans="67:73" x14ac:dyDescent="0.25">
      <c r="BO1670" s="115"/>
      <c r="BQ1670" s="113"/>
      <c r="BS1670" s="113"/>
      <c r="BU1670" s="114"/>
    </row>
    <row r="1671" spans="67:73" x14ac:dyDescent="0.25">
      <c r="BO1671" s="115"/>
      <c r="BP1671" s="57"/>
      <c r="BQ1671" s="113"/>
      <c r="BR1671" s="57"/>
      <c r="BS1671" s="113"/>
      <c r="BT1671" s="57"/>
      <c r="BU1671" s="114"/>
    </row>
    <row r="1672" spans="67:73" x14ac:dyDescent="0.25">
      <c r="BO1672" s="115"/>
      <c r="BQ1672" s="113"/>
      <c r="BS1672" s="113"/>
      <c r="BU1672" s="114"/>
    </row>
    <row r="1673" spans="67:73" x14ac:dyDescent="0.25">
      <c r="BO1673" s="115"/>
      <c r="BP1673" s="57"/>
      <c r="BQ1673" s="113"/>
      <c r="BR1673" s="57"/>
      <c r="BS1673" s="113"/>
      <c r="BT1673" s="57"/>
      <c r="BU1673" s="114"/>
    </row>
    <row r="1674" spans="67:73" x14ac:dyDescent="0.25">
      <c r="BO1674" s="115"/>
      <c r="BQ1674" s="113"/>
      <c r="BS1674" s="113"/>
      <c r="BU1674" s="114"/>
    </row>
    <row r="1675" spans="67:73" x14ac:dyDescent="0.25">
      <c r="BO1675" s="115"/>
      <c r="BP1675" s="57"/>
      <c r="BQ1675" s="113"/>
      <c r="BR1675" s="57"/>
      <c r="BS1675" s="113"/>
      <c r="BT1675" s="57"/>
      <c r="BU1675" s="114"/>
    </row>
    <row r="1676" spans="67:73" x14ac:dyDescent="0.25">
      <c r="BO1676" s="115"/>
      <c r="BQ1676" s="113"/>
      <c r="BS1676" s="113"/>
      <c r="BU1676" s="114"/>
    </row>
    <row r="1677" spans="67:73" x14ac:dyDescent="0.25">
      <c r="BO1677" s="115"/>
      <c r="BP1677" s="57"/>
      <c r="BQ1677" s="113"/>
      <c r="BR1677" s="57"/>
      <c r="BS1677" s="113"/>
      <c r="BT1677" s="57"/>
      <c r="BU1677" s="114"/>
    </row>
    <row r="1678" spans="67:73" x14ac:dyDescent="0.25">
      <c r="BO1678" s="115"/>
      <c r="BQ1678" s="113"/>
      <c r="BS1678" s="113"/>
      <c r="BU1678" s="114"/>
    </row>
    <row r="1679" spans="67:73" x14ac:dyDescent="0.25">
      <c r="BO1679" s="115"/>
      <c r="BP1679" s="57"/>
      <c r="BQ1679" s="113"/>
      <c r="BR1679" s="57"/>
      <c r="BS1679" s="113"/>
      <c r="BT1679" s="57"/>
      <c r="BU1679" s="114"/>
    </row>
    <row r="1680" spans="67:73" x14ac:dyDescent="0.25">
      <c r="BO1680" s="115"/>
      <c r="BQ1680" s="113"/>
      <c r="BS1680" s="113"/>
      <c r="BU1680" s="114"/>
    </row>
    <row r="1681" spans="67:73" x14ac:dyDescent="0.25">
      <c r="BO1681" s="115"/>
      <c r="BP1681" s="57"/>
      <c r="BQ1681" s="113"/>
      <c r="BR1681" s="57"/>
      <c r="BS1681" s="113"/>
      <c r="BT1681" s="57"/>
      <c r="BU1681" s="114"/>
    </row>
    <row r="1682" spans="67:73" x14ac:dyDescent="0.25">
      <c r="BO1682" s="115"/>
      <c r="BQ1682" s="113"/>
      <c r="BS1682" s="113"/>
      <c r="BU1682" s="114"/>
    </row>
    <row r="1683" spans="67:73" x14ac:dyDescent="0.25">
      <c r="BO1683" s="115"/>
      <c r="BP1683" s="57"/>
      <c r="BQ1683" s="113"/>
      <c r="BR1683" s="57"/>
      <c r="BS1683" s="113"/>
      <c r="BT1683" s="57"/>
      <c r="BU1683" s="114"/>
    </row>
    <row r="1684" spans="67:73" x14ac:dyDescent="0.25">
      <c r="BO1684" s="115"/>
      <c r="BQ1684" s="113"/>
      <c r="BS1684" s="113"/>
      <c r="BU1684" s="114"/>
    </row>
    <row r="1685" spans="67:73" x14ac:dyDescent="0.25">
      <c r="BO1685" s="115"/>
      <c r="BP1685" s="57"/>
      <c r="BQ1685" s="113"/>
      <c r="BR1685" s="57"/>
      <c r="BS1685" s="113"/>
      <c r="BT1685" s="57"/>
      <c r="BU1685" s="114"/>
    </row>
    <row r="1686" spans="67:73" x14ac:dyDescent="0.25">
      <c r="BO1686" s="115"/>
      <c r="BQ1686" s="113"/>
      <c r="BS1686" s="113"/>
      <c r="BU1686" s="114"/>
    </row>
    <row r="1687" spans="67:73" x14ac:dyDescent="0.25">
      <c r="BO1687" s="115"/>
      <c r="BP1687" s="57"/>
      <c r="BQ1687" s="113"/>
      <c r="BR1687" s="57"/>
      <c r="BS1687" s="113"/>
      <c r="BT1687" s="57"/>
      <c r="BU1687" s="114"/>
    </row>
    <row r="1688" spans="67:73" x14ac:dyDescent="0.25">
      <c r="BO1688" s="115"/>
      <c r="BQ1688" s="113"/>
      <c r="BS1688" s="113"/>
      <c r="BU1688" s="114"/>
    </row>
    <row r="1689" spans="67:73" x14ac:dyDescent="0.25">
      <c r="BO1689" s="115"/>
      <c r="BP1689" s="57"/>
      <c r="BQ1689" s="113"/>
      <c r="BR1689" s="57"/>
      <c r="BS1689" s="113"/>
      <c r="BT1689" s="57"/>
      <c r="BU1689" s="114"/>
    </row>
    <row r="1690" spans="67:73" x14ac:dyDescent="0.25">
      <c r="BO1690" s="115"/>
      <c r="BQ1690" s="113"/>
      <c r="BS1690" s="113"/>
      <c r="BU1690" s="114"/>
    </row>
    <row r="1691" spans="67:73" x14ac:dyDescent="0.25">
      <c r="BO1691" s="115"/>
      <c r="BP1691" s="57"/>
      <c r="BQ1691" s="113"/>
      <c r="BR1691" s="57"/>
      <c r="BS1691" s="113"/>
      <c r="BT1691" s="57"/>
      <c r="BU1691" s="114"/>
    </row>
    <row r="1692" spans="67:73" x14ac:dyDescent="0.25">
      <c r="BO1692" s="115"/>
      <c r="BQ1692" s="113"/>
      <c r="BS1692" s="113"/>
      <c r="BU1692" s="114"/>
    </row>
    <row r="1693" spans="67:73" x14ac:dyDescent="0.25">
      <c r="BO1693" s="115"/>
      <c r="BP1693" s="57"/>
      <c r="BQ1693" s="113"/>
      <c r="BR1693" s="57"/>
      <c r="BS1693" s="113"/>
      <c r="BT1693" s="57"/>
      <c r="BU1693" s="114"/>
    </row>
    <row r="1694" spans="67:73" x14ac:dyDescent="0.25">
      <c r="BO1694" s="115"/>
      <c r="BQ1694" s="113"/>
      <c r="BS1694" s="113"/>
      <c r="BU1694" s="114"/>
    </row>
    <row r="1695" spans="67:73" x14ac:dyDescent="0.25">
      <c r="BO1695" s="115"/>
      <c r="BP1695" s="57"/>
      <c r="BQ1695" s="113"/>
      <c r="BR1695" s="57"/>
      <c r="BS1695" s="113"/>
      <c r="BT1695" s="57"/>
      <c r="BU1695" s="114"/>
    </row>
    <row r="1696" spans="67:73" x14ac:dyDescent="0.25">
      <c r="BO1696" s="115"/>
      <c r="BQ1696" s="113"/>
      <c r="BS1696" s="113"/>
      <c r="BU1696" s="114"/>
    </row>
    <row r="1697" spans="67:73" x14ac:dyDescent="0.25">
      <c r="BO1697" s="115"/>
      <c r="BP1697" s="57"/>
      <c r="BQ1697" s="113"/>
      <c r="BR1697" s="57"/>
      <c r="BS1697" s="113"/>
      <c r="BT1697" s="57"/>
      <c r="BU1697" s="114"/>
    </row>
    <row r="1698" spans="67:73" x14ac:dyDescent="0.25">
      <c r="BO1698" s="115"/>
      <c r="BQ1698" s="113"/>
      <c r="BS1698" s="113"/>
      <c r="BU1698" s="114"/>
    </row>
    <row r="1699" spans="67:73" x14ac:dyDescent="0.25">
      <c r="BO1699" s="115"/>
      <c r="BP1699" s="57"/>
      <c r="BQ1699" s="113"/>
      <c r="BR1699" s="57"/>
      <c r="BS1699" s="113"/>
      <c r="BT1699" s="57"/>
      <c r="BU1699" s="114"/>
    </row>
    <row r="1700" spans="67:73" x14ac:dyDescent="0.25">
      <c r="BO1700" s="115"/>
      <c r="BQ1700" s="113"/>
      <c r="BS1700" s="113"/>
      <c r="BU1700" s="114"/>
    </row>
    <row r="1701" spans="67:73" x14ac:dyDescent="0.25">
      <c r="BO1701" s="115"/>
      <c r="BP1701" s="57"/>
      <c r="BQ1701" s="113"/>
      <c r="BR1701" s="57"/>
      <c r="BS1701" s="113"/>
      <c r="BT1701" s="57"/>
      <c r="BU1701" s="114"/>
    </row>
    <row r="1702" spans="67:73" x14ac:dyDescent="0.25">
      <c r="BO1702" s="115"/>
      <c r="BQ1702" s="113"/>
      <c r="BS1702" s="113"/>
      <c r="BU1702" s="114"/>
    </row>
    <row r="1703" spans="67:73" x14ac:dyDescent="0.25">
      <c r="BO1703" s="115"/>
      <c r="BP1703" s="57"/>
      <c r="BQ1703" s="113"/>
      <c r="BR1703" s="57"/>
      <c r="BS1703" s="113"/>
      <c r="BT1703" s="57"/>
      <c r="BU1703" s="114"/>
    </row>
    <row r="1704" spans="67:73" x14ac:dyDescent="0.25">
      <c r="BO1704" s="115"/>
      <c r="BQ1704" s="113"/>
      <c r="BS1704" s="113"/>
      <c r="BU1704" s="114"/>
    </row>
    <row r="1705" spans="67:73" x14ac:dyDescent="0.25">
      <c r="BO1705" s="115"/>
      <c r="BP1705" s="57"/>
      <c r="BQ1705" s="113"/>
      <c r="BR1705" s="57"/>
      <c r="BS1705" s="113"/>
      <c r="BT1705" s="57"/>
      <c r="BU1705" s="114"/>
    </row>
    <row r="1706" spans="67:73" x14ac:dyDescent="0.25">
      <c r="BO1706" s="115"/>
      <c r="BQ1706" s="113"/>
      <c r="BS1706" s="113"/>
      <c r="BU1706" s="114"/>
    </row>
    <row r="1707" spans="67:73" x14ac:dyDescent="0.25">
      <c r="BO1707" s="115"/>
      <c r="BP1707" s="57"/>
      <c r="BQ1707" s="113"/>
      <c r="BR1707" s="57"/>
      <c r="BS1707" s="113"/>
      <c r="BT1707" s="57"/>
      <c r="BU1707" s="114"/>
    </row>
    <row r="1708" spans="67:73" x14ac:dyDescent="0.25">
      <c r="BO1708" s="115"/>
      <c r="BQ1708" s="113"/>
      <c r="BS1708" s="113"/>
      <c r="BU1708" s="114"/>
    </row>
    <row r="1709" spans="67:73" x14ac:dyDescent="0.25">
      <c r="BO1709" s="115"/>
      <c r="BP1709" s="57"/>
      <c r="BQ1709" s="113"/>
      <c r="BR1709" s="57"/>
      <c r="BS1709" s="113"/>
      <c r="BT1709" s="57"/>
      <c r="BU1709" s="114"/>
    </row>
    <row r="1710" spans="67:73" x14ac:dyDescent="0.25">
      <c r="BO1710" s="115"/>
      <c r="BQ1710" s="113"/>
      <c r="BS1710" s="113"/>
      <c r="BU1710" s="114"/>
    </row>
    <row r="1711" spans="67:73" x14ac:dyDescent="0.25">
      <c r="BO1711" s="115"/>
      <c r="BP1711" s="57"/>
      <c r="BQ1711" s="113"/>
      <c r="BR1711" s="57"/>
      <c r="BS1711" s="113"/>
      <c r="BT1711" s="57"/>
      <c r="BU1711" s="114"/>
    </row>
    <row r="1712" spans="67:73" x14ac:dyDescent="0.25">
      <c r="BO1712" s="115"/>
      <c r="BQ1712" s="113"/>
      <c r="BS1712" s="113"/>
      <c r="BU1712" s="114"/>
    </row>
    <row r="1713" spans="67:73" x14ac:dyDescent="0.25">
      <c r="BO1713" s="115"/>
      <c r="BP1713" s="57"/>
      <c r="BQ1713" s="113"/>
      <c r="BR1713" s="57"/>
      <c r="BS1713" s="113"/>
      <c r="BT1713" s="57"/>
      <c r="BU1713" s="114"/>
    </row>
    <row r="1714" spans="67:73" x14ac:dyDescent="0.25">
      <c r="BO1714" s="115"/>
      <c r="BQ1714" s="113"/>
      <c r="BS1714" s="113"/>
      <c r="BU1714" s="114"/>
    </row>
    <row r="1715" spans="67:73" x14ac:dyDescent="0.25">
      <c r="BO1715" s="115"/>
      <c r="BP1715" s="57"/>
      <c r="BQ1715" s="113"/>
      <c r="BR1715" s="57"/>
      <c r="BS1715" s="113"/>
      <c r="BT1715" s="57"/>
      <c r="BU1715" s="114"/>
    </row>
    <row r="1716" spans="67:73" x14ac:dyDescent="0.25">
      <c r="BO1716" s="115"/>
      <c r="BQ1716" s="113"/>
      <c r="BS1716" s="113"/>
      <c r="BU1716" s="114"/>
    </row>
    <row r="1717" spans="67:73" x14ac:dyDescent="0.25">
      <c r="BO1717" s="115"/>
      <c r="BP1717" s="57"/>
      <c r="BQ1717" s="113"/>
      <c r="BR1717" s="57"/>
      <c r="BS1717" s="113"/>
      <c r="BT1717" s="57"/>
      <c r="BU1717" s="114"/>
    </row>
    <row r="1718" spans="67:73" x14ac:dyDescent="0.25">
      <c r="BO1718" s="115"/>
      <c r="BQ1718" s="113"/>
      <c r="BS1718" s="113"/>
      <c r="BU1718" s="114"/>
    </row>
    <row r="1719" spans="67:73" x14ac:dyDescent="0.25">
      <c r="BO1719" s="115"/>
      <c r="BP1719" s="57"/>
      <c r="BQ1719" s="113"/>
      <c r="BR1719" s="57"/>
      <c r="BS1719" s="113"/>
      <c r="BT1719" s="57"/>
      <c r="BU1719" s="114"/>
    </row>
    <row r="1720" spans="67:73" x14ac:dyDescent="0.25">
      <c r="BO1720" s="115"/>
      <c r="BQ1720" s="113"/>
      <c r="BS1720" s="113"/>
      <c r="BU1720" s="114"/>
    </row>
    <row r="1721" spans="67:73" x14ac:dyDescent="0.25">
      <c r="BO1721" s="115"/>
      <c r="BP1721" s="57"/>
      <c r="BQ1721" s="113"/>
      <c r="BR1721" s="57"/>
      <c r="BS1721" s="113"/>
      <c r="BT1721" s="57"/>
      <c r="BU1721" s="114"/>
    </row>
    <row r="1722" spans="67:73" x14ac:dyDescent="0.25">
      <c r="BO1722" s="115"/>
      <c r="BQ1722" s="113"/>
      <c r="BS1722" s="113"/>
      <c r="BU1722" s="114"/>
    </row>
    <row r="1723" spans="67:73" x14ac:dyDescent="0.25">
      <c r="BO1723" s="115"/>
      <c r="BP1723" s="57"/>
      <c r="BQ1723" s="113"/>
      <c r="BR1723" s="57"/>
      <c r="BS1723" s="113"/>
      <c r="BT1723" s="57"/>
      <c r="BU1723" s="114"/>
    </row>
    <row r="1724" spans="67:73" x14ac:dyDescent="0.25">
      <c r="BO1724" s="115"/>
      <c r="BQ1724" s="113"/>
      <c r="BS1724" s="113"/>
      <c r="BU1724" s="114"/>
    </row>
    <row r="1725" spans="67:73" x14ac:dyDescent="0.25">
      <c r="BO1725" s="115"/>
      <c r="BP1725" s="57"/>
      <c r="BQ1725" s="113"/>
      <c r="BR1725" s="57"/>
      <c r="BS1725" s="113"/>
      <c r="BT1725" s="57"/>
      <c r="BU1725" s="114"/>
    </row>
    <row r="1726" spans="67:73" x14ac:dyDescent="0.25">
      <c r="BO1726" s="115"/>
      <c r="BQ1726" s="113"/>
      <c r="BS1726" s="113"/>
      <c r="BU1726" s="114"/>
    </row>
    <row r="1727" spans="67:73" x14ac:dyDescent="0.25">
      <c r="BO1727" s="115"/>
      <c r="BP1727" s="57"/>
      <c r="BQ1727" s="113"/>
      <c r="BR1727" s="57"/>
      <c r="BS1727" s="113"/>
      <c r="BT1727" s="57"/>
      <c r="BU1727" s="114"/>
    </row>
    <row r="1728" spans="67:73" x14ac:dyDescent="0.25">
      <c r="BO1728" s="115"/>
      <c r="BQ1728" s="113"/>
      <c r="BS1728" s="113"/>
      <c r="BU1728" s="114"/>
    </row>
    <row r="1729" spans="67:73" x14ac:dyDescent="0.25">
      <c r="BO1729" s="115"/>
      <c r="BP1729" s="57"/>
      <c r="BQ1729" s="113"/>
      <c r="BR1729" s="57"/>
      <c r="BS1729" s="113"/>
      <c r="BT1729" s="57"/>
      <c r="BU1729" s="114"/>
    </row>
    <row r="1730" spans="67:73" x14ac:dyDescent="0.25">
      <c r="BO1730" s="115"/>
      <c r="BQ1730" s="113"/>
      <c r="BS1730" s="113"/>
      <c r="BU1730" s="114"/>
    </row>
    <row r="1731" spans="67:73" x14ac:dyDescent="0.25">
      <c r="BO1731" s="115"/>
      <c r="BP1731" s="57"/>
      <c r="BQ1731" s="113"/>
      <c r="BR1731" s="57"/>
      <c r="BS1731" s="113"/>
      <c r="BT1731" s="57"/>
      <c r="BU1731" s="114"/>
    </row>
    <row r="1732" spans="67:73" x14ac:dyDescent="0.25">
      <c r="BO1732" s="115"/>
      <c r="BQ1732" s="113"/>
      <c r="BS1732" s="113"/>
      <c r="BU1732" s="114"/>
    </row>
    <row r="1733" spans="67:73" x14ac:dyDescent="0.25">
      <c r="BO1733" s="115"/>
      <c r="BP1733" s="57"/>
      <c r="BQ1733" s="113"/>
      <c r="BR1733" s="57"/>
      <c r="BS1733" s="113"/>
      <c r="BT1733" s="57"/>
      <c r="BU1733" s="114"/>
    </row>
    <row r="1734" spans="67:73" x14ac:dyDescent="0.25">
      <c r="BO1734" s="115"/>
      <c r="BQ1734" s="113"/>
      <c r="BS1734" s="113"/>
      <c r="BU1734" s="114"/>
    </row>
    <row r="1735" spans="67:73" x14ac:dyDescent="0.25">
      <c r="BO1735" s="115"/>
      <c r="BP1735" s="57"/>
      <c r="BQ1735" s="113"/>
      <c r="BR1735" s="57"/>
      <c r="BS1735" s="113"/>
      <c r="BT1735" s="57"/>
      <c r="BU1735" s="114"/>
    </row>
    <row r="1736" spans="67:73" x14ac:dyDescent="0.25">
      <c r="BO1736" s="115"/>
      <c r="BQ1736" s="113"/>
      <c r="BS1736" s="113"/>
      <c r="BU1736" s="114"/>
    </row>
    <row r="1737" spans="67:73" x14ac:dyDescent="0.25">
      <c r="BO1737" s="115"/>
      <c r="BP1737" s="57"/>
      <c r="BQ1737" s="113"/>
      <c r="BR1737" s="57"/>
      <c r="BS1737" s="113"/>
      <c r="BT1737" s="57"/>
      <c r="BU1737" s="114"/>
    </row>
    <row r="1738" spans="67:73" x14ac:dyDescent="0.25">
      <c r="BO1738" s="115"/>
      <c r="BQ1738" s="113"/>
      <c r="BS1738" s="113"/>
      <c r="BU1738" s="114"/>
    </row>
    <row r="1739" spans="67:73" x14ac:dyDescent="0.25">
      <c r="BO1739" s="115"/>
      <c r="BP1739" s="57"/>
      <c r="BQ1739" s="113"/>
      <c r="BR1739" s="57"/>
      <c r="BS1739" s="113"/>
      <c r="BT1739" s="57"/>
      <c r="BU1739" s="114"/>
    </row>
    <row r="1740" spans="67:73" x14ac:dyDescent="0.25">
      <c r="BO1740" s="115"/>
      <c r="BQ1740" s="113"/>
      <c r="BS1740" s="113"/>
      <c r="BU1740" s="114"/>
    </row>
    <row r="1741" spans="67:73" x14ac:dyDescent="0.25">
      <c r="BO1741" s="115"/>
      <c r="BP1741" s="57"/>
      <c r="BQ1741" s="113"/>
      <c r="BR1741" s="57"/>
      <c r="BS1741" s="113"/>
      <c r="BT1741" s="57"/>
      <c r="BU1741" s="114"/>
    </row>
    <row r="1742" spans="67:73" x14ac:dyDescent="0.25">
      <c r="BO1742" s="115"/>
      <c r="BQ1742" s="113"/>
      <c r="BS1742" s="113"/>
      <c r="BU1742" s="114"/>
    </row>
    <row r="1743" spans="67:73" x14ac:dyDescent="0.25">
      <c r="BO1743" s="115"/>
      <c r="BP1743" s="57"/>
      <c r="BQ1743" s="113"/>
      <c r="BR1743" s="57"/>
      <c r="BS1743" s="113"/>
      <c r="BT1743" s="57"/>
      <c r="BU1743" s="114"/>
    </row>
    <row r="1744" spans="67:73" x14ac:dyDescent="0.25">
      <c r="BO1744" s="115"/>
      <c r="BQ1744" s="113"/>
      <c r="BS1744" s="113"/>
      <c r="BU1744" s="114"/>
    </row>
    <row r="1745" spans="67:73" x14ac:dyDescent="0.25">
      <c r="BO1745" s="115"/>
      <c r="BP1745" s="57"/>
      <c r="BQ1745" s="113"/>
      <c r="BR1745" s="57"/>
      <c r="BS1745" s="113"/>
      <c r="BT1745" s="57"/>
      <c r="BU1745" s="114"/>
    </row>
    <row r="1746" spans="67:73" x14ac:dyDescent="0.25">
      <c r="BO1746" s="115"/>
      <c r="BQ1746" s="113"/>
      <c r="BS1746" s="113"/>
      <c r="BU1746" s="114"/>
    </row>
    <row r="1747" spans="67:73" x14ac:dyDescent="0.25">
      <c r="BO1747" s="115"/>
      <c r="BP1747" s="57"/>
      <c r="BQ1747" s="113"/>
      <c r="BR1747" s="57"/>
      <c r="BS1747" s="113"/>
      <c r="BT1747" s="57"/>
      <c r="BU1747" s="114"/>
    </row>
    <row r="1748" spans="67:73" x14ac:dyDescent="0.25">
      <c r="BO1748" s="115"/>
      <c r="BQ1748" s="113"/>
      <c r="BS1748" s="113"/>
      <c r="BU1748" s="114"/>
    </row>
    <row r="1749" spans="67:73" x14ac:dyDescent="0.25">
      <c r="BO1749" s="115"/>
      <c r="BP1749" s="57"/>
      <c r="BQ1749" s="113"/>
      <c r="BR1749" s="57"/>
      <c r="BS1749" s="113"/>
      <c r="BT1749" s="57"/>
      <c r="BU1749" s="114"/>
    </row>
    <row r="1750" spans="67:73" x14ac:dyDescent="0.25">
      <c r="BO1750" s="115"/>
      <c r="BQ1750" s="113"/>
      <c r="BS1750" s="113"/>
      <c r="BU1750" s="114"/>
    </row>
    <row r="1751" spans="67:73" x14ac:dyDescent="0.25">
      <c r="BO1751" s="115"/>
      <c r="BP1751" s="57"/>
      <c r="BQ1751" s="113"/>
      <c r="BR1751" s="57"/>
      <c r="BS1751" s="113"/>
      <c r="BT1751" s="57"/>
      <c r="BU1751" s="114"/>
    </row>
    <row r="1752" spans="67:73" x14ac:dyDescent="0.25">
      <c r="BO1752" s="115"/>
      <c r="BQ1752" s="113"/>
      <c r="BS1752" s="113"/>
      <c r="BU1752" s="114"/>
    </row>
    <row r="1753" spans="67:73" x14ac:dyDescent="0.25">
      <c r="BO1753" s="115"/>
      <c r="BP1753" s="57"/>
      <c r="BQ1753" s="113"/>
      <c r="BR1753" s="57"/>
      <c r="BS1753" s="113"/>
      <c r="BT1753" s="57"/>
      <c r="BU1753" s="114"/>
    </row>
    <row r="1754" spans="67:73" x14ac:dyDescent="0.25">
      <c r="BO1754" s="115"/>
      <c r="BQ1754" s="113"/>
      <c r="BS1754" s="113"/>
      <c r="BU1754" s="114"/>
    </row>
    <row r="1755" spans="67:73" x14ac:dyDescent="0.25">
      <c r="BO1755" s="115"/>
      <c r="BP1755" s="57"/>
      <c r="BQ1755" s="113"/>
      <c r="BR1755" s="57"/>
      <c r="BS1755" s="113"/>
      <c r="BT1755" s="57"/>
      <c r="BU1755" s="114"/>
    </row>
    <row r="1756" spans="67:73" x14ac:dyDescent="0.25">
      <c r="BO1756" s="115"/>
      <c r="BQ1756" s="113"/>
      <c r="BS1756" s="113"/>
      <c r="BU1756" s="114"/>
    </row>
    <row r="1757" spans="67:73" x14ac:dyDescent="0.25">
      <c r="BO1757" s="115"/>
      <c r="BP1757" s="57"/>
      <c r="BQ1757" s="113"/>
      <c r="BR1757" s="57"/>
      <c r="BS1757" s="113"/>
      <c r="BT1757" s="57"/>
      <c r="BU1757" s="114"/>
    </row>
    <row r="1758" spans="67:73" x14ac:dyDescent="0.25">
      <c r="BO1758" s="115"/>
      <c r="BQ1758" s="113"/>
      <c r="BS1758" s="113"/>
      <c r="BU1758" s="114"/>
    </row>
    <row r="1759" spans="67:73" x14ac:dyDescent="0.25">
      <c r="BO1759" s="115"/>
      <c r="BP1759" s="57"/>
      <c r="BQ1759" s="113"/>
      <c r="BR1759" s="57"/>
      <c r="BS1759" s="113"/>
      <c r="BT1759" s="57"/>
      <c r="BU1759" s="114"/>
    </row>
    <row r="1760" spans="67:73" x14ac:dyDescent="0.25">
      <c r="BO1760" s="115"/>
      <c r="BQ1760" s="113"/>
      <c r="BS1760" s="113"/>
      <c r="BU1760" s="114"/>
    </row>
    <row r="1761" spans="67:73" x14ac:dyDescent="0.25">
      <c r="BO1761" s="115"/>
      <c r="BP1761" s="57"/>
      <c r="BQ1761" s="113"/>
      <c r="BR1761" s="57"/>
      <c r="BS1761" s="113"/>
      <c r="BT1761" s="57"/>
      <c r="BU1761" s="114"/>
    </row>
    <row r="1762" spans="67:73" x14ac:dyDescent="0.25">
      <c r="BO1762" s="115"/>
      <c r="BQ1762" s="113"/>
      <c r="BS1762" s="113"/>
      <c r="BU1762" s="114"/>
    </row>
    <row r="1763" spans="67:73" x14ac:dyDescent="0.25">
      <c r="BO1763" s="115"/>
      <c r="BP1763" s="57"/>
      <c r="BQ1763" s="113"/>
      <c r="BR1763" s="57"/>
      <c r="BS1763" s="113"/>
      <c r="BT1763" s="57"/>
      <c r="BU1763" s="114"/>
    </row>
    <row r="1764" spans="67:73" x14ac:dyDescent="0.25">
      <c r="BO1764" s="115"/>
      <c r="BQ1764" s="113"/>
      <c r="BS1764" s="113"/>
      <c r="BU1764" s="114"/>
    </row>
    <row r="1765" spans="67:73" x14ac:dyDescent="0.25">
      <c r="BO1765" s="115"/>
      <c r="BP1765" s="57"/>
      <c r="BQ1765" s="113"/>
      <c r="BR1765" s="57"/>
      <c r="BS1765" s="113"/>
      <c r="BT1765" s="57"/>
      <c r="BU1765" s="114"/>
    </row>
    <row r="1766" spans="67:73" x14ac:dyDescent="0.25">
      <c r="BO1766" s="115"/>
      <c r="BQ1766" s="113"/>
      <c r="BS1766" s="113"/>
      <c r="BU1766" s="114"/>
    </row>
    <row r="1767" spans="67:73" x14ac:dyDescent="0.25">
      <c r="BO1767" s="115"/>
      <c r="BP1767" s="57"/>
      <c r="BQ1767" s="113"/>
      <c r="BR1767" s="57"/>
      <c r="BS1767" s="113"/>
      <c r="BT1767" s="57"/>
      <c r="BU1767" s="114"/>
    </row>
    <row r="1768" spans="67:73" x14ac:dyDescent="0.25">
      <c r="BO1768" s="115"/>
      <c r="BQ1768" s="113"/>
      <c r="BS1768" s="113"/>
      <c r="BU1768" s="114"/>
    </row>
    <row r="1769" spans="67:73" x14ac:dyDescent="0.25">
      <c r="BO1769" s="115"/>
      <c r="BP1769" s="57"/>
      <c r="BQ1769" s="113"/>
      <c r="BR1769" s="57"/>
      <c r="BS1769" s="113"/>
      <c r="BT1769" s="57"/>
      <c r="BU1769" s="114"/>
    </row>
    <row r="1770" spans="67:73" x14ac:dyDescent="0.25">
      <c r="BO1770" s="115"/>
      <c r="BQ1770" s="113"/>
      <c r="BS1770" s="113"/>
      <c r="BU1770" s="114"/>
    </row>
    <row r="1771" spans="67:73" x14ac:dyDescent="0.25">
      <c r="BO1771" s="115"/>
      <c r="BP1771" s="57"/>
      <c r="BQ1771" s="113"/>
      <c r="BR1771" s="57"/>
      <c r="BS1771" s="113"/>
      <c r="BT1771" s="57"/>
      <c r="BU1771" s="114"/>
    </row>
    <row r="1772" spans="67:73" x14ac:dyDescent="0.25">
      <c r="BO1772" s="115"/>
      <c r="BQ1772" s="113"/>
      <c r="BS1772" s="113"/>
      <c r="BU1772" s="114"/>
    </row>
    <row r="1773" spans="67:73" x14ac:dyDescent="0.25">
      <c r="BO1773" s="115"/>
      <c r="BP1773" s="57"/>
      <c r="BQ1773" s="113"/>
      <c r="BR1773" s="57"/>
      <c r="BS1773" s="113"/>
      <c r="BT1773" s="57"/>
      <c r="BU1773" s="114"/>
    </row>
    <row r="1774" spans="67:73" x14ac:dyDescent="0.25">
      <c r="BO1774" s="115"/>
      <c r="BQ1774" s="113"/>
      <c r="BS1774" s="113"/>
      <c r="BU1774" s="114"/>
    </row>
    <row r="1775" spans="67:73" x14ac:dyDescent="0.25">
      <c r="BO1775" s="115"/>
      <c r="BP1775" s="57"/>
      <c r="BQ1775" s="113"/>
      <c r="BR1775" s="57"/>
      <c r="BS1775" s="113"/>
      <c r="BT1775" s="57"/>
      <c r="BU1775" s="114"/>
    </row>
    <row r="1776" spans="67:73" x14ac:dyDescent="0.25">
      <c r="BO1776" s="115"/>
      <c r="BQ1776" s="113"/>
      <c r="BS1776" s="113"/>
      <c r="BU1776" s="114"/>
    </row>
    <row r="1777" spans="67:73" x14ac:dyDescent="0.25">
      <c r="BO1777" s="115"/>
      <c r="BP1777" s="57"/>
      <c r="BQ1777" s="113"/>
      <c r="BR1777" s="57"/>
      <c r="BS1777" s="113"/>
      <c r="BT1777" s="57"/>
      <c r="BU1777" s="114"/>
    </row>
    <row r="1778" spans="67:73" x14ac:dyDescent="0.25">
      <c r="BO1778" s="115"/>
      <c r="BQ1778" s="113"/>
      <c r="BS1778" s="113"/>
      <c r="BU1778" s="114"/>
    </row>
    <row r="1779" spans="67:73" x14ac:dyDescent="0.25">
      <c r="BO1779" s="115"/>
      <c r="BP1779" s="57"/>
      <c r="BQ1779" s="113"/>
      <c r="BR1779" s="57"/>
      <c r="BS1779" s="113"/>
      <c r="BT1779" s="57"/>
      <c r="BU1779" s="114"/>
    </row>
    <row r="1780" spans="67:73" x14ac:dyDescent="0.25">
      <c r="BO1780" s="115"/>
      <c r="BQ1780" s="113"/>
      <c r="BS1780" s="113"/>
      <c r="BU1780" s="114"/>
    </row>
    <row r="1781" spans="67:73" x14ac:dyDescent="0.25">
      <c r="BO1781" s="115"/>
      <c r="BP1781" s="57"/>
      <c r="BQ1781" s="113"/>
      <c r="BR1781" s="57"/>
      <c r="BS1781" s="113"/>
      <c r="BT1781" s="57"/>
      <c r="BU1781" s="114"/>
    </row>
    <row r="1782" spans="67:73" x14ac:dyDescent="0.25">
      <c r="BO1782" s="115"/>
      <c r="BQ1782" s="113"/>
      <c r="BS1782" s="113"/>
      <c r="BU1782" s="114"/>
    </row>
    <row r="1783" spans="67:73" x14ac:dyDescent="0.25">
      <c r="BO1783" s="115"/>
      <c r="BP1783" s="57"/>
      <c r="BQ1783" s="113"/>
      <c r="BR1783" s="57"/>
      <c r="BS1783" s="113"/>
      <c r="BT1783" s="57"/>
      <c r="BU1783" s="114"/>
    </row>
    <row r="1784" spans="67:73" x14ac:dyDescent="0.25">
      <c r="BO1784" s="115"/>
      <c r="BQ1784" s="113"/>
      <c r="BS1784" s="113"/>
      <c r="BU1784" s="114"/>
    </row>
    <row r="1785" spans="67:73" x14ac:dyDescent="0.25">
      <c r="BO1785" s="115"/>
      <c r="BP1785" s="57"/>
      <c r="BQ1785" s="113"/>
      <c r="BR1785" s="57"/>
      <c r="BS1785" s="113"/>
      <c r="BT1785" s="57"/>
      <c r="BU1785" s="114"/>
    </row>
    <row r="1786" spans="67:73" x14ac:dyDescent="0.25">
      <c r="BO1786" s="115"/>
      <c r="BQ1786" s="113"/>
      <c r="BS1786" s="113"/>
      <c r="BU1786" s="114"/>
    </row>
    <row r="1787" spans="67:73" x14ac:dyDescent="0.25">
      <c r="BO1787" s="115"/>
      <c r="BP1787" s="57"/>
      <c r="BQ1787" s="113"/>
      <c r="BR1787" s="57"/>
      <c r="BS1787" s="113"/>
      <c r="BT1787" s="57"/>
      <c r="BU1787" s="114"/>
    </row>
    <row r="1788" spans="67:73" x14ac:dyDescent="0.25">
      <c r="BO1788" s="115"/>
      <c r="BQ1788" s="113"/>
      <c r="BS1788" s="113"/>
      <c r="BU1788" s="114"/>
    </row>
    <row r="1789" spans="67:73" x14ac:dyDescent="0.25">
      <c r="BO1789" s="115"/>
      <c r="BP1789" s="57"/>
      <c r="BQ1789" s="113"/>
      <c r="BR1789" s="57"/>
      <c r="BS1789" s="113"/>
      <c r="BT1789" s="57"/>
      <c r="BU1789" s="114"/>
    </row>
    <row r="1790" spans="67:73" x14ac:dyDescent="0.25">
      <c r="BO1790" s="115"/>
      <c r="BQ1790" s="113"/>
      <c r="BS1790" s="113"/>
      <c r="BU1790" s="114"/>
    </row>
    <row r="1791" spans="67:73" x14ac:dyDescent="0.25">
      <c r="BO1791" s="115"/>
      <c r="BP1791" s="57"/>
      <c r="BQ1791" s="113"/>
      <c r="BR1791" s="57"/>
      <c r="BS1791" s="113"/>
      <c r="BT1791" s="57"/>
      <c r="BU1791" s="114"/>
    </row>
    <row r="1792" spans="67:73" x14ac:dyDescent="0.25">
      <c r="BO1792" s="115"/>
      <c r="BQ1792" s="113"/>
      <c r="BS1792" s="113"/>
      <c r="BU1792" s="114"/>
    </row>
    <row r="1793" spans="67:73" x14ac:dyDescent="0.25">
      <c r="BO1793" s="115"/>
      <c r="BP1793" s="57"/>
      <c r="BQ1793" s="113"/>
      <c r="BR1793" s="57"/>
      <c r="BS1793" s="113"/>
      <c r="BT1793" s="57"/>
      <c r="BU1793" s="114"/>
    </row>
    <row r="1794" spans="67:73" x14ac:dyDescent="0.25">
      <c r="BO1794" s="115"/>
      <c r="BQ1794" s="113"/>
      <c r="BS1794" s="113"/>
      <c r="BU1794" s="114"/>
    </row>
    <row r="1795" spans="67:73" x14ac:dyDescent="0.25">
      <c r="BO1795" s="115"/>
      <c r="BP1795" s="57"/>
      <c r="BQ1795" s="113"/>
      <c r="BR1795" s="57"/>
      <c r="BS1795" s="113"/>
      <c r="BT1795" s="57"/>
      <c r="BU1795" s="114"/>
    </row>
    <row r="1796" spans="67:73" x14ac:dyDescent="0.25">
      <c r="BO1796" s="115"/>
      <c r="BQ1796" s="113"/>
      <c r="BS1796" s="113"/>
      <c r="BU1796" s="114"/>
    </row>
    <row r="1797" spans="67:73" x14ac:dyDescent="0.25">
      <c r="BO1797" s="115"/>
      <c r="BP1797" s="57"/>
      <c r="BQ1797" s="113"/>
      <c r="BR1797" s="57"/>
      <c r="BS1797" s="113"/>
      <c r="BT1797" s="57"/>
      <c r="BU1797" s="114"/>
    </row>
    <row r="1798" spans="67:73" x14ac:dyDescent="0.25">
      <c r="BO1798" s="115"/>
      <c r="BQ1798" s="113"/>
      <c r="BS1798" s="113"/>
      <c r="BU1798" s="114"/>
    </row>
    <row r="1799" spans="67:73" x14ac:dyDescent="0.25">
      <c r="BO1799" s="115"/>
      <c r="BP1799" s="57"/>
      <c r="BQ1799" s="113"/>
      <c r="BR1799" s="57"/>
      <c r="BS1799" s="113"/>
      <c r="BT1799" s="57"/>
      <c r="BU1799" s="114"/>
    </row>
    <row r="1800" spans="67:73" x14ac:dyDescent="0.25">
      <c r="BO1800" s="115"/>
      <c r="BQ1800" s="113"/>
      <c r="BS1800" s="113"/>
      <c r="BU1800" s="114"/>
    </row>
    <row r="1801" spans="67:73" x14ac:dyDescent="0.25">
      <c r="BO1801" s="115"/>
      <c r="BP1801" s="57"/>
      <c r="BQ1801" s="113"/>
      <c r="BR1801" s="57"/>
      <c r="BS1801" s="113"/>
      <c r="BT1801" s="57"/>
      <c r="BU1801" s="114"/>
    </row>
    <row r="1802" spans="67:73" x14ac:dyDescent="0.25">
      <c r="BO1802" s="115"/>
      <c r="BQ1802" s="113"/>
      <c r="BS1802" s="113"/>
      <c r="BU1802" s="114"/>
    </row>
    <row r="1803" spans="67:73" x14ac:dyDescent="0.25">
      <c r="BO1803" s="115"/>
      <c r="BP1803" s="57"/>
      <c r="BQ1803" s="113"/>
      <c r="BR1803" s="57"/>
      <c r="BS1803" s="113"/>
      <c r="BT1803" s="57"/>
      <c r="BU1803" s="114"/>
    </row>
    <row r="1804" spans="67:73" x14ac:dyDescent="0.25">
      <c r="BO1804" s="115"/>
      <c r="BQ1804" s="113"/>
      <c r="BS1804" s="113"/>
      <c r="BU1804" s="114"/>
    </row>
    <row r="1805" spans="67:73" x14ac:dyDescent="0.25">
      <c r="BO1805" s="115"/>
      <c r="BP1805" s="57"/>
      <c r="BQ1805" s="113"/>
      <c r="BR1805" s="57"/>
      <c r="BS1805" s="113"/>
      <c r="BT1805" s="57"/>
      <c r="BU1805" s="114"/>
    </row>
    <row r="1806" spans="67:73" x14ac:dyDescent="0.25">
      <c r="BO1806" s="115"/>
      <c r="BQ1806" s="113"/>
      <c r="BS1806" s="113"/>
      <c r="BU1806" s="114"/>
    </row>
    <row r="1807" spans="67:73" x14ac:dyDescent="0.25">
      <c r="BO1807" s="115"/>
      <c r="BP1807" s="57"/>
      <c r="BQ1807" s="113"/>
      <c r="BR1807" s="57"/>
      <c r="BS1807" s="113"/>
      <c r="BT1807" s="57"/>
      <c r="BU1807" s="114"/>
    </row>
    <row r="1808" spans="67:73" x14ac:dyDescent="0.25">
      <c r="BO1808" s="115"/>
      <c r="BQ1808" s="113"/>
      <c r="BS1808" s="113"/>
      <c r="BU1808" s="114"/>
    </row>
    <row r="1809" spans="67:73" x14ac:dyDescent="0.25">
      <c r="BO1809" s="115"/>
      <c r="BP1809" s="57"/>
      <c r="BQ1809" s="113"/>
      <c r="BR1809" s="57"/>
      <c r="BS1809" s="113"/>
      <c r="BT1809" s="57"/>
      <c r="BU1809" s="114"/>
    </row>
    <row r="1810" spans="67:73" x14ac:dyDescent="0.25">
      <c r="BO1810" s="115"/>
      <c r="BQ1810" s="113"/>
      <c r="BS1810" s="113"/>
      <c r="BU1810" s="114"/>
    </row>
    <row r="1811" spans="67:73" x14ac:dyDescent="0.25">
      <c r="BO1811" s="115"/>
      <c r="BP1811" s="57"/>
      <c r="BQ1811" s="113"/>
      <c r="BR1811" s="57"/>
      <c r="BS1811" s="113"/>
      <c r="BT1811" s="57"/>
      <c r="BU1811" s="114"/>
    </row>
    <row r="1812" spans="67:73" x14ac:dyDescent="0.25">
      <c r="BO1812" s="115"/>
      <c r="BQ1812" s="113"/>
      <c r="BS1812" s="113"/>
      <c r="BU1812" s="114"/>
    </row>
    <row r="1813" spans="67:73" x14ac:dyDescent="0.25">
      <c r="BO1813" s="115"/>
      <c r="BP1813" s="57"/>
      <c r="BQ1813" s="113"/>
      <c r="BR1813" s="57"/>
      <c r="BS1813" s="113"/>
      <c r="BT1813" s="57"/>
      <c r="BU1813" s="114"/>
    </row>
    <row r="1814" spans="67:73" x14ac:dyDescent="0.25">
      <c r="BO1814" s="115"/>
      <c r="BQ1814" s="113"/>
      <c r="BS1814" s="113"/>
      <c r="BU1814" s="114"/>
    </row>
    <row r="1815" spans="67:73" x14ac:dyDescent="0.25">
      <c r="BO1815" s="115"/>
      <c r="BP1815" s="57"/>
      <c r="BQ1815" s="113"/>
      <c r="BR1815" s="57"/>
      <c r="BS1815" s="113"/>
      <c r="BT1815" s="57"/>
      <c r="BU1815" s="114"/>
    </row>
    <row r="1816" spans="67:73" x14ac:dyDescent="0.25">
      <c r="BO1816" s="115"/>
      <c r="BQ1816" s="113"/>
      <c r="BS1816" s="113"/>
      <c r="BU1816" s="114"/>
    </row>
    <row r="1817" spans="67:73" x14ac:dyDescent="0.25">
      <c r="BO1817" s="115"/>
      <c r="BP1817" s="57"/>
      <c r="BQ1817" s="113"/>
      <c r="BR1817" s="57"/>
      <c r="BS1817" s="113"/>
      <c r="BT1817" s="57"/>
      <c r="BU1817" s="114"/>
    </row>
    <row r="1818" spans="67:73" x14ac:dyDescent="0.25">
      <c r="BO1818" s="115"/>
      <c r="BQ1818" s="113"/>
      <c r="BS1818" s="113"/>
      <c r="BU1818" s="114"/>
    </row>
    <row r="1819" spans="67:73" x14ac:dyDescent="0.25">
      <c r="BO1819" s="115"/>
      <c r="BP1819" s="57"/>
      <c r="BQ1819" s="113"/>
      <c r="BR1819" s="57"/>
      <c r="BS1819" s="113"/>
      <c r="BT1819" s="57"/>
      <c r="BU1819" s="114"/>
    </row>
    <row r="1820" spans="67:73" x14ac:dyDescent="0.25">
      <c r="BO1820" s="115"/>
      <c r="BQ1820" s="113"/>
      <c r="BS1820" s="113"/>
      <c r="BU1820" s="114"/>
    </row>
    <row r="1821" spans="67:73" x14ac:dyDescent="0.25">
      <c r="BO1821" s="115"/>
      <c r="BP1821" s="57"/>
      <c r="BQ1821" s="113"/>
      <c r="BR1821" s="57"/>
      <c r="BS1821" s="113"/>
      <c r="BT1821" s="57"/>
      <c r="BU1821" s="114"/>
    </row>
    <row r="1822" spans="67:73" x14ac:dyDescent="0.25">
      <c r="BO1822" s="115"/>
      <c r="BQ1822" s="113"/>
      <c r="BS1822" s="113"/>
      <c r="BU1822" s="114"/>
    </row>
    <row r="1823" spans="67:73" x14ac:dyDescent="0.25">
      <c r="BO1823" s="115"/>
      <c r="BP1823" s="57"/>
      <c r="BQ1823" s="113"/>
      <c r="BR1823" s="57"/>
      <c r="BS1823" s="113"/>
      <c r="BT1823" s="57"/>
      <c r="BU1823" s="114"/>
    </row>
    <row r="1824" spans="67:73" x14ac:dyDescent="0.25">
      <c r="BO1824" s="115"/>
      <c r="BQ1824" s="113"/>
      <c r="BS1824" s="113"/>
      <c r="BU1824" s="114"/>
    </row>
    <row r="1825" spans="67:73" x14ac:dyDescent="0.25">
      <c r="BO1825" s="115"/>
      <c r="BP1825" s="57"/>
      <c r="BQ1825" s="113"/>
      <c r="BR1825" s="57"/>
      <c r="BS1825" s="113"/>
      <c r="BT1825" s="57"/>
      <c r="BU1825" s="114"/>
    </row>
    <row r="1826" spans="67:73" x14ac:dyDescent="0.25">
      <c r="BO1826" s="115"/>
      <c r="BQ1826" s="113"/>
      <c r="BS1826" s="113"/>
      <c r="BU1826" s="114"/>
    </row>
    <row r="1827" spans="67:73" x14ac:dyDescent="0.25">
      <c r="BO1827" s="115"/>
      <c r="BP1827" s="57"/>
      <c r="BQ1827" s="113"/>
      <c r="BR1827" s="57"/>
      <c r="BS1827" s="113"/>
      <c r="BT1827" s="57"/>
      <c r="BU1827" s="114"/>
    </row>
    <row r="1828" spans="67:73" x14ac:dyDescent="0.25">
      <c r="BO1828" s="115"/>
      <c r="BQ1828" s="113"/>
      <c r="BS1828" s="113"/>
      <c r="BU1828" s="114"/>
    </row>
    <row r="1829" spans="67:73" x14ac:dyDescent="0.25">
      <c r="BO1829" s="115"/>
      <c r="BP1829" s="57"/>
      <c r="BQ1829" s="113"/>
      <c r="BR1829" s="57"/>
      <c r="BS1829" s="113"/>
      <c r="BT1829" s="57"/>
      <c r="BU1829" s="114"/>
    </row>
    <row r="1830" spans="67:73" x14ac:dyDescent="0.25">
      <c r="BO1830" s="115"/>
      <c r="BQ1830" s="113"/>
      <c r="BS1830" s="113"/>
      <c r="BU1830" s="114"/>
    </row>
    <row r="1831" spans="67:73" x14ac:dyDescent="0.25">
      <c r="BO1831" s="115"/>
      <c r="BP1831" s="57"/>
      <c r="BQ1831" s="113"/>
      <c r="BR1831" s="57"/>
      <c r="BS1831" s="113"/>
      <c r="BT1831" s="57"/>
      <c r="BU1831" s="114"/>
    </row>
    <row r="1832" spans="67:73" x14ac:dyDescent="0.25">
      <c r="BO1832" s="115"/>
      <c r="BQ1832" s="113"/>
      <c r="BS1832" s="113"/>
      <c r="BU1832" s="114"/>
    </row>
    <row r="1833" spans="67:73" x14ac:dyDescent="0.25">
      <c r="BO1833" s="115"/>
      <c r="BP1833" s="57"/>
      <c r="BQ1833" s="113"/>
      <c r="BR1833" s="57"/>
      <c r="BS1833" s="113"/>
      <c r="BT1833" s="57"/>
      <c r="BU1833" s="114"/>
    </row>
    <row r="1834" spans="67:73" x14ac:dyDescent="0.25">
      <c r="BO1834" s="115"/>
      <c r="BQ1834" s="113"/>
      <c r="BS1834" s="113"/>
      <c r="BU1834" s="114"/>
    </row>
    <row r="1835" spans="67:73" x14ac:dyDescent="0.25">
      <c r="BO1835" s="115"/>
      <c r="BP1835" s="57"/>
      <c r="BQ1835" s="113"/>
      <c r="BR1835" s="57"/>
      <c r="BS1835" s="113"/>
      <c r="BT1835" s="57"/>
      <c r="BU1835" s="114"/>
    </row>
    <row r="1836" spans="67:73" x14ac:dyDescent="0.25">
      <c r="BO1836" s="115"/>
      <c r="BQ1836" s="113"/>
      <c r="BS1836" s="113"/>
      <c r="BU1836" s="114"/>
    </row>
    <row r="1837" spans="67:73" x14ac:dyDescent="0.25">
      <c r="BO1837" s="115"/>
      <c r="BP1837" s="57"/>
      <c r="BQ1837" s="113"/>
      <c r="BR1837" s="57"/>
      <c r="BS1837" s="113"/>
      <c r="BT1837" s="57"/>
      <c r="BU1837" s="114"/>
    </row>
    <row r="1838" spans="67:73" x14ac:dyDescent="0.25">
      <c r="BO1838" s="115"/>
      <c r="BQ1838" s="113"/>
      <c r="BS1838" s="113"/>
      <c r="BU1838" s="114"/>
    </row>
    <row r="1839" spans="67:73" x14ac:dyDescent="0.25">
      <c r="BO1839" s="115"/>
      <c r="BP1839" s="57"/>
      <c r="BQ1839" s="113"/>
      <c r="BR1839" s="57"/>
      <c r="BS1839" s="113"/>
      <c r="BT1839" s="57"/>
      <c r="BU1839" s="114"/>
    </row>
    <row r="1840" spans="67:73" x14ac:dyDescent="0.25">
      <c r="BO1840" s="115"/>
      <c r="BQ1840" s="113"/>
      <c r="BS1840" s="113"/>
      <c r="BU1840" s="114"/>
    </row>
    <row r="1841" spans="67:73" x14ac:dyDescent="0.25">
      <c r="BO1841" s="115"/>
      <c r="BP1841" s="57"/>
      <c r="BQ1841" s="113"/>
      <c r="BR1841" s="57"/>
      <c r="BS1841" s="113"/>
      <c r="BT1841" s="57"/>
      <c r="BU1841" s="114"/>
    </row>
    <row r="1842" spans="67:73" x14ac:dyDescent="0.25">
      <c r="BO1842" s="115"/>
      <c r="BQ1842" s="113"/>
      <c r="BS1842" s="113"/>
      <c r="BU1842" s="114"/>
    </row>
    <row r="1843" spans="67:73" x14ac:dyDescent="0.25">
      <c r="BO1843" s="115"/>
      <c r="BP1843" s="57"/>
      <c r="BQ1843" s="113"/>
      <c r="BR1843" s="57"/>
      <c r="BS1843" s="113"/>
      <c r="BT1843" s="57"/>
      <c r="BU1843" s="114"/>
    </row>
    <row r="1844" spans="67:73" x14ac:dyDescent="0.25">
      <c r="BO1844" s="115"/>
      <c r="BQ1844" s="113"/>
      <c r="BS1844" s="113"/>
      <c r="BU1844" s="114"/>
    </row>
    <row r="1845" spans="67:73" x14ac:dyDescent="0.25">
      <c r="BO1845" s="115"/>
      <c r="BP1845" s="57"/>
      <c r="BQ1845" s="113"/>
      <c r="BR1845" s="57"/>
      <c r="BS1845" s="113"/>
      <c r="BT1845" s="57"/>
      <c r="BU1845" s="114"/>
    </row>
    <row r="1846" spans="67:73" x14ac:dyDescent="0.25">
      <c r="BO1846" s="115"/>
      <c r="BQ1846" s="113"/>
      <c r="BS1846" s="113"/>
      <c r="BU1846" s="114"/>
    </row>
    <row r="1847" spans="67:73" x14ac:dyDescent="0.25">
      <c r="BO1847" s="115"/>
      <c r="BP1847" s="57"/>
      <c r="BQ1847" s="113"/>
      <c r="BR1847" s="57"/>
      <c r="BS1847" s="113"/>
      <c r="BT1847" s="57"/>
      <c r="BU1847" s="114"/>
    </row>
    <row r="1848" spans="67:73" x14ac:dyDescent="0.25">
      <c r="BO1848" s="115"/>
      <c r="BQ1848" s="113"/>
      <c r="BS1848" s="113"/>
      <c r="BU1848" s="114"/>
    </row>
    <row r="1849" spans="67:73" x14ac:dyDescent="0.25">
      <c r="BO1849" s="115"/>
      <c r="BP1849" s="57"/>
      <c r="BQ1849" s="113"/>
      <c r="BR1849" s="57"/>
      <c r="BS1849" s="113"/>
      <c r="BT1849" s="57"/>
      <c r="BU1849" s="114"/>
    </row>
    <row r="1850" spans="67:73" x14ac:dyDescent="0.25">
      <c r="BO1850" s="115"/>
      <c r="BQ1850" s="113"/>
      <c r="BS1850" s="113"/>
      <c r="BU1850" s="114"/>
    </row>
    <row r="1851" spans="67:73" x14ac:dyDescent="0.25">
      <c r="BO1851" s="115"/>
      <c r="BP1851" s="57"/>
      <c r="BQ1851" s="113"/>
      <c r="BR1851" s="57"/>
      <c r="BS1851" s="113"/>
      <c r="BT1851" s="57"/>
      <c r="BU1851" s="114"/>
    </row>
    <row r="1852" spans="67:73" x14ac:dyDescent="0.25">
      <c r="BO1852" s="115"/>
      <c r="BQ1852" s="113"/>
      <c r="BS1852" s="113"/>
      <c r="BU1852" s="114"/>
    </row>
    <row r="1853" spans="67:73" x14ac:dyDescent="0.25">
      <c r="BO1853" s="115"/>
      <c r="BP1853" s="57"/>
      <c r="BQ1853" s="113"/>
      <c r="BR1853" s="57"/>
      <c r="BS1853" s="113"/>
      <c r="BT1853" s="57"/>
      <c r="BU1853" s="114"/>
    </row>
    <row r="1854" spans="67:73" x14ac:dyDescent="0.25">
      <c r="BO1854" s="115"/>
      <c r="BQ1854" s="113"/>
      <c r="BS1854" s="113"/>
      <c r="BU1854" s="114"/>
    </row>
    <row r="1855" spans="67:73" x14ac:dyDescent="0.25">
      <c r="BO1855" s="115"/>
      <c r="BP1855" s="57"/>
      <c r="BQ1855" s="113"/>
      <c r="BR1855" s="57"/>
      <c r="BS1855" s="113"/>
      <c r="BT1855" s="57"/>
      <c r="BU1855" s="114"/>
    </row>
    <row r="1856" spans="67:73" x14ac:dyDescent="0.25">
      <c r="BO1856" s="115"/>
      <c r="BQ1856" s="113"/>
      <c r="BS1856" s="113"/>
      <c r="BU1856" s="114"/>
    </row>
    <row r="1857" spans="67:73" x14ac:dyDescent="0.25">
      <c r="BO1857" s="115"/>
      <c r="BP1857" s="57"/>
      <c r="BQ1857" s="113"/>
      <c r="BR1857" s="57"/>
      <c r="BS1857" s="113"/>
      <c r="BT1857" s="57"/>
      <c r="BU1857" s="114"/>
    </row>
    <row r="1858" spans="67:73" x14ac:dyDescent="0.25">
      <c r="BO1858" s="115"/>
      <c r="BQ1858" s="113"/>
      <c r="BS1858" s="113"/>
      <c r="BU1858" s="114"/>
    </row>
    <row r="1859" spans="67:73" x14ac:dyDescent="0.25">
      <c r="BO1859" s="115"/>
      <c r="BP1859" s="57"/>
      <c r="BQ1859" s="113"/>
      <c r="BR1859" s="57"/>
      <c r="BS1859" s="113"/>
      <c r="BT1859" s="57"/>
      <c r="BU1859" s="114"/>
    </row>
    <row r="1860" spans="67:73" x14ac:dyDescent="0.25">
      <c r="BO1860" s="115"/>
      <c r="BQ1860" s="113"/>
      <c r="BS1860" s="113"/>
      <c r="BU1860" s="114"/>
    </row>
    <row r="1861" spans="67:73" x14ac:dyDescent="0.25">
      <c r="BO1861" s="115"/>
      <c r="BP1861" s="57"/>
      <c r="BQ1861" s="113"/>
      <c r="BR1861" s="57"/>
      <c r="BS1861" s="113"/>
      <c r="BT1861" s="57"/>
      <c r="BU1861" s="114"/>
    </row>
    <row r="1862" spans="67:73" x14ac:dyDescent="0.25">
      <c r="BO1862" s="115"/>
      <c r="BQ1862" s="113"/>
      <c r="BS1862" s="113"/>
      <c r="BU1862" s="114"/>
    </row>
    <row r="1863" spans="67:73" x14ac:dyDescent="0.25">
      <c r="BO1863" s="115"/>
      <c r="BP1863" s="57"/>
      <c r="BQ1863" s="113"/>
      <c r="BR1863" s="57"/>
      <c r="BS1863" s="113"/>
      <c r="BT1863" s="57"/>
      <c r="BU1863" s="114"/>
    </row>
    <row r="1864" spans="67:73" x14ac:dyDescent="0.25">
      <c r="BO1864" s="115"/>
      <c r="BQ1864" s="113"/>
      <c r="BS1864" s="113"/>
      <c r="BU1864" s="114"/>
    </row>
    <row r="1865" spans="67:73" x14ac:dyDescent="0.25">
      <c r="BO1865" s="115"/>
      <c r="BP1865" s="57"/>
      <c r="BQ1865" s="113"/>
      <c r="BR1865" s="57"/>
      <c r="BS1865" s="113"/>
      <c r="BT1865" s="57"/>
      <c r="BU1865" s="114"/>
    </row>
    <row r="1866" spans="67:73" x14ac:dyDescent="0.25">
      <c r="BO1866" s="115"/>
      <c r="BQ1866" s="113"/>
      <c r="BS1866" s="113"/>
      <c r="BU1866" s="114"/>
    </row>
    <row r="1867" spans="67:73" x14ac:dyDescent="0.25">
      <c r="BO1867" s="115"/>
      <c r="BP1867" s="57"/>
      <c r="BQ1867" s="113"/>
      <c r="BR1867" s="57"/>
      <c r="BS1867" s="113"/>
      <c r="BT1867" s="57"/>
      <c r="BU1867" s="114"/>
    </row>
    <row r="1868" spans="67:73" x14ac:dyDescent="0.25">
      <c r="BO1868" s="115"/>
      <c r="BQ1868" s="113"/>
      <c r="BS1868" s="113"/>
      <c r="BU1868" s="114"/>
    </row>
    <row r="1869" spans="67:73" x14ac:dyDescent="0.25">
      <c r="BO1869" s="115"/>
      <c r="BP1869" s="57"/>
      <c r="BQ1869" s="113"/>
      <c r="BR1869" s="57"/>
      <c r="BS1869" s="113"/>
      <c r="BT1869" s="57"/>
      <c r="BU1869" s="114"/>
    </row>
    <row r="1870" spans="67:73" x14ac:dyDescent="0.25">
      <c r="BO1870" s="115"/>
      <c r="BQ1870" s="113"/>
      <c r="BS1870" s="113"/>
      <c r="BU1870" s="114"/>
    </row>
    <row r="1871" spans="67:73" x14ac:dyDescent="0.25">
      <c r="BO1871" s="115"/>
      <c r="BP1871" s="57"/>
      <c r="BQ1871" s="113"/>
      <c r="BR1871" s="57"/>
      <c r="BS1871" s="113"/>
      <c r="BT1871" s="57"/>
      <c r="BU1871" s="114"/>
    </row>
    <row r="1872" spans="67:73" x14ac:dyDescent="0.25">
      <c r="BO1872" s="115"/>
      <c r="BQ1872" s="113"/>
      <c r="BS1872" s="113"/>
      <c r="BU1872" s="114"/>
    </row>
    <row r="1873" spans="67:73" x14ac:dyDescent="0.25">
      <c r="BO1873" s="115"/>
      <c r="BP1873" s="57"/>
      <c r="BQ1873" s="113"/>
      <c r="BR1873" s="57"/>
      <c r="BS1873" s="113"/>
      <c r="BT1873" s="57"/>
      <c r="BU1873" s="114"/>
    </row>
    <row r="1874" spans="67:73" x14ac:dyDescent="0.25">
      <c r="BO1874" s="115"/>
      <c r="BQ1874" s="113"/>
      <c r="BS1874" s="113"/>
      <c r="BU1874" s="114"/>
    </row>
    <row r="1875" spans="67:73" x14ac:dyDescent="0.25">
      <c r="BO1875" s="115"/>
      <c r="BP1875" s="57"/>
      <c r="BQ1875" s="113"/>
      <c r="BR1875" s="57"/>
      <c r="BS1875" s="113"/>
      <c r="BT1875" s="57"/>
      <c r="BU1875" s="114"/>
    </row>
    <row r="1876" spans="67:73" x14ac:dyDescent="0.25">
      <c r="BO1876" s="115"/>
      <c r="BQ1876" s="113"/>
      <c r="BS1876" s="113"/>
      <c r="BU1876" s="114"/>
    </row>
    <row r="1877" spans="67:73" x14ac:dyDescent="0.25">
      <c r="BO1877" s="115"/>
      <c r="BP1877" s="57"/>
      <c r="BQ1877" s="113"/>
      <c r="BR1877" s="57"/>
      <c r="BS1877" s="113"/>
      <c r="BT1877" s="57"/>
      <c r="BU1877" s="114"/>
    </row>
    <row r="1878" spans="67:73" x14ac:dyDescent="0.25">
      <c r="BO1878" s="115"/>
      <c r="BQ1878" s="113"/>
      <c r="BS1878" s="113"/>
      <c r="BU1878" s="114"/>
    </row>
    <row r="1879" spans="67:73" x14ac:dyDescent="0.25">
      <c r="BO1879" s="115"/>
      <c r="BP1879" s="57"/>
      <c r="BQ1879" s="113"/>
      <c r="BR1879" s="57"/>
      <c r="BS1879" s="113"/>
      <c r="BT1879" s="57"/>
      <c r="BU1879" s="114"/>
    </row>
    <row r="1880" spans="67:73" x14ac:dyDescent="0.25">
      <c r="BO1880" s="115"/>
      <c r="BQ1880" s="113"/>
      <c r="BS1880" s="113"/>
      <c r="BU1880" s="114"/>
    </row>
    <row r="1881" spans="67:73" x14ac:dyDescent="0.25">
      <c r="BO1881" s="115"/>
      <c r="BP1881" s="57"/>
      <c r="BQ1881" s="113"/>
      <c r="BR1881" s="57"/>
      <c r="BS1881" s="113"/>
      <c r="BT1881" s="57"/>
      <c r="BU1881" s="114"/>
    </row>
    <row r="1882" spans="67:73" x14ac:dyDescent="0.25">
      <c r="BO1882" s="115"/>
      <c r="BQ1882" s="113"/>
      <c r="BS1882" s="113"/>
      <c r="BU1882" s="114"/>
    </row>
    <row r="1883" spans="67:73" x14ac:dyDescent="0.25">
      <c r="BO1883" s="115"/>
      <c r="BP1883" s="57"/>
      <c r="BQ1883" s="113"/>
      <c r="BR1883" s="57"/>
      <c r="BS1883" s="113"/>
      <c r="BT1883" s="57"/>
      <c r="BU1883" s="114"/>
    </row>
    <row r="1884" spans="67:73" x14ac:dyDescent="0.25">
      <c r="BO1884" s="115"/>
      <c r="BQ1884" s="113"/>
      <c r="BS1884" s="113"/>
      <c r="BU1884" s="114"/>
    </row>
    <row r="1885" spans="67:73" x14ac:dyDescent="0.25">
      <c r="BO1885" s="115"/>
      <c r="BP1885" s="57"/>
      <c r="BQ1885" s="113"/>
      <c r="BR1885" s="57"/>
      <c r="BS1885" s="113"/>
      <c r="BT1885" s="57"/>
      <c r="BU1885" s="114"/>
    </row>
    <row r="1886" spans="67:73" x14ac:dyDescent="0.25">
      <c r="BO1886" s="115"/>
      <c r="BQ1886" s="113"/>
      <c r="BS1886" s="113"/>
      <c r="BU1886" s="114"/>
    </row>
    <row r="1887" spans="67:73" x14ac:dyDescent="0.25">
      <c r="BO1887" s="115"/>
      <c r="BP1887" s="57"/>
      <c r="BQ1887" s="113"/>
      <c r="BR1887" s="57"/>
      <c r="BS1887" s="113"/>
      <c r="BT1887" s="57"/>
      <c r="BU1887" s="114"/>
    </row>
    <row r="1888" spans="67:73" x14ac:dyDescent="0.25">
      <c r="BO1888" s="115"/>
      <c r="BQ1888" s="113"/>
      <c r="BS1888" s="113"/>
      <c r="BU1888" s="114"/>
    </row>
    <row r="1889" spans="67:73" x14ac:dyDescent="0.25">
      <c r="BO1889" s="115"/>
      <c r="BQ1889" s="113"/>
      <c r="BS1889" s="113"/>
      <c r="BU1889" s="114"/>
    </row>
  </sheetData>
  <sortState ref="BG44:BL45">
    <sortCondition ref="BG45"/>
  </sortState>
  <mergeCells count="6">
    <mergeCell ref="BG16:BL16"/>
    <mergeCell ref="BG29:BL29"/>
    <mergeCell ref="BG3:BL3"/>
    <mergeCell ref="B1:C1"/>
    <mergeCell ref="BO2:BU2"/>
    <mergeCell ref="BG2:BL2"/>
  </mergeCells>
  <conditionalFormatting sqref="K7:Q10 K6 K4:L5 N4:Q5 M6:Q6 L4:N10 S4:S10 S16:S19 K16:Q19 W16:Z19 W4:Z10 AB4:AD10 AB16:AD19 AB21:AD23 W21:Z23 K21:Q23 S21:S23 AG21:AG23 AG16:AG19 AG4:AG10 AG26 S26 K26:Q26 W26:Z26 AB26:AD26 AI26:AK26 AI4:AK10 AI16:AK19 AI21:AK23 AI28:AK30 AB28:AD30 W28:Z30 K28:Q30 S28:S30 AG28:AG30 AM28:AT30 AM21:AT23 AM16:AT19 AM4:AT10 AM26:AT26 AM32:AT39 AG32:AG39 S32:S39 K32:Q39 W32:Z39 AB32:AD39 AI32:AK39">
    <cfRule type="cellIs" dxfId="332" priority="326" operator="equal">
      <formula>1</formula>
    </cfRule>
  </conditionalFormatting>
  <conditionalFormatting sqref="K4:Q4 K7:Q10 K5:L5 N5:Q5 K6 M6:Q6 L4:N10 S4:S10 S16:S19 K16:Q19 W16:Z19 W4:Z10 AB4:AD10 AB16:AD19 AB21:AD23 W21:Z23 K21:Q23 S21:S23 AG21:AG23 AG16:AG19 AG4:AG10 AG26 S26 K26:Q26 W26:Z26 AB26:AD26 AI26:AK26 AI4:AK10 AI16:AK19 AI21:AK23 AI28:AK30 AB28:AD30 W28:Z30 K28:Q30 S28:S30 AG28:AG30 AM28:AT30 AM21:AT23 AM16:AT19 AM4:AT10 AM26:AT26 AM32:AT39 AG32:AG39 S32:S39 K32:Q39 W32:Z39 AB32:AD39 AI32:AK39">
    <cfRule type="containsBlanks" dxfId="331" priority="324">
      <formula>LEN(TRIM(K4))=0</formula>
    </cfRule>
    <cfRule type="containsErrors" dxfId="330" priority="325">
      <formula>ISERROR(K4)</formula>
    </cfRule>
  </conditionalFormatting>
  <conditionalFormatting sqref="R4:R10 R16:R19 R21:R23 R26 R28:R30 R32:R39">
    <cfRule type="cellIs" dxfId="329" priority="323" operator="equal">
      <formula>1</formula>
    </cfRule>
  </conditionalFormatting>
  <conditionalFormatting sqref="R4:R10 R16:R19 R21:R23 R26 R28:R30 R32:R39">
    <cfRule type="containsBlanks" dxfId="328" priority="321">
      <formula>LEN(TRIM(R4))=0</formula>
    </cfRule>
    <cfRule type="containsErrors" dxfId="327" priority="322">
      <formula>ISERROR(R4)</formula>
    </cfRule>
  </conditionalFormatting>
  <conditionalFormatting sqref="K11:Q11 S11 W11:Z11 AB11:AD11 AG11 AI11:AK11 AM11:AT11">
    <cfRule type="cellIs" dxfId="326" priority="320" operator="equal">
      <formula>1</formula>
    </cfRule>
  </conditionalFormatting>
  <conditionalFormatting sqref="K11:Q11 S11 W11:Z11 AB11:AD11 AG11 AI11:AK11 AM11:AT11">
    <cfRule type="containsBlanks" dxfId="325" priority="318">
      <formula>LEN(TRIM(K11))=0</formula>
    </cfRule>
    <cfRule type="containsErrors" dxfId="324" priority="319">
      <formula>ISERROR(K11)</formula>
    </cfRule>
  </conditionalFormatting>
  <conditionalFormatting sqref="R11">
    <cfRule type="cellIs" dxfId="323" priority="317" operator="equal">
      <formula>1</formula>
    </cfRule>
  </conditionalFormatting>
  <conditionalFormatting sqref="R11">
    <cfRule type="containsBlanks" dxfId="322" priority="315">
      <formula>LEN(TRIM(R11))=0</formula>
    </cfRule>
    <cfRule type="containsErrors" dxfId="321" priority="316">
      <formula>ISERROR(R11)</formula>
    </cfRule>
  </conditionalFormatting>
  <conditionalFormatting sqref="T4:T10 T16:T19 T21:T23 T26 T28:T30 T32:T39">
    <cfRule type="cellIs" dxfId="320" priority="314" operator="equal">
      <formula>1</formula>
    </cfRule>
  </conditionalFormatting>
  <conditionalFormatting sqref="T4:T10 T16:T19 T21:T23 T26 T28:T30 T32:T39">
    <cfRule type="containsBlanks" dxfId="319" priority="312">
      <formula>LEN(TRIM(T4))=0</formula>
    </cfRule>
    <cfRule type="containsErrors" dxfId="318" priority="313">
      <formula>ISERROR(T4)</formula>
    </cfRule>
  </conditionalFormatting>
  <conditionalFormatting sqref="T11">
    <cfRule type="cellIs" dxfId="317" priority="311" operator="equal">
      <formula>1</formula>
    </cfRule>
  </conditionalFormatting>
  <conditionalFormatting sqref="T11">
    <cfRule type="containsBlanks" dxfId="316" priority="309">
      <formula>LEN(TRIM(T11))=0</formula>
    </cfRule>
    <cfRule type="containsErrors" dxfId="315" priority="310">
      <formula>ISERROR(T11)</formula>
    </cfRule>
  </conditionalFormatting>
  <conditionalFormatting sqref="K12:Q13 S12:S13 W12:Z13 AB12:AD13 AG12:AG13 AI12:AK13 AM12:AT13">
    <cfRule type="cellIs" dxfId="314" priority="308" operator="equal">
      <formula>1</formula>
    </cfRule>
  </conditionalFormatting>
  <conditionalFormatting sqref="K12:Q13 S12:S13 W12:Z13 AB12:AD13 AG12:AG13 AI12:AK13 AM12:AT13">
    <cfRule type="containsBlanks" dxfId="313" priority="306">
      <formula>LEN(TRIM(K12))=0</formula>
    </cfRule>
    <cfRule type="containsErrors" dxfId="312" priority="307">
      <formula>ISERROR(K12)</formula>
    </cfRule>
  </conditionalFormatting>
  <conditionalFormatting sqref="R12:R13">
    <cfRule type="cellIs" dxfId="311" priority="305" operator="equal">
      <formula>1</formula>
    </cfRule>
  </conditionalFormatting>
  <conditionalFormatting sqref="R12:R13">
    <cfRule type="containsBlanks" dxfId="310" priority="303">
      <formula>LEN(TRIM(R12))=0</formula>
    </cfRule>
    <cfRule type="containsErrors" dxfId="309" priority="304">
      <formula>ISERROR(R12)</formula>
    </cfRule>
  </conditionalFormatting>
  <conditionalFormatting sqref="T12:T13">
    <cfRule type="cellIs" dxfId="308" priority="302" operator="equal">
      <formula>1</formula>
    </cfRule>
  </conditionalFormatting>
  <conditionalFormatting sqref="T12:T13">
    <cfRule type="containsBlanks" dxfId="307" priority="300">
      <formula>LEN(TRIM(T12))=0</formula>
    </cfRule>
    <cfRule type="containsErrors" dxfId="306" priority="301">
      <formula>ISERROR(T12)</formula>
    </cfRule>
  </conditionalFormatting>
  <conditionalFormatting sqref="U4:U10 U16:U19 U21:U23 U26 U28:U30 U32:U39">
    <cfRule type="cellIs" dxfId="305" priority="299" operator="equal">
      <formula>1</formula>
    </cfRule>
  </conditionalFormatting>
  <conditionalFormatting sqref="U4:U10 U16:U19 U21:U23 U26 U28:U30 U32:U39">
    <cfRule type="containsBlanks" dxfId="304" priority="297">
      <formula>LEN(TRIM(U4))=0</formula>
    </cfRule>
    <cfRule type="containsErrors" dxfId="303" priority="298">
      <formula>ISERROR(U4)</formula>
    </cfRule>
  </conditionalFormatting>
  <conditionalFormatting sqref="U11">
    <cfRule type="cellIs" dxfId="302" priority="296" operator="equal">
      <formula>1</formula>
    </cfRule>
  </conditionalFormatting>
  <conditionalFormatting sqref="U11">
    <cfRule type="containsBlanks" dxfId="301" priority="294">
      <formula>LEN(TRIM(U11))=0</formula>
    </cfRule>
    <cfRule type="containsErrors" dxfId="300" priority="295">
      <formula>ISERROR(U11)</formula>
    </cfRule>
  </conditionalFormatting>
  <conditionalFormatting sqref="U12:U13">
    <cfRule type="cellIs" dxfId="299" priority="293" operator="equal">
      <formula>1</formula>
    </cfRule>
  </conditionalFormatting>
  <conditionalFormatting sqref="U12:U13">
    <cfRule type="containsBlanks" dxfId="298" priority="291">
      <formula>LEN(TRIM(U12))=0</formula>
    </cfRule>
    <cfRule type="containsErrors" dxfId="297" priority="292">
      <formula>ISERROR(U12)</formula>
    </cfRule>
  </conditionalFormatting>
  <conditionalFormatting sqref="AE31">
    <cfRule type="cellIs" dxfId="296" priority="26" operator="equal">
      <formula>1</formula>
    </cfRule>
  </conditionalFormatting>
  <conditionalFormatting sqref="AE31">
    <cfRule type="containsBlanks" dxfId="295" priority="24">
      <formula>LEN(TRIM(AE31))=0</formula>
    </cfRule>
    <cfRule type="containsErrors" dxfId="294" priority="25">
      <formula>ISERROR(AE31)</formula>
    </cfRule>
  </conditionalFormatting>
  <conditionalFormatting sqref="AF31">
    <cfRule type="cellIs" dxfId="293" priority="23" operator="equal">
      <formula>1</formula>
    </cfRule>
  </conditionalFormatting>
  <conditionalFormatting sqref="AF31">
    <cfRule type="containsBlanks" dxfId="292" priority="21">
      <formula>LEN(TRIM(AF31))=0</formula>
    </cfRule>
    <cfRule type="containsErrors" dxfId="291" priority="22">
      <formula>ISERROR(AF31)</formula>
    </cfRule>
  </conditionalFormatting>
  <conditionalFormatting sqref="AH31">
    <cfRule type="cellIs" dxfId="290" priority="20" operator="equal">
      <formula>1</formula>
    </cfRule>
  </conditionalFormatting>
  <conditionalFormatting sqref="AH31">
    <cfRule type="containsBlanks" dxfId="289" priority="18">
      <formula>LEN(TRIM(AH31))=0</formula>
    </cfRule>
    <cfRule type="containsErrors" dxfId="288" priority="19">
      <formula>ISERROR(AH31)</formula>
    </cfRule>
  </conditionalFormatting>
  <conditionalFormatting sqref="AL31">
    <cfRule type="cellIs" dxfId="287" priority="17" operator="equal">
      <formula>1</formula>
    </cfRule>
  </conditionalFormatting>
  <conditionalFormatting sqref="AL31">
    <cfRule type="containsBlanks" dxfId="286" priority="15">
      <formula>LEN(TRIM(AL31))=0</formula>
    </cfRule>
    <cfRule type="containsErrors" dxfId="285" priority="16">
      <formula>ISERROR(AL31)</formula>
    </cfRule>
  </conditionalFormatting>
  <conditionalFormatting sqref="K14:Q14 S14 W14:Z14 AB14:AD14 AG14 AI14:AK14 AM14:AT14">
    <cfRule type="cellIs" dxfId="284" priority="278" operator="equal">
      <formula>1</formula>
    </cfRule>
  </conditionalFormatting>
  <conditionalFormatting sqref="K14:Q14 S14 W14:Z14 AB14:AD14 AG14 AI14:AK14 AM14:AT14">
    <cfRule type="containsBlanks" dxfId="283" priority="276">
      <formula>LEN(TRIM(K14))=0</formula>
    </cfRule>
    <cfRule type="containsErrors" dxfId="282" priority="277">
      <formula>ISERROR(K14)</formula>
    </cfRule>
  </conditionalFormatting>
  <conditionalFormatting sqref="R14">
    <cfRule type="cellIs" dxfId="281" priority="275" operator="equal">
      <formula>1</formula>
    </cfRule>
  </conditionalFormatting>
  <conditionalFormatting sqref="R14">
    <cfRule type="containsBlanks" dxfId="280" priority="273">
      <formula>LEN(TRIM(R14))=0</formula>
    </cfRule>
    <cfRule type="containsErrors" dxfId="279" priority="274">
      <formula>ISERROR(R14)</formula>
    </cfRule>
  </conditionalFormatting>
  <conditionalFormatting sqref="T14">
    <cfRule type="cellIs" dxfId="278" priority="272" operator="equal">
      <formula>1</formula>
    </cfRule>
  </conditionalFormatting>
  <conditionalFormatting sqref="T14">
    <cfRule type="containsBlanks" dxfId="277" priority="270">
      <formula>LEN(TRIM(T14))=0</formula>
    </cfRule>
    <cfRule type="containsErrors" dxfId="276" priority="271">
      <formula>ISERROR(T14)</formula>
    </cfRule>
  </conditionalFormatting>
  <conditionalFormatting sqref="U14">
    <cfRule type="cellIs" dxfId="275" priority="269" operator="equal">
      <formula>1</formula>
    </cfRule>
  </conditionalFormatting>
  <conditionalFormatting sqref="U14">
    <cfRule type="containsBlanks" dxfId="274" priority="267">
      <formula>LEN(TRIM(U14))=0</formula>
    </cfRule>
    <cfRule type="containsErrors" dxfId="273" priority="268">
      <formula>ISERROR(U14)</formula>
    </cfRule>
  </conditionalFormatting>
  <conditionalFormatting sqref="V4:V10 V16:V19 V21:V23 V26 V28:V30 V32:V39">
    <cfRule type="cellIs" dxfId="272" priority="266" operator="equal">
      <formula>1</formula>
    </cfRule>
  </conditionalFormatting>
  <conditionalFormatting sqref="V4:V10 V16:V19 V21:V23 V26 V28:V30 V32:V39">
    <cfRule type="containsBlanks" dxfId="271" priority="264">
      <formula>LEN(TRIM(V4))=0</formula>
    </cfRule>
    <cfRule type="containsErrors" dxfId="270" priority="265">
      <formula>ISERROR(V4)</formula>
    </cfRule>
  </conditionalFormatting>
  <conditionalFormatting sqref="V11">
    <cfRule type="cellIs" dxfId="269" priority="263" operator="equal">
      <formula>1</formula>
    </cfRule>
  </conditionalFormatting>
  <conditionalFormatting sqref="V11">
    <cfRule type="containsBlanks" dxfId="268" priority="261">
      <formula>LEN(TRIM(V11))=0</formula>
    </cfRule>
    <cfRule type="containsErrors" dxfId="267" priority="262">
      <formula>ISERROR(V11)</formula>
    </cfRule>
  </conditionalFormatting>
  <conditionalFormatting sqref="V12:V13">
    <cfRule type="cellIs" dxfId="266" priority="260" operator="equal">
      <formula>1</formula>
    </cfRule>
  </conditionalFormatting>
  <conditionalFormatting sqref="V12:V13">
    <cfRule type="containsBlanks" dxfId="265" priority="258">
      <formula>LEN(TRIM(V12))=0</formula>
    </cfRule>
    <cfRule type="containsErrors" dxfId="264" priority="259">
      <formula>ISERROR(V12)</formula>
    </cfRule>
  </conditionalFormatting>
  <conditionalFormatting sqref="V14">
    <cfRule type="cellIs" dxfId="263" priority="257" operator="equal">
      <formula>1</formula>
    </cfRule>
  </conditionalFormatting>
  <conditionalFormatting sqref="V14">
    <cfRule type="containsBlanks" dxfId="262" priority="255">
      <formula>LEN(TRIM(V14))=0</formula>
    </cfRule>
    <cfRule type="containsErrors" dxfId="261" priority="256">
      <formula>ISERROR(V14)</formula>
    </cfRule>
  </conditionalFormatting>
  <conditionalFormatting sqref="K15:Q15 S15 W15:Z15 AB15:AD15 AG15 AI15:AK15 AM15:AT15">
    <cfRule type="cellIs" dxfId="260" priority="254" operator="equal">
      <formula>1</formula>
    </cfRule>
  </conditionalFormatting>
  <conditionalFormatting sqref="K15:Q15 S15 W15:Z15 AB15:AD15 AG15 AI15:AK15 AM15:AT15">
    <cfRule type="containsBlanks" dxfId="259" priority="252">
      <formula>LEN(TRIM(K15))=0</formula>
    </cfRule>
    <cfRule type="containsErrors" dxfId="258" priority="253">
      <formula>ISERROR(K15)</formula>
    </cfRule>
  </conditionalFormatting>
  <conditionalFormatting sqref="R15">
    <cfRule type="cellIs" dxfId="257" priority="251" operator="equal">
      <formula>1</formula>
    </cfRule>
  </conditionalFormatting>
  <conditionalFormatting sqref="R15">
    <cfRule type="containsBlanks" dxfId="256" priority="249">
      <formula>LEN(TRIM(R15))=0</formula>
    </cfRule>
    <cfRule type="containsErrors" dxfId="255" priority="250">
      <formula>ISERROR(R15)</formula>
    </cfRule>
  </conditionalFormatting>
  <conditionalFormatting sqref="T15">
    <cfRule type="cellIs" dxfId="254" priority="248" operator="equal">
      <formula>1</formula>
    </cfRule>
  </conditionalFormatting>
  <conditionalFormatting sqref="T15">
    <cfRule type="containsBlanks" dxfId="253" priority="246">
      <formula>LEN(TRIM(T15))=0</formula>
    </cfRule>
    <cfRule type="containsErrors" dxfId="252" priority="247">
      <formula>ISERROR(T15)</formula>
    </cfRule>
  </conditionalFormatting>
  <conditionalFormatting sqref="U15">
    <cfRule type="cellIs" dxfId="251" priority="245" operator="equal">
      <formula>1</formula>
    </cfRule>
  </conditionalFormatting>
  <conditionalFormatting sqref="U15">
    <cfRule type="containsBlanks" dxfId="250" priority="243">
      <formula>LEN(TRIM(U15))=0</formula>
    </cfRule>
    <cfRule type="containsErrors" dxfId="249" priority="244">
      <formula>ISERROR(U15)</formula>
    </cfRule>
  </conditionalFormatting>
  <conditionalFormatting sqref="V15">
    <cfRule type="cellIs" dxfId="248" priority="242" operator="equal">
      <formula>1</formula>
    </cfRule>
  </conditionalFormatting>
  <conditionalFormatting sqref="V15">
    <cfRule type="containsBlanks" dxfId="247" priority="240">
      <formula>LEN(TRIM(V15))=0</formula>
    </cfRule>
    <cfRule type="containsErrors" dxfId="246" priority="241">
      <formula>ISERROR(V15)</formula>
    </cfRule>
  </conditionalFormatting>
  <conditionalFormatting sqref="AA16:AA19 AA4:AA10 AA21:AA23 AA26 AA28:AA30 AA32:AA39">
    <cfRule type="cellIs" dxfId="245" priority="239" operator="equal">
      <formula>1</formula>
    </cfRule>
  </conditionalFormatting>
  <conditionalFormatting sqref="AA16:AA19 AA4:AA10 AA21:AA23 AA26 AA28:AA30 AA32:AA39">
    <cfRule type="containsBlanks" dxfId="244" priority="237">
      <formula>LEN(TRIM(AA4))=0</formula>
    </cfRule>
    <cfRule type="containsErrors" dxfId="243" priority="238">
      <formula>ISERROR(AA4)</formula>
    </cfRule>
  </conditionalFormatting>
  <conditionalFormatting sqref="AA11">
    <cfRule type="cellIs" dxfId="242" priority="236" operator="equal">
      <formula>1</formula>
    </cfRule>
  </conditionalFormatting>
  <conditionalFormatting sqref="AA11">
    <cfRule type="containsBlanks" dxfId="241" priority="234">
      <formula>LEN(TRIM(AA11))=0</formula>
    </cfRule>
    <cfRule type="containsErrors" dxfId="240" priority="235">
      <formula>ISERROR(AA11)</formula>
    </cfRule>
  </conditionalFormatting>
  <conditionalFormatting sqref="AA12:AA13">
    <cfRule type="cellIs" dxfId="239" priority="233" operator="equal">
      <formula>1</formula>
    </cfRule>
  </conditionalFormatting>
  <conditionalFormatting sqref="AA12:AA13">
    <cfRule type="containsBlanks" dxfId="238" priority="231">
      <formula>LEN(TRIM(AA12))=0</formula>
    </cfRule>
    <cfRule type="containsErrors" dxfId="237" priority="232">
      <formula>ISERROR(AA12)</formula>
    </cfRule>
  </conditionalFormatting>
  <conditionalFormatting sqref="AA14">
    <cfRule type="cellIs" dxfId="236" priority="230" operator="equal">
      <formula>1</formula>
    </cfRule>
  </conditionalFormatting>
  <conditionalFormatting sqref="AA14">
    <cfRule type="containsBlanks" dxfId="235" priority="228">
      <formula>LEN(TRIM(AA14))=0</formula>
    </cfRule>
    <cfRule type="containsErrors" dxfId="234" priority="229">
      <formula>ISERROR(AA14)</formula>
    </cfRule>
  </conditionalFormatting>
  <conditionalFormatting sqref="AA15">
    <cfRule type="cellIs" dxfId="233" priority="227" operator="equal">
      <formula>1</formula>
    </cfRule>
  </conditionalFormatting>
  <conditionalFormatting sqref="AA15">
    <cfRule type="containsBlanks" dxfId="232" priority="225">
      <formula>LEN(TRIM(AA15))=0</formula>
    </cfRule>
    <cfRule type="containsErrors" dxfId="231" priority="226">
      <formula>ISERROR(AA15)</formula>
    </cfRule>
  </conditionalFormatting>
  <conditionalFormatting sqref="K20:Q20 S20 W20:Z20 AB20:AD20 AG20 AI20:AK20 AM20:AT20">
    <cfRule type="cellIs" dxfId="230" priority="224" operator="equal">
      <formula>1</formula>
    </cfRule>
  </conditionalFormatting>
  <conditionalFormatting sqref="K20:Q20 S20 W20:Z20 AB20:AD20 AG20 AI20:AK20 AM20:AT20">
    <cfRule type="containsBlanks" dxfId="229" priority="222">
      <formula>LEN(TRIM(K20))=0</formula>
    </cfRule>
    <cfRule type="containsErrors" dxfId="228" priority="223">
      <formula>ISERROR(K20)</formula>
    </cfRule>
  </conditionalFormatting>
  <conditionalFormatting sqref="R20">
    <cfRule type="cellIs" dxfId="227" priority="221" operator="equal">
      <formula>1</formula>
    </cfRule>
  </conditionalFormatting>
  <conditionalFormatting sqref="R20">
    <cfRule type="containsBlanks" dxfId="226" priority="219">
      <formula>LEN(TRIM(R20))=0</formula>
    </cfRule>
    <cfRule type="containsErrors" dxfId="225" priority="220">
      <formula>ISERROR(R20)</formula>
    </cfRule>
  </conditionalFormatting>
  <conditionalFormatting sqref="T20">
    <cfRule type="cellIs" dxfId="224" priority="218" operator="equal">
      <formula>1</formula>
    </cfRule>
  </conditionalFormatting>
  <conditionalFormatting sqref="T20">
    <cfRule type="containsBlanks" dxfId="223" priority="216">
      <formula>LEN(TRIM(T20))=0</formula>
    </cfRule>
    <cfRule type="containsErrors" dxfId="222" priority="217">
      <formula>ISERROR(T20)</formula>
    </cfRule>
  </conditionalFormatting>
  <conditionalFormatting sqref="U20">
    <cfRule type="cellIs" dxfId="221" priority="215" operator="equal">
      <formula>1</formula>
    </cfRule>
  </conditionalFormatting>
  <conditionalFormatting sqref="U20">
    <cfRule type="containsBlanks" dxfId="220" priority="213">
      <formula>LEN(TRIM(U20))=0</formula>
    </cfRule>
    <cfRule type="containsErrors" dxfId="219" priority="214">
      <formula>ISERROR(U20)</formula>
    </cfRule>
  </conditionalFormatting>
  <conditionalFormatting sqref="V20">
    <cfRule type="cellIs" dxfId="218" priority="212" operator="equal">
      <formula>1</formula>
    </cfRule>
  </conditionalFormatting>
  <conditionalFormatting sqref="V20">
    <cfRule type="containsBlanks" dxfId="217" priority="210">
      <formula>LEN(TRIM(V20))=0</formula>
    </cfRule>
    <cfRule type="containsErrors" dxfId="216" priority="211">
      <formula>ISERROR(V20)</formula>
    </cfRule>
  </conditionalFormatting>
  <conditionalFormatting sqref="AA20">
    <cfRule type="cellIs" dxfId="215" priority="209" operator="equal">
      <formula>1</formula>
    </cfRule>
  </conditionalFormatting>
  <conditionalFormatting sqref="AA20">
    <cfRule type="containsBlanks" dxfId="214" priority="207">
      <formula>LEN(TRIM(AA20))=0</formula>
    </cfRule>
    <cfRule type="containsErrors" dxfId="213" priority="208">
      <formula>ISERROR(AA20)</formula>
    </cfRule>
  </conditionalFormatting>
  <conditionalFormatting sqref="AE4:AE10 AE16:AE19 AE21:AE23 AE26 AE28:AE30 AE32:AE39">
    <cfRule type="cellIs" dxfId="212" priority="206" operator="equal">
      <formula>1</formula>
    </cfRule>
  </conditionalFormatting>
  <conditionalFormatting sqref="AE4:AE10 AE16:AE19 AE21:AE23 AE26 AE28:AE30 AE32:AE39">
    <cfRule type="containsBlanks" dxfId="211" priority="204">
      <formula>LEN(TRIM(AE4))=0</formula>
    </cfRule>
    <cfRule type="containsErrors" dxfId="210" priority="205">
      <formula>ISERROR(AE4)</formula>
    </cfRule>
  </conditionalFormatting>
  <conditionalFormatting sqref="AE11">
    <cfRule type="cellIs" dxfId="209" priority="203" operator="equal">
      <formula>1</formula>
    </cfRule>
  </conditionalFormatting>
  <conditionalFormatting sqref="AE11">
    <cfRule type="containsBlanks" dxfId="208" priority="201">
      <formula>LEN(TRIM(AE11))=0</formula>
    </cfRule>
    <cfRule type="containsErrors" dxfId="207" priority="202">
      <formula>ISERROR(AE11)</formula>
    </cfRule>
  </conditionalFormatting>
  <conditionalFormatting sqref="AE12:AE13">
    <cfRule type="cellIs" dxfId="206" priority="200" operator="equal">
      <formula>1</formula>
    </cfRule>
  </conditionalFormatting>
  <conditionalFormatting sqref="AE12:AE13">
    <cfRule type="containsBlanks" dxfId="205" priority="198">
      <formula>LEN(TRIM(AE12))=0</formula>
    </cfRule>
    <cfRule type="containsErrors" dxfId="204" priority="199">
      <formula>ISERROR(AE12)</formula>
    </cfRule>
  </conditionalFormatting>
  <conditionalFormatting sqref="AE14">
    <cfRule type="cellIs" dxfId="203" priority="197" operator="equal">
      <formula>1</formula>
    </cfRule>
  </conditionalFormatting>
  <conditionalFormatting sqref="AE14">
    <cfRule type="containsBlanks" dxfId="202" priority="195">
      <formula>LEN(TRIM(AE14))=0</formula>
    </cfRule>
    <cfRule type="containsErrors" dxfId="201" priority="196">
      <formula>ISERROR(AE14)</formula>
    </cfRule>
  </conditionalFormatting>
  <conditionalFormatting sqref="AE15">
    <cfRule type="cellIs" dxfId="200" priority="194" operator="equal">
      <formula>1</formula>
    </cfRule>
  </conditionalFormatting>
  <conditionalFormatting sqref="AE15">
    <cfRule type="containsBlanks" dxfId="199" priority="192">
      <formula>LEN(TRIM(AE15))=0</formula>
    </cfRule>
    <cfRule type="containsErrors" dxfId="198" priority="193">
      <formula>ISERROR(AE15)</formula>
    </cfRule>
  </conditionalFormatting>
  <conditionalFormatting sqref="AE20">
    <cfRule type="cellIs" dxfId="197" priority="191" operator="equal">
      <formula>1</formula>
    </cfRule>
  </conditionalFormatting>
  <conditionalFormatting sqref="AE20">
    <cfRule type="containsBlanks" dxfId="196" priority="189">
      <formula>LEN(TRIM(AE20))=0</formula>
    </cfRule>
    <cfRule type="containsErrors" dxfId="195" priority="190">
      <formula>ISERROR(AE20)</formula>
    </cfRule>
  </conditionalFormatting>
  <conditionalFormatting sqref="K24:Q24 S24 W24:Z24 AB24:AD24 AG24 AI24:AK24 AM24:AT24">
    <cfRule type="cellIs" dxfId="194" priority="188" operator="equal">
      <formula>1</formula>
    </cfRule>
  </conditionalFormatting>
  <conditionalFormatting sqref="K24:Q24 S24 W24:Z24 AB24:AD24 AG24 AI24:AK24 AM24:AT24">
    <cfRule type="containsBlanks" dxfId="193" priority="186">
      <formula>LEN(TRIM(K24))=0</formula>
    </cfRule>
    <cfRule type="containsErrors" dxfId="192" priority="187">
      <formula>ISERROR(K24)</formula>
    </cfRule>
  </conditionalFormatting>
  <conditionalFormatting sqref="R24">
    <cfRule type="cellIs" dxfId="191" priority="185" operator="equal">
      <formula>1</formula>
    </cfRule>
  </conditionalFormatting>
  <conditionalFormatting sqref="R24">
    <cfRule type="containsBlanks" dxfId="190" priority="183">
      <formula>LEN(TRIM(R24))=0</formula>
    </cfRule>
    <cfRule type="containsErrors" dxfId="189" priority="184">
      <formula>ISERROR(R24)</formula>
    </cfRule>
  </conditionalFormatting>
  <conditionalFormatting sqref="T24">
    <cfRule type="cellIs" dxfId="188" priority="182" operator="equal">
      <formula>1</formula>
    </cfRule>
  </conditionalFormatting>
  <conditionalFormatting sqref="T24">
    <cfRule type="containsBlanks" dxfId="187" priority="180">
      <formula>LEN(TRIM(T24))=0</formula>
    </cfRule>
    <cfRule type="containsErrors" dxfId="186" priority="181">
      <formula>ISERROR(T24)</formula>
    </cfRule>
  </conditionalFormatting>
  <conditionalFormatting sqref="U24">
    <cfRule type="cellIs" dxfId="185" priority="179" operator="equal">
      <formula>1</formula>
    </cfRule>
  </conditionalFormatting>
  <conditionalFormatting sqref="U24">
    <cfRule type="containsBlanks" dxfId="184" priority="177">
      <formula>LEN(TRIM(U24))=0</formula>
    </cfRule>
    <cfRule type="containsErrors" dxfId="183" priority="178">
      <formula>ISERROR(U24)</formula>
    </cfRule>
  </conditionalFormatting>
  <conditionalFormatting sqref="V24">
    <cfRule type="cellIs" dxfId="182" priority="176" operator="equal">
      <formula>1</formula>
    </cfRule>
  </conditionalFormatting>
  <conditionalFormatting sqref="V24">
    <cfRule type="containsBlanks" dxfId="181" priority="174">
      <formula>LEN(TRIM(V24))=0</formula>
    </cfRule>
    <cfRule type="containsErrors" dxfId="180" priority="175">
      <formula>ISERROR(V24)</formula>
    </cfRule>
  </conditionalFormatting>
  <conditionalFormatting sqref="AA24">
    <cfRule type="cellIs" dxfId="179" priority="173" operator="equal">
      <formula>1</formula>
    </cfRule>
  </conditionalFormatting>
  <conditionalFormatting sqref="AA24">
    <cfRule type="containsBlanks" dxfId="178" priority="171">
      <formula>LEN(TRIM(AA24))=0</formula>
    </cfRule>
    <cfRule type="containsErrors" dxfId="177" priority="172">
      <formula>ISERROR(AA24)</formula>
    </cfRule>
  </conditionalFormatting>
  <conditionalFormatting sqref="AE24">
    <cfRule type="cellIs" dxfId="176" priority="170" operator="equal">
      <formula>1</formula>
    </cfRule>
  </conditionalFormatting>
  <conditionalFormatting sqref="AE24">
    <cfRule type="containsBlanks" dxfId="175" priority="168">
      <formula>LEN(TRIM(AE24))=0</formula>
    </cfRule>
    <cfRule type="containsErrors" dxfId="174" priority="169">
      <formula>ISERROR(AE24)</formula>
    </cfRule>
  </conditionalFormatting>
  <conditionalFormatting sqref="AF4:AF10 AF16:AF19 AF21:AF23 AF26 AF28:AF30 AF32:AF39">
    <cfRule type="cellIs" dxfId="173" priority="167" operator="equal">
      <formula>1</formula>
    </cfRule>
  </conditionalFormatting>
  <conditionalFormatting sqref="AF4:AF10 AF16:AF19 AF21:AF23 AF26 AF28:AF30 AF32:AF39">
    <cfRule type="containsBlanks" dxfId="172" priority="165">
      <formula>LEN(TRIM(AF4))=0</formula>
    </cfRule>
    <cfRule type="containsErrors" dxfId="171" priority="166">
      <formula>ISERROR(AF4)</formula>
    </cfRule>
  </conditionalFormatting>
  <conditionalFormatting sqref="AF11">
    <cfRule type="cellIs" dxfId="170" priority="164" operator="equal">
      <formula>1</formula>
    </cfRule>
  </conditionalFormatting>
  <conditionalFormatting sqref="AF11">
    <cfRule type="containsBlanks" dxfId="169" priority="162">
      <formula>LEN(TRIM(AF11))=0</formula>
    </cfRule>
    <cfRule type="containsErrors" dxfId="168" priority="163">
      <formula>ISERROR(AF11)</formula>
    </cfRule>
  </conditionalFormatting>
  <conditionalFormatting sqref="AF12:AF13">
    <cfRule type="cellIs" dxfId="167" priority="161" operator="equal">
      <formula>1</formula>
    </cfRule>
  </conditionalFormatting>
  <conditionalFormatting sqref="AF12:AF13">
    <cfRule type="containsBlanks" dxfId="166" priority="159">
      <formula>LEN(TRIM(AF12))=0</formula>
    </cfRule>
    <cfRule type="containsErrors" dxfId="165" priority="160">
      <formula>ISERROR(AF12)</formula>
    </cfRule>
  </conditionalFormatting>
  <conditionalFormatting sqref="AF14">
    <cfRule type="cellIs" dxfId="164" priority="158" operator="equal">
      <formula>1</formula>
    </cfRule>
  </conditionalFormatting>
  <conditionalFormatting sqref="AF14">
    <cfRule type="containsBlanks" dxfId="163" priority="156">
      <formula>LEN(TRIM(AF14))=0</formula>
    </cfRule>
    <cfRule type="containsErrors" dxfId="162" priority="157">
      <formula>ISERROR(AF14)</formula>
    </cfRule>
  </conditionalFormatting>
  <conditionalFormatting sqref="AF15">
    <cfRule type="cellIs" dxfId="161" priority="155" operator="equal">
      <formula>1</formula>
    </cfRule>
  </conditionalFormatting>
  <conditionalFormatting sqref="AF15">
    <cfRule type="containsBlanks" dxfId="160" priority="153">
      <formula>LEN(TRIM(AF15))=0</formula>
    </cfRule>
    <cfRule type="containsErrors" dxfId="159" priority="154">
      <formula>ISERROR(AF15)</formula>
    </cfRule>
  </conditionalFormatting>
  <conditionalFormatting sqref="AF20">
    <cfRule type="cellIs" dxfId="158" priority="152" operator="equal">
      <formula>1</formula>
    </cfRule>
  </conditionalFormatting>
  <conditionalFormatting sqref="AF20">
    <cfRule type="containsBlanks" dxfId="157" priority="150">
      <formula>LEN(TRIM(AF20))=0</formula>
    </cfRule>
    <cfRule type="containsErrors" dxfId="156" priority="151">
      <formula>ISERROR(AF20)</formula>
    </cfRule>
  </conditionalFormatting>
  <conditionalFormatting sqref="AF24">
    <cfRule type="cellIs" dxfId="155" priority="149" operator="equal">
      <formula>1</formula>
    </cfRule>
  </conditionalFormatting>
  <conditionalFormatting sqref="AF24">
    <cfRule type="containsBlanks" dxfId="154" priority="147">
      <formula>LEN(TRIM(AF24))=0</formula>
    </cfRule>
    <cfRule type="containsErrors" dxfId="153" priority="148">
      <formula>ISERROR(AF24)</formula>
    </cfRule>
  </conditionalFormatting>
  <conditionalFormatting sqref="S25 K25:Q25 W25:Z25 AB25:AD25 AG25 AI25:AK25 AM25:AT25">
    <cfRule type="cellIs" dxfId="152" priority="146" operator="equal">
      <formula>1</formula>
    </cfRule>
  </conditionalFormatting>
  <conditionalFormatting sqref="S25 K25:Q25 W25:Z25 AB25:AD25 AG25 AI25:AK25 AM25:AT25">
    <cfRule type="containsBlanks" dxfId="151" priority="144">
      <formula>LEN(TRIM(K25))=0</formula>
    </cfRule>
    <cfRule type="containsErrors" dxfId="150" priority="145">
      <formula>ISERROR(K25)</formula>
    </cfRule>
  </conditionalFormatting>
  <conditionalFormatting sqref="R25">
    <cfRule type="cellIs" dxfId="149" priority="143" operator="equal">
      <formula>1</formula>
    </cfRule>
  </conditionalFormatting>
  <conditionalFormatting sqref="R25">
    <cfRule type="containsBlanks" dxfId="148" priority="141">
      <formula>LEN(TRIM(R25))=0</formula>
    </cfRule>
    <cfRule type="containsErrors" dxfId="147" priority="142">
      <formula>ISERROR(R25)</formula>
    </cfRule>
  </conditionalFormatting>
  <conditionalFormatting sqref="T25">
    <cfRule type="cellIs" dxfId="146" priority="140" operator="equal">
      <formula>1</formula>
    </cfRule>
  </conditionalFormatting>
  <conditionalFormatting sqref="T25">
    <cfRule type="containsBlanks" dxfId="145" priority="138">
      <formula>LEN(TRIM(T25))=0</formula>
    </cfRule>
    <cfRule type="containsErrors" dxfId="144" priority="139">
      <formula>ISERROR(T25)</formula>
    </cfRule>
  </conditionalFormatting>
  <conditionalFormatting sqref="U25">
    <cfRule type="cellIs" dxfId="143" priority="137" operator="equal">
      <formula>1</formula>
    </cfRule>
  </conditionalFormatting>
  <conditionalFormatting sqref="U25">
    <cfRule type="containsBlanks" dxfId="142" priority="135">
      <formula>LEN(TRIM(U25))=0</formula>
    </cfRule>
    <cfRule type="containsErrors" dxfId="141" priority="136">
      <formula>ISERROR(U25)</formula>
    </cfRule>
  </conditionalFormatting>
  <conditionalFormatting sqref="V25">
    <cfRule type="cellIs" dxfId="140" priority="134" operator="equal">
      <formula>1</formula>
    </cfRule>
  </conditionalFormatting>
  <conditionalFormatting sqref="V25">
    <cfRule type="containsBlanks" dxfId="139" priority="132">
      <formula>LEN(TRIM(V25))=0</formula>
    </cfRule>
    <cfRule type="containsErrors" dxfId="138" priority="133">
      <formula>ISERROR(V25)</formula>
    </cfRule>
  </conditionalFormatting>
  <conditionalFormatting sqref="AA25">
    <cfRule type="cellIs" dxfId="137" priority="131" operator="equal">
      <formula>1</formula>
    </cfRule>
  </conditionalFormatting>
  <conditionalFormatting sqref="AA25">
    <cfRule type="containsBlanks" dxfId="136" priority="129">
      <formula>LEN(TRIM(AA25))=0</formula>
    </cfRule>
    <cfRule type="containsErrors" dxfId="135" priority="130">
      <formula>ISERROR(AA25)</formula>
    </cfRule>
  </conditionalFormatting>
  <conditionalFormatting sqref="AE25">
    <cfRule type="cellIs" dxfId="134" priority="128" operator="equal">
      <formula>1</formula>
    </cfRule>
  </conditionalFormatting>
  <conditionalFormatting sqref="AE25">
    <cfRule type="containsBlanks" dxfId="133" priority="126">
      <formula>LEN(TRIM(AE25))=0</formula>
    </cfRule>
    <cfRule type="containsErrors" dxfId="132" priority="127">
      <formula>ISERROR(AE25)</formula>
    </cfRule>
  </conditionalFormatting>
  <conditionalFormatting sqref="AF25">
    <cfRule type="cellIs" dxfId="131" priority="125" operator="equal">
      <formula>1</formula>
    </cfRule>
  </conditionalFormatting>
  <conditionalFormatting sqref="AF25">
    <cfRule type="containsBlanks" dxfId="130" priority="123">
      <formula>LEN(TRIM(AF25))=0</formula>
    </cfRule>
    <cfRule type="containsErrors" dxfId="129" priority="124">
      <formula>ISERROR(AF25)</formula>
    </cfRule>
  </conditionalFormatting>
  <conditionalFormatting sqref="AH4:AH10 AH16:AH19 AH21:AH23 AH26 AH28:AH30 AH32:AH39">
    <cfRule type="cellIs" dxfId="128" priority="122" operator="equal">
      <formula>1</formula>
    </cfRule>
  </conditionalFormatting>
  <conditionalFormatting sqref="AH4:AH10 AH16:AH19 AH21:AH23 AH26 AH28:AH30 AH32:AH39">
    <cfRule type="containsBlanks" dxfId="127" priority="120">
      <formula>LEN(TRIM(AH4))=0</formula>
    </cfRule>
    <cfRule type="containsErrors" dxfId="126" priority="121">
      <formula>ISERROR(AH4)</formula>
    </cfRule>
  </conditionalFormatting>
  <conditionalFormatting sqref="AH11">
    <cfRule type="cellIs" dxfId="125" priority="119" operator="equal">
      <formula>1</formula>
    </cfRule>
  </conditionalFormatting>
  <conditionalFormatting sqref="AH11">
    <cfRule type="containsBlanks" dxfId="124" priority="117">
      <formula>LEN(TRIM(AH11))=0</formula>
    </cfRule>
    <cfRule type="containsErrors" dxfId="123" priority="118">
      <formula>ISERROR(AH11)</formula>
    </cfRule>
  </conditionalFormatting>
  <conditionalFormatting sqref="AH12:AH13">
    <cfRule type="cellIs" dxfId="122" priority="116" operator="equal">
      <formula>1</formula>
    </cfRule>
  </conditionalFormatting>
  <conditionalFormatting sqref="AH12:AH13">
    <cfRule type="containsBlanks" dxfId="121" priority="114">
      <formula>LEN(TRIM(AH12))=0</formula>
    </cfRule>
    <cfRule type="containsErrors" dxfId="120" priority="115">
      <formula>ISERROR(AH12)</formula>
    </cfRule>
  </conditionalFormatting>
  <conditionalFormatting sqref="AH14">
    <cfRule type="cellIs" dxfId="119" priority="113" operator="equal">
      <formula>1</formula>
    </cfRule>
  </conditionalFormatting>
  <conditionalFormatting sqref="AH14">
    <cfRule type="containsBlanks" dxfId="118" priority="111">
      <formula>LEN(TRIM(AH14))=0</formula>
    </cfRule>
    <cfRule type="containsErrors" dxfId="117" priority="112">
      <formula>ISERROR(AH14)</formula>
    </cfRule>
  </conditionalFormatting>
  <conditionalFormatting sqref="AH15">
    <cfRule type="cellIs" dxfId="116" priority="110" operator="equal">
      <formula>1</formula>
    </cfRule>
  </conditionalFormatting>
  <conditionalFormatting sqref="AH15">
    <cfRule type="containsBlanks" dxfId="115" priority="108">
      <formula>LEN(TRIM(AH15))=0</formula>
    </cfRule>
    <cfRule type="containsErrors" dxfId="114" priority="109">
      <formula>ISERROR(AH15)</formula>
    </cfRule>
  </conditionalFormatting>
  <conditionalFormatting sqref="AH20">
    <cfRule type="cellIs" dxfId="113" priority="107" operator="equal">
      <formula>1</formula>
    </cfRule>
  </conditionalFormatting>
  <conditionalFormatting sqref="AH20">
    <cfRule type="containsBlanks" dxfId="112" priority="105">
      <formula>LEN(TRIM(AH20))=0</formula>
    </cfRule>
    <cfRule type="containsErrors" dxfId="111" priority="106">
      <formula>ISERROR(AH20)</formula>
    </cfRule>
  </conditionalFormatting>
  <conditionalFormatting sqref="AH24">
    <cfRule type="cellIs" dxfId="110" priority="104" operator="equal">
      <formula>1</formula>
    </cfRule>
  </conditionalFormatting>
  <conditionalFormatting sqref="AH24">
    <cfRule type="containsBlanks" dxfId="109" priority="102">
      <formula>LEN(TRIM(AH24))=0</formula>
    </cfRule>
    <cfRule type="containsErrors" dxfId="108" priority="103">
      <formula>ISERROR(AH24)</formula>
    </cfRule>
  </conditionalFormatting>
  <conditionalFormatting sqref="AH25">
    <cfRule type="cellIs" dxfId="107" priority="101" operator="equal">
      <formula>1</formula>
    </cfRule>
  </conditionalFormatting>
  <conditionalFormatting sqref="AH25">
    <cfRule type="containsBlanks" dxfId="106" priority="99">
      <formula>LEN(TRIM(AH25))=0</formula>
    </cfRule>
    <cfRule type="containsErrors" dxfId="105" priority="100">
      <formula>ISERROR(AH25)</formula>
    </cfRule>
  </conditionalFormatting>
  <conditionalFormatting sqref="AB27:AD27 W27:Z27 K27:Q27 S27 AG27 AI27:AK27 AM27:AT27">
    <cfRule type="cellIs" dxfId="104" priority="98" operator="equal">
      <formula>1</formula>
    </cfRule>
  </conditionalFormatting>
  <conditionalFormatting sqref="AB27:AD27 W27:Z27 K27:Q27 S27 AG27 AI27:AK27 AM27:AT27">
    <cfRule type="containsBlanks" dxfId="103" priority="96">
      <formula>LEN(TRIM(K27))=0</formula>
    </cfRule>
    <cfRule type="containsErrors" dxfId="102" priority="97">
      <formula>ISERROR(K27)</formula>
    </cfRule>
  </conditionalFormatting>
  <conditionalFormatting sqref="R27">
    <cfRule type="cellIs" dxfId="101" priority="95" operator="equal">
      <formula>1</formula>
    </cfRule>
  </conditionalFormatting>
  <conditionalFormatting sqref="R27">
    <cfRule type="containsBlanks" dxfId="100" priority="93">
      <formula>LEN(TRIM(R27))=0</formula>
    </cfRule>
    <cfRule type="containsErrors" dxfId="99" priority="94">
      <formula>ISERROR(R27)</formula>
    </cfRule>
  </conditionalFormatting>
  <conditionalFormatting sqref="T27">
    <cfRule type="cellIs" dxfId="98" priority="92" operator="equal">
      <formula>1</formula>
    </cfRule>
  </conditionalFormatting>
  <conditionalFormatting sqref="T27">
    <cfRule type="containsBlanks" dxfId="97" priority="90">
      <formula>LEN(TRIM(T27))=0</formula>
    </cfRule>
    <cfRule type="containsErrors" dxfId="96" priority="91">
      <formula>ISERROR(T27)</formula>
    </cfRule>
  </conditionalFormatting>
  <conditionalFormatting sqref="U27">
    <cfRule type="cellIs" dxfId="95" priority="89" operator="equal">
      <formula>1</formula>
    </cfRule>
  </conditionalFormatting>
  <conditionalFormatting sqref="U27">
    <cfRule type="containsBlanks" dxfId="94" priority="87">
      <formula>LEN(TRIM(U27))=0</formula>
    </cfRule>
    <cfRule type="containsErrors" dxfId="93" priority="88">
      <formula>ISERROR(U27)</formula>
    </cfRule>
  </conditionalFormatting>
  <conditionalFormatting sqref="V27">
    <cfRule type="cellIs" dxfId="92" priority="86" operator="equal">
      <formula>1</formula>
    </cfRule>
  </conditionalFormatting>
  <conditionalFormatting sqref="V27">
    <cfRule type="containsBlanks" dxfId="91" priority="84">
      <formula>LEN(TRIM(V27))=0</formula>
    </cfRule>
    <cfRule type="containsErrors" dxfId="90" priority="85">
      <formula>ISERROR(V27)</formula>
    </cfRule>
  </conditionalFormatting>
  <conditionalFormatting sqref="AA27">
    <cfRule type="cellIs" dxfId="89" priority="83" operator="equal">
      <formula>1</formula>
    </cfRule>
  </conditionalFormatting>
  <conditionalFormatting sqref="AA27">
    <cfRule type="containsBlanks" dxfId="88" priority="81">
      <formula>LEN(TRIM(AA27))=0</formula>
    </cfRule>
    <cfRule type="containsErrors" dxfId="87" priority="82">
      <formula>ISERROR(AA27)</formula>
    </cfRule>
  </conditionalFormatting>
  <conditionalFormatting sqref="AE27">
    <cfRule type="cellIs" dxfId="86" priority="80" operator="equal">
      <formula>1</formula>
    </cfRule>
  </conditionalFormatting>
  <conditionalFormatting sqref="AE27">
    <cfRule type="containsBlanks" dxfId="85" priority="78">
      <formula>LEN(TRIM(AE27))=0</formula>
    </cfRule>
    <cfRule type="containsErrors" dxfId="84" priority="79">
      <formula>ISERROR(AE27)</formula>
    </cfRule>
  </conditionalFormatting>
  <conditionalFormatting sqref="AF27">
    <cfRule type="cellIs" dxfId="83" priority="77" operator="equal">
      <formula>1</formula>
    </cfRule>
  </conditionalFormatting>
  <conditionalFormatting sqref="AF27">
    <cfRule type="containsBlanks" dxfId="82" priority="75">
      <formula>LEN(TRIM(AF27))=0</formula>
    </cfRule>
    <cfRule type="containsErrors" dxfId="81" priority="76">
      <formula>ISERROR(AF27)</formula>
    </cfRule>
  </conditionalFormatting>
  <conditionalFormatting sqref="AH27">
    <cfRule type="cellIs" dxfId="80" priority="74" operator="equal">
      <formula>1</formula>
    </cfRule>
  </conditionalFormatting>
  <conditionalFormatting sqref="AH27">
    <cfRule type="containsBlanks" dxfId="79" priority="72">
      <formula>LEN(TRIM(AH27))=0</formula>
    </cfRule>
    <cfRule type="containsErrors" dxfId="78" priority="73">
      <formula>ISERROR(AH27)</formula>
    </cfRule>
  </conditionalFormatting>
  <conditionalFormatting sqref="AL4:AL10 AL16:AL19 AL21:AL23 AL26 AL28:AL30 AL32:AL39">
    <cfRule type="cellIs" dxfId="77" priority="71" operator="equal">
      <formula>1</formula>
    </cfRule>
  </conditionalFormatting>
  <conditionalFormatting sqref="AL4:AL10 AL16:AL19 AL21:AL23 AL26 AL28:AL30 AL32:AL39">
    <cfRule type="containsBlanks" dxfId="76" priority="69">
      <formula>LEN(TRIM(AL4))=0</formula>
    </cfRule>
    <cfRule type="containsErrors" dxfId="75" priority="70">
      <formula>ISERROR(AL4)</formula>
    </cfRule>
  </conditionalFormatting>
  <conditionalFormatting sqref="AL11">
    <cfRule type="cellIs" dxfId="74" priority="68" operator="equal">
      <formula>1</formula>
    </cfRule>
  </conditionalFormatting>
  <conditionalFormatting sqref="AL11">
    <cfRule type="containsBlanks" dxfId="73" priority="66">
      <formula>LEN(TRIM(AL11))=0</formula>
    </cfRule>
    <cfRule type="containsErrors" dxfId="72" priority="67">
      <formula>ISERROR(AL11)</formula>
    </cfRule>
  </conditionalFormatting>
  <conditionalFormatting sqref="AL12:AL13">
    <cfRule type="cellIs" dxfId="71" priority="65" operator="equal">
      <formula>1</formula>
    </cfRule>
  </conditionalFormatting>
  <conditionalFormatting sqref="AL12:AL13">
    <cfRule type="containsBlanks" dxfId="70" priority="63">
      <formula>LEN(TRIM(AL12))=0</formula>
    </cfRule>
    <cfRule type="containsErrors" dxfId="69" priority="64">
      <formula>ISERROR(AL12)</formula>
    </cfRule>
  </conditionalFormatting>
  <conditionalFormatting sqref="AL14">
    <cfRule type="cellIs" dxfId="68" priority="62" operator="equal">
      <formula>1</formula>
    </cfRule>
  </conditionalFormatting>
  <conditionalFormatting sqref="AL14">
    <cfRule type="containsBlanks" dxfId="67" priority="60">
      <formula>LEN(TRIM(AL14))=0</formula>
    </cfRule>
    <cfRule type="containsErrors" dxfId="66" priority="61">
      <formula>ISERROR(AL14)</formula>
    </cfRule>
  </conditionalFormatting>
  <conditionalFormatting sqref="AL15">
    <cfRule type="cellIs" dxfId="65" priority="59" operator="equal">
      <formula>1</formula>
    </cfRule>
  </conditionalFormatting>
  <conditionalFormatting sqref="AL15">
    <cfRule type="containsBlanks" dxfId="64" priority="57">
      <formula>LEN(TRIM(AL15))=0</formula>
    </cfRule>
    <cfRule type="containsErrors" dxfId="63" priority="58">
      <formula>ISERROR(AL15)</formula>
    </cfRule>
  </conditionalFormatting>
  <conditionalFormatting sqref="AL20">
    <cfRule type="cellIs" dxfId="62" priority="56" operator="equal">
      <formula>1</formula>
    </cfRule>
  </conditionalFormatting>
  <conditionalFormatting sqref="AL20">
    <cfRule type="containsBlanks" dxfId="61" priority="54">
      <formula>LEN(TRIM(AL20))=0</formula>
    </cfRule>
    <cfRule type="containsErrors" dxfId="60" priority="55">
      <formula>ISERROR(AL20)</formula>
    </cfRule>
  </conditionalFormatting>
  <conditionalFormatting sqref="AL24">
    <cfRule type="cellIs" dxfId="59" priority="53" operator="equal">
      <formula>1</formula>
    </cfRule>
  </conditionalFormatting>
  <conditionalFormatting sqref="AL24">
    <cfRule type="containsBlanks" dxfId="58" priority="51">
      <formula>LEN(TRIM(AL24))=0</formula>
    </cfRule>
    <cfRule type="containsErrors" dxfId="57" priority="52">
      <formula>ISERROR(AL24)</formula>
    </cfRule>
  </conditionalFormatting>
  <conditionalFormatting sqref="AL25">
    <cfRule type="cellIs" dxfId="56" priority="50" operator="equal">
      <formula>1</formula>
    </cfRule>
  </conditionalFormatting>
  <conditionalFormatting sqref="AL25">
    <cfRule type="containsBlanks" dxfId="55" priority="48">
      <formula>LEN(TRIM(AL25))=0</formula>
    </cfRule>
    <cfRule type="containsErrors" dxfId="54" priority="49">
      <formula>ISERROR(AL25)</formula>
    </cfRule>
  </conditionalFormatting>
  <conditionalFormatting sqref="AL27">
    <cfRule type="cellIs" dxfId="53" priority="47" operator="equal">
      <formula>1</formula>
    </cfRule>
  </conditionalFormatting>
  <conditionalFormatting sqref="AL27">
    <cfRule type="containsBlanks" dxfId="52" priority="45">
      <formula>LEN(TRIM(AL27))=0</formula>
    </cfRule>
    <cfRule type="containsErrors" dxfId="51" priority="46">
      <formula>ISERROR(AL27)</formula>
    </cfRule>
  </conditionalFormatting>
  <conditionalFormatting sqref="K31:Q31 S31 W31:Z31 AB31:AD31 AG31 AI31:AK31 AM31:AT31">
    <cfRule type="cellIs" dxfId="50" priority="44" operator="equal">
      <formula>1</formula>
    </cfRule>
  </conditionalFormatting>
  <conditionalFormatting sqref="K31:Q31 S31 W31:Z31 AB31:AD31 AG31 AI31:AK31 AM31:AT31">
    <cfRule type="containsBlanks" dxfId="49" priority="42">
      <formula>LEN(TRIM(K31))=0</formula>
    </cfRule>
    <cfRule type="containsErrors" dxfId="48" priority="43">
      <formula>ISERROR(K31)</formula>
    </cfRule>
  </conditionalFormatting>
  <conditionalFormatting sqref="R31">
    <cfRule type="cellIs" dxfId="47" priority="41" operator="equal">
      <formula>1</formula>
    </cfRule>
  </conditionalFormatting>
  <conditionalFormatting sqref="R31">
    <cfRule type="containsBlanks" dxfId="46" priority="39">
      <formula>LEN(TRIM(R31))=0</formula>
    </cfRule>
    <cfRule type="containsErrors" dxfId="45" priority="40">
      <formula>ISERROR(R31)</formula>
    </cfRule>
  </conditionalFormatting>
  <conditionalFormatting sqref="T31">
    <cfRule type="cellIs" dxfId="44" priority="38" operator="equal">
      <formula>1</formula>
    </cfRule>
  </conditionalFormatting>
  <conditionalFormatting sqref="T31">
    <cfRule type="containsBlanks" dxfId="43" priority="36">
      <formula>LEN(TRIM(T31))=0</formula>
    </cfRule>
    <cfRule type="containsErrors" dxfId="42" priority="37">
      <formula>ISERROR(T31)</formula>
    </cfRule>
  </conditionalFormatting>
  <conditionalFormatting sqref="U31">
    <cfRule type="cellIs" dxfId="41" priority="35" operator="equal">
      <formula>1</formula>
    </cfRule>
  </conditionalFormatting>
  <conditionalFormatting sqref="U31">
    <cfRule type="containsBlanks" dxfId="40" priority="33">
      <formula>LEN(TRIM(U31))=0</formula>
    </cfRule>
    <cfRule type="containsErrors" dxfId="39" priority="34">
      <formula>ISERROR(U31)</formula>
    </cfRule>
  </conditionalFormatting>
  <conditionalFormatting sqref="V31">
    <cfRule type="cellIs" dxfId="38" priority="32" operator="equal">
      <formula>1</formula>
    </cfRule>
  </conditionalFormatting>
  <conditionalFormatting sqref="V31">
    <cfRule type="containsBlanks" dxfId="37" priority="30">
      <formula>LEN(TRIM(V31))=0</formula>
    </cfRule>
    <cfRule type="containsErrors" dxfId="36" priority="31">
      <formula>ISERROR(V31)</formula>
    </cfRule>
  </conditionalFormatting>
  <conditionalFormatting sqref="AA31">
    <cfRule type="cellIs" dxfId="35" priority="29" operator="equal">
      <formula>1</formula>
    </cfRule>
  </conditionalFormatting>
  <conditionalFormatting sqref="AA31">
    <cfRule type="containsBlanks" dxfId="34" priority="27">
      <formula>LEN(TRIM(AA31))=0</formula>
    </cfRule>
    <cfRule type="containsErrors" dxfId="33" priority="28">
      <formula>ISERROR(AA31)</formula>
    </cfRule>
  </conditionalFormatting>
  <conditionalFormatting sqref="BM45:BM53">
    <cfRule type="expression" dxfId="32" priority="14">
      <formula>$F45="ERR"</formula>
    </cfRule>
  </conditionalFormatting>
  <conditionalFormatting sqref="BG5">
    <cfRule type="expression" dxfId="31" priority="13">
      <formula>$F16="ERR"</formula>
    </cfRule>
  </conditionalFormatting>
  <conditionalFormatting sqref="BG6:BG14">
    <cfRule type="expression" dxfId="30" priority="12">
      <formula>$F17="ERR"</formula>
    </cfRule>
  </conditionalFormatting>
  <conditionalFormatting sqref="BG18">
    <cfRule type="expression" dxfId="29" priority="11">
      <formula>$F29="ERR"</formula>
    </cfRule>
  </conditionalFormatting>
  <conditionalFormatting sqref="BG19:BG27">
    <cfRule type="expression" dxfId="28" priority="10">
      <formula>$F30="ERR"</formula>
    </cfRule>
  </conditionalFormatting>
  <conditionalFormatting sqref="BG31">
    <cfRule type="expression" dxfId="27" priority="9">
      <formula>$F42="ERR"</formula>
    </cfRule>
  </conditionalFormatting>
  <conditionalFormatting sqref="BG32:BG40">
    <cfRule type="expression" dxfId="26" priority="8">
      <formula>$F43="ERR"</formula>
    </cfRule>
  </conditionalFormatting>
  <conditionalFormatting sqref="BH44:BL45">
    <cfRule type="expression" dxfId="25" priority="6">
      <formula>$F42="ERR"</formula>
    </cfRule>
  </conditionalFormatting>
  <conditionalFormatting sqref="BG51:BG54">
    <cfRule type="expression" dxfId="24" priority="3">
      <formula>$F51="ERR"</formula>
    </cfRule>
  </conditionalFormatting>
  <conditionalFormatting sqref="BG49">
    <cfRule type="expression" dxfId="23" priority="328">
      <formula>$F45="ERR"</formula>
    </cfRule>
  </conditionalFormatting>
  <conditionalFormatting sqref="BO11:BR15 BT11:BT15 BO16:BO27 BQ16:BQ27 BP200:BP1887 BR200:BR1887 BT200:BT1887 BS199 BP108:BP186 BO187:BO199 BR108:BR186 BQ187:BQ199 BP28:BR107 BT28:BT186 BO5:BU10">
    <cfRule type="expression" dxfId="22" priority="331">
      <formula>$F4="ERR"</formula>
    </cfRule>
  </conditionalFormatting>
  <conditionalFormatting sqref="BO4:BU4">
    <cfRule type="expression" dxfId="21" priority="1">
      <formula>$F3="ERR"</formula>
    </cfRule>
  </conditionalFormatting>
  <dataValidations count="1">
    <dataValidation type="list" allowBlank="1" showInputMessage="1" showErrorMessage="1" sqref="C2">
      <formula1>Currency</formula1>
    </dataValidation>
  </dataValidations>
  <hyperlinks>
    <hyperlink ref="I1" r:id="rId1" display="Source: Xrates on 6/21/2012"/>
    <hyperlink ref="I2" r:id="rId2"/>
  </hyperlinks>
  <pageMargins left="0.7" right="0.7" top="0.75" bottom="0.75" header="0.3" footer="0.3"/>
  <pageSetup orientation="portrait"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1888"/>
  <sheetViews>
    <sheetView showGridLines="0" workbookViewId="0"/>
  </sheetViews>
  <sheetFormatPr defaultRowHeight="15" x14ac:dyDescent="0.25"/>
  <cols>
    <col min="1" max="1" width="4.42578125" customWidth="1"/>
    <col min="3" max="3" width="21.42578125" bestFit="1" customWidth="1"/>
    <col min="4" max="4" width="13" customWidth="1"/>
    <col min="5" max="5" width="13.5703125" customWidth="1"/>
    <col min="6" max="6" width="15.5703125" customWidth="1"/>
    <col min="7" max="7" width="18" bestFit="1" customWidth="1"/>
    <col min="8" max="8" width="24.42578125" customWidth="1"/>
    <col min="9" max="9" width="20" customWidth="1"/>
    <col min="10" max="11" width="15.140625" customWidth="1"/>
    <col min="12" max="12" width="28" customWidth="1"/>
    <col min="13" max="13" width="18" customWidth="1"/>
    <col min="14" max="14" width="13" customWidth="1"/>
    <col min="15" max="15" width="17.140625" customWidth="1"/>
  </cols>
  <sheetData>
    <row r="1" spans="2:14" ht="23.25" x14ac:dyDescent="0.35">
      <c r="B1" s="137" t="s">
        <v>3907</v>
      </c>
      <c r="C1" s="137"/>
      <c r="D1" s="137"/>
      <c r="E1" s="137"/>
    </row>
    <row r="3" spans="2:14" x14ac:dyDescent="0.25">
      <c r="B3" s="3" t="s">
        <v>3908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2:14" x14ac:dyDescent="0.25">
      <c r="B5" t="s">
        <v>2004</v>
      </c>
      <c r="C5" t="s">
        <v>0</v>
      </c>
      <c r="D5" t="s">
        <v>1</v>
      </c>
      <c r="E5" t="s">
        <v>3896</v>
      </c>
      <c r="F5" t="s">
        <v>2</v>
      </c>
      <c r="G5" t="s">
        <v>3961</v>
      </c>
      <c r="H5" t="s">
        <v>3</v>
      </c>
      <c r="I5" t="s">
        <v>3911</v>
      </c>
      <c r="J5" t="s">
        <v>4</v>
      </c>
      <c r="K5" t="s">
        <v>3917</v>
      </c>
      <c r="L5" t="s">
        <v>5</v>
      </c>
      <c r="M5" t="s">
        <v>3909</v>
      </c>
      <c r="N5" t="s">
        <v>3964</v>
      </c>
    </row>
    <row r="6" spans="2:14" ht="15" customHeight="1" x14ac:dyDescent="0.25">
      <c r="B6" t="s">
        <v>2005</v>
      </c>
      <c r="C6" s="1">
        <v>41054.133009259262</v>
      </c>
      <c r="D6" s="4">
        <v>5846</v>
      </c>
      <c r="E6">
        <v>5846</v>
      </c>
      <c r="F6" t="s">
        <v>6</v>
      </c>
      <c r="G6" s="8" t="e">
        <f>tblSalaries[[#This Row],[clean Salary (in local currency)]]*VLOOKUP(tblSalaries[[#This Row],[Currency]],tblXrate[],2,FALSE)</f>
        <v>#N/A</v>
      </c>
      <c r="H6" t="s">
        <v>7</v>
      </c>
      <c r="I6" t="s">
        <v>20</v>
      </c>
      <c r="J6" t="s">
        <v>8</v>
      </c>
      <c r="K6" t="str">
        <f>VLOOKUP(tblSalaries[[#This Row],[Where do you work]],tblCountries[[Actual]:[Mapping]],2,FALSE)</f>
        <v>India</v>
      </c>
      <c r="L6" t="s">
        <v>9</v>
      </c>
      <c r="M6" s="46">
        <v>0</v>
      </c>
      <c r="N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7" spans="2:14" ht="15" customHeight="1" x14ac:dyDescent="0.25">
      <c r="B7" t="s">
        <v>2006</v>
      </c>
      <c r="C7" s="1">
        <v>41054.13417824074</v>
      </c>
      <c r="D7" s="4" t="s">
        <v>10</v>
      </c>
      <c r="E7">
        <v>15000</v>
      </c>
      <c r="F7" t="s">
        <v>6</v>
      </c>
      <c r="G7" s="8" t="e">
        <f>tblSalaries[[#This Row],[clean Salary (in local currency)]]*VLOOKUP(tblSalaries[[#This Row],[Currency]],tblXrate[],2,FALSE)</f>
        <v>#N/A</v>
      </c>
      <c r="H7" t="s">
        <v>11</v>
      </c>
      <c r="I7" t="s">
        <v>488</v>
      </c>
      <c r="J7" t="s">
        <v>12</v>
      </c>
      <c r="K7" t="str">
        <f>VLOOKUP(tblSalaries[[#This Row],[Where do you work]],tblCountries[[Actual]:[Mapping]],2,FALSE)</f>
        <v>Croatia</v>
      </c>
      <c r="L7" t="s">
        <v>13</v>
      </c>
      <c r="M7" s="46">
        <v>0</v>
      </c>
      <c r="N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8" spans="2:14" ht="15" customHeight="1" x14ac:dyDescent="0.25">
      <c r="B8" t="s">
        <v>2007</v>
      </c>
      <c r="C8" s="1">
        <v>41054.136412037034</v>
      </c>
      <c r="D8" s="4">
        <v>58000</v>
      </c>
      <c r="E8">
        <v>58000</v>
      </c>
      <c r="F8" t="s">
        <v>6</v>
      </c>
      <c r="G8" s="8" t="e">
        <f>tblSalaries[[#This Row],[clean Salary (in local currency)]]*VLOOKUP(tblSalaries[[#This Row],[Currency]],tblXrate[],2,FALSE)</f>
        <v>#N/A</v>
      </c>
      <c r="H8" t="s">
        <v>14</v>
      </c>
      <c r="I8" t="s">
        <v>20</v>
      </c>
      <c r="J8" t="s">
        <v>15</v>
      </c>
      <c r="K8" t="str">
        <f>VLOOKUP(tblSalaries[[#This Row],[Where do you work]],tblCountries[[Actual]:[Mapping]],2,FALSE)</f>
        <v>USA</v>
      </c>
      <c r="L8" t="s">
        <v>13</v>
      </c>
      <c r="M8" s="46">
        <v>0</v>
      </c>
      <c r="N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9" spans="2:14" ht="15" customHeight="1" x14ac:dyDescent="0.25">
      <c r="B9" t="s">
        <v>2008</v>
      </c>
      <c r="C9" s="1">
        <v>41054.141458333332</v>
      </c>
      <c r="D9" s="4">
        <v>48000</v>
      </c>
      <c r="E9">
        <v>48000</v>
      </c>
      <c r="F9" t="s">
        <v>6</v>
      </c>
      <c r="G9" s="8" t="e">
        <f>tblSalaries[[#This Row],[clean Salary (in local currency)]]*VLOOKUP(tblSalaries[[#This Row],[Currency]],tblXrate[],2,FALSE)</f>
        <v>#N/A</v>
      </c>
      <c r="H9" t="s">
        <v>16</v>
      </c>
      <c r="I9" t="s">
        <v>488</v>
      </c>
      <c r="J9" t="s">
        <v>17</v>
      </c>
      <c r="K9" t="str">
        <f>VLOOKUP(tblSalaries[[#This Row],[Where do you work]],tblCountries[[Actual]:[Mapping]],2,FALSE)</f>
        <v>Pakistan</v>
      </c>
      <c r="L9" t="s">
        <v>18</v>
      </c>
      <c r="M9" s="46">
        <v>0</v>
      </c>
      <c r="N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0" spans="2:14" ht="15" customHeight="1" x14ac:dyDescent="0.25">
      <c r="B10" t="s">
        <v>2009</v>
      </c>
      <c r="C10" s="1">
        <v>41054.143796296295</v>
      </c>
      <c r="D10" s="4">
        <v>54000</v>
      </c>
      <c r="E10">
        <v>54000</v>
      </c>
      <c r="F10" t="s">
        <v>6</v>
      </c>
      <c r="G10" s="8" t="e">
        <f>tblSalaries[[#This Row],[clean Salary (in local currency)]]*VLOOKUP(tblSalaries[[#This Row],[Currency]],tblXrate[],2,FALSE)</f>
        <v>#N/A</v>
      </c>
      <c r="H10" t="s">
        <v>19</v>
      </c>
      <c r="I10" t="s">
        <v>279</v>
      </c>
      <c r="J10" t="s">
        <v>15</v>
      </c>
      <c r="K10" t="str">
        <f>VLOOKUP(tblSalaries[[#This Row],[Where do you work]],tblCountries[[Actual]:[Mapping]],2,FALSE)</f>
        <v>USA</v>
      </c>
      <c r="L10" t="s">
        <v>13</v>
      </c>
      <c r="M10" s="46">
        <v>0</v>
      </c>
      <c r="N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1" spans="2:14" ht="15" customHeight="1" x14ac:dyDescent="0.25">
      <c r="B11" t="s">
        <v>2010</v>
      </c>
      <c r="C11" s="1">
        <v>41054.144768518519</v>
      </c>
      <c r="D11" s="4">
        <v>41731</v>
      </c>
      <c r="E11">
        <v>41731</v>
      </c>
      <c r="F11" t="s">
        <v>6</v>
      </c>
      <c r="G11" s="8" t="e">
        <f>tblSalaries[[#This Row],[clean Salary (in local currency)]]*VLOOKUP(tblSalaries[[#This Row],[Currency]],tblXrate[],2,FALSE)</f>
        <v>#N/A</v>
      </c>
      <c r="H11" t="s">
        <v>20</v>
      </c>
      <c r="I11" t="s">
        <v>20</v>
      </c>
      <c r="J11" t="s">
        <v>21</v>
      </c>
      <c r="K11" t="str">
        <f>VLOOKUP(tblSalaries[[#This Row],[Where do you work]],tblCountries[[Actual]:[Mapping]],2,FALSE)</f>
        <v>Iceland</v>
      </c>
      <c r="L11" t="s">
        <v>13</v>
      </c>
      <c r="M11" s="46">
        <v>0</v>
      </c>
      <c r="N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2" spans="2:14" ht="15" customHeight="1" x14ac:dyDescent="0.25">
      <c r="B12" t="s">
        <v>2011</v>
      </c>
      <c r="C12" s="1">
        <v>41054.148506944446</v>
      </c>
      <c r="D12" s="4">
        <v>145000</v>
      </c>
      <c r="E12">
        <v>145000</v>
      </c>
      <c r="F12" t="s">
        <v>22</v>
      </c>
      <c r="G12" s="8" t="e">
        <f>tblSalaries[[#This Row],[clean Salary (in local currency)]]*VLOOKUP(tblSalaries[[#This Row],[Currency]],tblXrate[],2,FALSE)</f>
        <v>#N/A</v>
      </c>
      <c r="H12" t="s">
        <v>23</v>
      </c>
      <c r="I12" t="s">
        <v>52</v>
      </c>
      <c r="J12" t="s">
        <v>24</v>
      </c>
      <c r="K12" t="str">
        <f>VLOOKUP(tblSalaries[[#This Row],[Where do you work]],tblCountries[[Actual]:[Mapping]],2,FALSE)</f>
        <v>Germany</v>
      </c>
      <c r="L12" t="s">
        <v>25</v>
      </c>
      <c r="M12" s="46">
        <v>0</v>
      </c>
      <c r="N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3" spans="2:14" ht="15" customHeight="1" x14ac:dyDescent="0.25">
      <c r="B13" t="s">
        <v>2012</v>
      </c>
      <c r="C13" s="1">
        <v>41054.15042824074</v>
      </c>
      <c r="D13" s="4">
        <v>12000</v>
      </c>
      <c r="E13">
        <v>12000</v>
      </c>
      <c r="F13" t="s">
        <v>6</v>
      </c>
      <c r="G13" s="8" t="e">
        <f>tblSalaries[[#This Row],[clean Salary (in local currency)]]*VLOOKUP(tblSalaries[[#This Row],[Currency]],tblXrate[],2,FALSE)</f>
        <v>#N/A</v>
      </c>
      <c r="H13" t="s">
        <v>26</v>
      </c>
      <c r="I13" t="s">
        <v>20</v>
      </c>
      <c r="J13" t="s">
        <v>27</v>
      </c>
      <c r="K13" t="str">
        <f>VLOOKUP(tblSalaries[[#This Row],[Where do you work]],tblCountries[[Actual]:[Mapping]],2,FALSE)</f>
        <v>Ukraine</v>
      </c>
      <c r="L13" t="s">
        <v>13</v>
      </c>
      <c r="M13" s="46">
        <v>0</v>
      </c>
      <c r="N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4" spans="2:14" ht="15" customHeight="1" x14ac:dyDescent="0.25">
      <c r="B14" t="s">
        <v>2013</v>
      </c>
      <c r="C14" s="1">
        <v>41054.150891203702</v>
      </c>
      <c r="D14" s="4" t="s">
        <v>28</v>
      </c>
      <c r="E14">
        <v>44000</v>
      </c>
      <c r="F14" t="s">
        <v>6</v>
      </c>
      <c r="G14" s="8" t="e">
        <f>tblSalaries[[#This Row],[clean Salary (in local currency)]]*VLOOKUP(tblSalaries[[#This Row],[Currency]],tblXrate[],2,FALSE)</f>
        <v>#N/A</v>
      </c>
      <c r="H14" t="s">
        <v>29</v>
      </c>
      <c r="I14" t="s">
        <v>3914</v>
      </c>
      <c r="J14" t="s">
        <v>30</v>
      </c>
      <c r="K14" t="str">
        <f>VLOOKUP(tblSalaries[[#This Row],[Where do you work]],tblCountries[[Actual]:[Mapping]],2,FALSE)</f>
        <v>Portugal</v>
      </c>
      <c r="L14" t="s">
        <v>25</v>
      </c>
      <c r="M14" s="46">
        <v>0</v>
      </c>
      <c r="N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5" spans="2:14" ht="15" customHeight="1" x14ac:dyDescent="0.25">
      <c r="B15" t="s">
        <v>2014</v>
      </c>
      <c r="C15" s="1">
        <v>41054.152048611111</v>
      </c>
      <c r="D15" s="4" t="s">
        <v>31</v>
      </c>
      <c r="E15">
        <v>1152000</v>
      </c>
      <c r="F15" t="s">
        <v>32</v>
      </c>
      <c r="G15" s="8" t="e">
        <f>tblSalaries[[#This Row],[clean Salary (in local currency)]]*VLOOKUP(tblSalaries[[#This Row],[Currency]],tblXrate[],2,FALSE)</f>
        <v>#N/A</v>
      </c>
      <c r="H15" t="s">
        <v>33</v>
      </c>
      <c r="I15" t="s">
        <v>310</v>
      </c>
      <c r="J15" t="s">
        <v>17</v>
      </c>
      <c r="K15" t="str">
        <f>VLOOKUP(tblSalaries[[#This Row],[Where do you work]],tblCountries[[Actual]:[Mapping]],2,FALSE)</f>
        <v>Pakistan</v>
      </c>
      <c r="L15" t="s">
        <v>13</v>
      </c>
      <c r="M15" s="46">
        <v>0</v>
      </c>
      <c r="N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6" spans="2:14" ht="15" customHeight="1" x14ac:dyDescent="0.25">
      <c r="B16" t="s">
        <v>2015</v>
      </c>
      <c r="C16" s="1">
        <v>41054.155381944445</v>
      </c>
      <c r="D16" s="4" t="s">
        <v>34</v>
      </c>
      <c r="E16">
        <v>51650</v>
      </c>
      <c r="F16" t="s">
        <v>22</v>
      </c>
      <c r="G16" s="8" t="e">
        <f>tblSalaries[[#This Row],[clean Salary (in local currency)]]*VLOOKUP(tblSalaries[[#This Row],[Currency]],tblXrate[],2,FALSE)</f>
        <v>#N/A</v>
      </c>
      <c r="H16" t="s">
        <v>35</v>
      </c>
      <c r="I16" t="s">
        <v>67</v>
      </c>
      <c r="J16" t="s">
        <v>36</v>
      </c>
      <c r="K16" t="str">
        <f>VLOOKUP(tblSalaries[[#This Row],[Where do you work]],tblCountries[[Actual]:[Mapping]],2,FALSE)</f>
        <v>Ireland</v>
      </c>
      <c r="L16" t="s">
        <v>18</v>
      </c>
      <c r="M16" s="46">
        <v>0</v>
      </c>
      <c r="N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7" spans="2:14" ht="15" customHeight="1" x14ac:dyDescent="0.25">
      <c r="B17" t="s">
        <v>2016</v>
      </c>
      <c r="C17" s="1">
        <v>41054.155509259261</v>
      </c>
      <c r="D17" s="4">
        <v>14000</v>
      </c>
      <c r="E17">
        <v>14000</v>
      </c>
      <c r="F17" t="s">
        <v>6</v>
      </c>
      <c r="G17" s="8" t="e">
        <f>tblSalaries[[#This Row],[clean Salary (in local currency)]]*VLOOKUP(tblSalaries[[#This Row],[Currency]],tblXrate[],2,FALSE)</f>
        <v>#N/A</v>
      </c>
      <c r="H17" t="s">
        <v>37</v>
      </c>
      <c r="I17" t="s">
        <v>279</v>
      </c>
      <c r="J17" t="s">
        <v>38</v>
      </c>
      <c r="K17" t="str">
        <f>VLOOKUP(tblSalaries[[#This Row],[Where do you work]],tblCountries[[Actual]:[Mapping]],2,FALSE)</f>
        <v>Hungary</v>
      </c>
      <c r="L17" t="s">
        <v>9</v>
      </c>
      <c r="M17" s="46">
        <v>0</v>
      </c>
      <c r="N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8" spans="2:14" ht="15" customHeight="1" x14ac:dyDescent="0.25">
      <c r="B18" t="s">
        <v>2017</v>
      </c>
      <c r="C18" s="1">
        <v>41054.158946759257</v>
      </c>
      <c r="D18" s="4" t="s">
        <v>39</v>
      </c>
      <c r="E18">
        <v>749000</v>
      </c>
      <c r="F18" t="s">
        <v>40</v>
      </c>
      <c r="G18" s="8" t="e">
        <f>tblSalaries[[#This Row],[clean Salary (in local currency)]]*VLOOKUP(tblSalaries[[#This Row],[Currency]],tblXrate[],2,FALSE)</f>
        <v>#N/A</v>
      </c>
      <c r="H18" t="s">
        <v>41</v>
      </c>
      <c r="I18" t="s">
        <v>20</v>
      </c>
      <c r="J18" t="s">
        <v>8</v>
      </c>
      <c r="K18" t="str">
        <f>VLOOKUP(tblSalaries[[#This Row],[Where do you work]],tblCountries[[Actual]:[Mapping]],2,FALSE)</f>
        <v>India</v>
      </c>
      <c r="L18" t="s">
        <v>13</v>
      </c>
      <c r="M18" s="46">
        <v>0</v>
      </c>
      <c r="N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9" spans="2:14" ht="15" customHeight="1" x14ac:dyDescent="0.25">
      <c r="B19" t="s">
        <v>2018</v>
      </c>
      <c r="C19" s="1">
        <v>41054.160393518519</v>
      </c>
      <c r="D19" s="4">
        <v>49000</v>
      </c>
      <c r="E19">
        <v>49000</v>
      </c>
      <c r="F19" t="s">
        <v>6</v>
      </c>
      <c r="G19" s="8" t="e">
        <f>tblSalaries[[#This Row],[clean Salary (in local currency)]]*VLOOKUP(tblSalaries[[#This Row],[Currency]],tblXrate[],2,FALSE)</f>
        <v>#N/A</v>
      </c>
      <c r="H19" t="s">
        <v>42</v>
      </c>
      <c r="I19" t="s">
        <v>20</v>
      </c>
      <c r="J19" t="s">
        <v>15</v>
      </c>
      <c r="K19" t="str">
        <f>VLOOKUP(tblSalaries[[#This Row],[Where do you work]],tblCountries[[Actual]:[Mapping]],2,FALSE)</f>
        <v>USA</v>
      </c>
      <c r="L19" t="s">
        <v>13</v>
      </c>
      <c r="M19" s="46">
        <v>0</v>
      </c>
      <c r="N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0" spans="2:14" ht="15" customHeight="1" x14ac:dyDescent="0.25">
      <c r="B20" t="s">
        <v>2019</v>
      </c>
      <c r="C20" s="1">
        <v>41054.162060185183</v>
      </c>
      <c r="D20" s="4">
        <v>85000</v>
      </c>
      <c r="E20">
        <v>85000</v>
      </c>
      <c r="F20" t="s">
        <v>6</v>
      </c>
      <c r="G20" s="8" t="e">
        <f>tblSalaries[[#This Row],[clean Salary (in local currency)]]*VLOOKUP(tblSalaries[[#This Row],[Currency]],tblXrate[],2,FALSE)</f>
        <v>#N/A</v>
      </c>
      <c r="H20" t="s">
        <v>43</v>
      </c>
      <c r="I20" t="s">
        <v>279</v>
      </c>
      <c r="J20" t="s">
        <v>15</v>
      </c>
      <c r="K20" t="str">
        <f>VLOOKUP(tblSalaries[[#This Row],[Where do you work]],tblCountries[[Actual]:[Mapping]],2,FALSE)</f>
        <v>USA</v>
      </c>
      <c r="L20" t="s">
        <v>25</v>
      </c>
      <c r="M20" s="46">
        <v>0</v>
      </c>
      <c r="N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1" spans="2:14" ht="15" customHeight="1" x14ac:dyDescent="0.25">
      <c r="B21" t="s">
        <v>2020</v>
      </c>
      <c r="C21" s="1">
        <v>41054.164351851854</v>
      </c>
      <c r="D21" s="4">
        <v>75000</v>
      </c>
      <c r="E21">
        <v>75000</v>
      </c>
      <c r="F21" t="s">
        <v>6</v>
      </c>
      <c r="G21" s="8" t="e">
        <f>tblSalaries[[#This Row],[clean Salary (in local currency)]]*VLOOKUP(tblSalaries[[#This Row],[Currency]],tblXrate[],2,FALSE)</f>
        <v>#N/A</v>
      </c>
      <c r="H21" t="s">
        <v>44</v>
      </c>
      <c r="I21" t="s">
        <v>279</v>
      </c>
      <c r="J21" t="s">
        <v>15</v>
      </c>
      <c r="K21" t="str">
        <f>VLOOKUP(tblSalaries[[#This Row],[Where do you work]],tblCountries[[Actual]:[Mapping]],2,FALSE)</f>
        <v>USA</v>
      </c>
      <c r="L21" t="s">
        <v>13</v>
      </c>
      <c r="M21" s="46">
        <v>0</v>
      </c>
      <c r="N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2" spans="2:14" ht="15" customHeight="1" x14ac:dyDescent="0.25">
      <c r="B22" t="s">
        <v>2021</v>
      </c>
      <c r="C22" s="1">
        <v>41054.173738425925</v>
      </c>
      <c r="D22" s="4">
        <v>107000</v>
      </c>
      <c r="E22">
        <v>107000</v>
      </c>
      <c r="F22" t="s">
        <v>6</v>
      </c>
      <c r="G22" s="8" t="e">
        <f>tblSalaries[[#This Row],[clean Salary (in local currency)]]*VLOOKUP(tblSalaries[[#This Row],[Currency]],tblXrate[],2,FALSE)</f>
        <v>#N/A</v>
      </c>
      <c r="H22" t="s">
        <v>45</v>
      </c>
      <c r="I22" t="s">
        <v>52</v>
      </c>
      <c r="J22" t="s">
        <v>46</v>
      </c>
      <c r="K22" t="str">
        <f>VLOOKUP(tblSalaries[[#This Row],[Where do you work]],tblCountries[[Actual]:[Mapping]],2,FALSE)</f>
        <v>Switzerland</v>
      </c>
      <c r="L22" t="s">
        <v>9</v>
      </c>
      <c r="M22" s="46">
        <v>0</v>
      </c>
      <c r="N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3" spans="2:14" ht="15" customHeight="1" x14ac:dyDescent="0.25">
      <c r="B23" t="s">
        <v>2022</v>
      </c>
      <c r="C23" s="1">
        <v>41054.174120370371</v>
      </c>
      <c r="D23" s="4">
        <v>45000</v>
      </c>
      <c r="E23">
        <v>45000</v>
      </c>
      <c r="F23" t="s">
        <v>6</v>
      </c>
      <c r="G23" s="8" t="e">
        <f>tblSalaries[[#This Row],[clean Salary (in local currency)]]*VLOOKUP(tblSalaries[[#This Row],[Currency]],tblXrate[],2,FALSE)</f>
        <v>#N/A</v>
      </c>
      <c r="H23" t="s">
        <v>47</v>
      </c>
      <c r="I23" t="s">
        <v>3912</v>
      </c>
      <c r="J23" t="s">
        <v>48</v>
      </c>
      <c r="K23" t="str">
        <f>VLOOKUP(tblSalaries[[#This Row],[Where do you work]],tblCountries[[Actual]:[Mapping]],2,FALSE)</f>
        <v>South Africa</v>
      </c>
      <c r="L23" t="s">
        <v>13</v>
      </c>
      <c r="M23" s="46">
        <v>0</v>
      </c>
      <c r="N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4" spans="2:14" ht="15" customHeight="1" x14ac:dyDescent="0.25">
      <c r="B24" t="s">
        <v>2023</v>
      </c>
      <c r="C24" s="1">
        <v>41054.178148148145</v>
      </c>
      <c r="D24" s="4">
        <v>550000</v>
      </c>
      <c r="E24">
        <v>550000</v>
      </c>
      <c r="F24" t="s">
        <v>40</v>
      </c>
      <c r="G24" s="8" t="e">
        <f>tblSalaries[[#This Row],[clean Salary (in local currency)]]*VLOOKUP(tblSalaries[[#This Row],[Currency]],tblXrate[],2,FALSE)</f>
        <v>#N/A</v>
      </c>
      <c r="H24" t="s">
        <v>49</v>
      </c>
      <c r="I24" t="s">
        <v>52</v>
      </c>
      <c r="J24" t="s">
        <v>8</v>
      </c>
      <c r="K24" t="str">
        <f>VLOOKUP(tblSalaries[[#This Row],[Where do you work]],tblCountries[[Actual]:[Mapping]],2,FALSE)</f>
        <v>India</v>
      </c>
      <c r="L24" t="s">
        <v>18</v>
      </c>
      <c r="M24" s="46">
        <v>0</v>
      </c>
      <c r="N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5" spans="2:14" ht="15" customHeight="1" x14ac:dyDescent="0.25">
      <c r="B25" t="s">
        <v>2024</v>
      </c>
      <c r="C25" s="1">
        <v>41054.180115740739</v>
      </c>
      <c r="D25" s="4">
        <v>50000</v>
      </c>
      <c r="E25">
        <v>50000</v>
      </c>
      <c r="F25" t="s">
        <v>6</v>
      </c>
      <c r="G25" s="8" t="e">
        <f>tblSalaries[[#This Row],[clean Salary (in local currency)]]*VLOOKUP(tblSalaries[[#This Row],[Currency]],tblXrate[],2,FALSE)</f>
        <v>#N/A</v>
      </c>
      <c r="H25" t="s">
        <v>50</v>
      </c>
      <c r="I25" t="s">
        <v>52</v>
      </c>
      <c r="J25" t="s">
        <v>8</v>
      </c>
      <c r="K25" t="str">
        <f>VLOOKUP(tblSalaries[[#This Row],[Where do you work]],tblCountries[[Actual]:[Mapping]],2,FALSE)</f>
        <v>India</v>
      </c>
      <c r="L25" t="s">
        <v>25</v>
      </c>
      <c r="M25" s="46">
        <v>0</v>
      </c>
      <c r="N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6" spans="2:14" ht="15" customHeight="1" x14ac:dyDescent="0.25">
      <c r="B26" t="s">
        <v>2025</v>
      </c>
      <c r="C26" s="1">
        <v>41054.183344907404</v>
      </c>
      <c r="D26" s="4">
        <v>13500</v>
      </c>
      <c r="E26">
        <v>13500</v>
      </c>
      <c r="F26" t="s">
        <v>6</v>
      </c>
      <c r="G26" s="8" t="e">
        <f>tblSalaries[[#This Row],[clean Salary (in local currency)]]*VLOOKUP(tblSalaries[[#This Row],[Currency]],tblXrate[],2,FALSE)</f>
        <v>#N/A</v>
      </c>
      <c r="H26" t="s">
        <v>51</v>
      </c>
      <c r="I26" t="s">
        <v>52</v>
      </c>
      <c r="J26" t="s">
        <v>8</v>
      </c>
      <c r="K26" t="str">
        <f>VLOOKUP(tblSalaries[[#This Row],[Where do you work]],tblCountries[[Actual]:[Mapping]],2,FALSE)</f>
        <v>India</v>
      </c>
      <c r="L26" t="s">
        <v>9</v>
      </c>
      <c r="M26" s="46">
        <v>0</v>
      </c>
      <c r="N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7" spans="2:14" ht="15" customHeight="1" x14ac:dyDescent="0.25">
      <c r="B27" t="s">
        <v>2026</v>
      </c>
      <c r="C27" s="1">
        <v>41054.183472222219</v>
      </c>
      <c r="D27" s="4">
        <v>96000</v>
      </c>
      <c r="E27">
        <v>96000</v>
      </c>
      <c r="F27" t="s">
        <v>6</v>
      </c>
      <c r="G27" s="8" t="e">
        <f>tblSalaries[[#This Row],[clean Salary (in local currency)]]*VLOOKUP(tblSalaries[[#This Row],[Currency]],tblXrate[],2,FALSE)</f>
        <v>#N/A</v>
      </c>
      <c r="H27" t="s">
        <v>20</v>
      </c>
      <c r="I27" t="s">
        <v>20</v>
      </c>
      <c r="J27" t="s">
        <v>15</v>
      </c>
      <c r="K27" t="str">
        <f>VLOOKUP(tblSalaries[[#This Row],[Where do you work]],tblCountries[[Actual]:[Mapping]],2,FALSE)</f>
        <v>USA</v>
      </c>
      <c r="L27" t="s">
        <v>18</v>
      </c>
      <c r="M27" s="46">
        <v>0</v>
      </c>
      <c r="N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8" spans="2:14" ht="15" customHeight="1" x14ac:dyDescent="0.25">
      <c r="B28" t="s">
        <v>2027</v>
      </c>
      <c r="C28" s="1">
        <v>41054.188668981478</v>
      </c>
      <c r="D28" s="4">
        <v>1000000</v>
      </c>
      <c r="E28">
        <v>1000000</v>
      </c>
      <c r="F28" t="s">
        <v>40</v>
      </c>
      <c r="G28" s="8" t="e">
        <f>tblSalaries[[#This Row],[clean Salary (in local currency)]]*VLOOKUP(tblSalaries[[#This Row],[Currency]],tblXrate[],2,FALSE)</f>
        <v>#N/A</v>
      </c>
      <c r="H28" t="s">
        <v>52</v>
      </c>
      <c r="I28" t="s">
        <v>52</v>
      </c>
      <c r="J28" t="s">
        <v>8</v>
      </c>
      <c r="K28" t="str">
        <f>VLOOKUP(tblSalaries[[#This Row],[Where do you work]],tblCountries[[Actual]:[Mapping]],2,FALSE)</f>
        <v>India</v>
      </c>
      <c r="L28" t="s">
        <v>9</v>
      </c>
      <c r="M28" s="46">
        <v>0</v>
      </c>
      <c r="N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9" spans="2:14" ht="15" customHeight="1" x14ac:dyDescent="0.25">
      <c r="B29" t="s">
        <v>2028</v>
      </c>
      <c r="C29" s="1">
        <v>41054.189456018517</v>
      </c>
      <c r="D29" s="4">
        <v>75000</v>
      </c>
      <c r="E29">
        <v>75000</v>
      </c>
      <c r="F29" t="s">
        <v>6</v>
      </c>
      <c r="G29" s="8" t="e">
        <f>tblSalaries[[#This Row],[clean Salary (in local currency)]]*VLOOKUP(tblSalaries[[#This Row],[Currency]],tblXrate[],2,FALSE)</f>
        <v>#N/A</v>
      </c>
      <c r="H29" t="s">
        <v>53</v>
      </c>
      <c r="I29" t="s">
        <v>3914</v>
      </c>
      <c r="J29" t="s">
        <v>15</v>
      </c>
      <c r="K29" t="str">
        <f>VLOOKUP(tblSalaries[[#This Row],[Where do you work]],tblCountries[[Actual]:[Mapping]],2,FALSE)</f>
        <v>USA</v>
      </c>
      <c r="L29" t="s">
        <v>9</v>
      </c>
      <c r="M29" s="46">
        <v>0</v>
      </c>
      <c r="N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0" spans="2:14" ht="15" customHeight="1" x14ac:dyDescent="0.25">
      <c r="B30" t="s">
        <v>2029</v>
      </c>
      <c r="C30" s="1">
        <v>41054.197118055556</v>
      </c>
      <c r="D30" s="4" t="s">
        <v>54</v>
      </c>
      <c r="E30">
        <v>40000</v>
      </c>
      <c r="F30" t="s">
        <v>6</v>
      </c>
      <c r="G30" s="8" t="e">
        <f>tblSalaries[[#This Row],[clean Salary (in local currency)]]*VLOOKUP(tblSalaries[[#This Row],[Currency]],tblXrate[],2,FALSE)</f>
        <v>#N/A</v>
      </c>
      <c r="H30" t="s">
        <v>55</v>
      </c>
      <c r="I30" t="s">
        <v>52</v>
      </c>
      <c r="J30" t="s">
        <v>15</v>
      </c>
      <c r="K30" t="str">
        <f>VLOOKUP(tblSalaries[[#This Row],[Where do you work]],tblCountries[[Actual]:[Mapping]],2,FALSE)</f>
        <v>USA</v>
      </c>
      <c r="L30" t="s">
        <v>18</v>
      </c>
      <c r="M30" s="46">
        <v>0</v>
      </c>
      <c r="N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1" spans="2:14" ht="15" customHeight="1" x14ac:dyDescent="0.25">
      <c r="B31" t="s">
        <v>2030</v>
      </c>
      <c r="C31" s="1">
        <v>41054.197928240741</v>
      </c>
      <c r="D31" s="4">
        <v>60000</v>
      </c>
      <c r="E31">
        <v>60000</v>
      </c>
      <c r="F31" t="s">
        <v>6</v>
      </c>
      <c r="G31" s="8" t="e">
        <f>tblSalaries[[#This Row],[clean Salary (in local currency)]]*VLOOKUP(tblSalaries[[#This Row],[Currency]],tblXrate[],2,FALSE)</f>
        <v>#N/A</v>
      </c>
      <c r="H31" t="s">
        <v>57</v>
      </c>
      <c r="I31" t="s">
        <v>20</v>
      </c>
      <c r="J31" t="s">
        <v>15</v>
      </c>
      <c r="K31" t="str">
        <f>VLOOKUP(tblSalaries[[#This Row],[Where do you work]],tblCountries[[Actual]:[Mapping]],2,FALSE)</f>
        <v>USA</v>
      </c>
      <c r="L31" t="s">
        <v>13</v>
      </c>
      <c r="M31" s="46">
        <v>0</v>
      </c>
      <c r="N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2" spans="2:14" ht="15" customHeight="1" x14ac:dyDescent="0.25">
      <c r="B32" t="s">
        <v>2031</v>
      </c>
      <c r="C32" s="1">
        <v>41054.200381944444</v>
      </c>
      <c r="D32" s="4">
        <v>2700</v>
      </c>
      <c r="E32">
        <v>32400</v>
      </c>
      <c r="F32" t="s">
        <v>22</v>
      </c>
      <c r="G32" s="8" t="e">
        <f>tblSalaries[[#This Row],[clean Salary (in local currency)]]*VLOOKUP(tblSalaries[[#This Row],[Currency]],tblXrate[],2,FALSE)</f>
        <v>#N/A</v>
      </c>
      <c r="H32" t="s">
        <v>58</v>
      </c>
      <c r="I32" t="s">
        <v>52</v>
      </c>
      <c r="J32" t="s">
        <v>59</v>
      </c>
      <c r="K32" t="str">
        <f>VLOOKUP(tblSalaries[[#This Row],[Where do you work]],tblCountries[[Actual]:[Mapping]],2,FALSE)</f>
        <v>Belgium</v>
      </c>
      <c r="L32" t="s">
        <v>9</v>
      </c>
      <c r="M32" s="46">
        <v>0</v>
      </c>
      <c r="N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3" spans="2:14" ht="15" customHeight="1" x14ac:dyDescent="0.25">
      <c r="B33" t="s">
        <v>2032</v>
      </c>
      <c r="C33" s="1">
        <v>41054.203043981484</v>
      </c>
      <c r="D33" s="4" t="s">
        <v>60</v>
      </c>
      <c r="E33">
        <v>900000</v>
      </c>
      <c r="F33" t="s">
        <v>40</v>
      </c>
      <c r="G33" s="8" t="e">
        <f>tblSalaries[[#This Row],[clean Salary (in local currency)]]*VLOOKUP(tblSalaries[[#This Row],[Currency]],tblXrate[],2,FALSE)</f>
        <v>#N/A</v>
      </c>
      <c r="H33" t="s">
        <v>61</v>
      </c>
      <c r="I33" t="s">
        <v>279</v>
      </c>
      <c r="J33" t="s">
        <v>8</v>
      </c>
      <c r="K33" t="str">
        <f>VLOOKUP(tblSalaries[[#This Row],[Where do you work]],tblCountries[[Actual]:[Mapping]],2,FALSE)</f>
        <v>India</v>
      </c>
      <c r="L33" t="s">
        <v>25</v>
      </c>
      <c r="M33" s="46">
        <v>0</v>
      </c>
      <c r="N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4" spans="2:14" ht="15" customHeight="1" x14ac:dyDescent="0.25">
      <c r="B34" t="s">
        <v>2033</v>
      </c>
      <c r="C34" s="1">
        <v>41054.205266203702</v>
      </c>
      <c r="D34" s="4" t="s">
        <v>62</v>
      </c>
      <c r="E34">
        <v>600000</v>
      </c>
      <c r="F34" t="s">
        <v>40</v>
      </c>
      <c r="G34" s="8" t="e">
        <f>tblSalaries[[#This Row],[clean Salary (in local currency)]]*VLOOKUP(tblSalaries[[#This Row],[Currency]],tblXrate[],2,FALSE)</f>
        <v>#N/A</v>
      </c>
      <c r="H34" t="s">
        <v>63</v>
      </c>
      <c r="I34" t="s">
        <v>52</v>
      </c>
      <c r="J34" t="s">
        <v>8</v>
      </c>
      <c r="K34" t="str">
        <f>VLOOKUP(tblSalaries[[#This Row],[Where do you work]],tblCountries[[Actual]:[Mapping]],2,FALSE)</f>
        <v>India</v>
      </c>
      <c r="L34" t="s">
        <v>9</v>
      </c>
      <c r="M34" s="46">
        <v>0</v>
      </c>
      <c r="N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5" spans="2:14" ht="15" customHeight="1" x14ac:dyDescent="0.25">
      <c r="B35" t="s">
        <v>2034</v>
      </c>
      <c r="C35" s="1">
        <v>41054.205416666664</v>
      </c>
      <c r="D35" s="4">
        <v>41000</v>
      </c>
      <c r="E35">
        <v>41000</v>
      </c>
      <c r="F35" t="s">
        <v>6</v>
      </c>
      <c r="G35" s="8" t="e">
        <f>tblSalaries[[#This Row],[clean Salary (in local currency)]]*VLOOKUP(tblSalaries[[#This Row],[Currency]],tblXrate[],2,FALSE)</f>
        <v>#N/A</v>
      </c>
      <c r="H35" t="s">
        <v>64</v>
      </c>
      <c r="I35" t="s">
        <v>52</v>
      </c>
      <c r="J35" t="s">
        <v>65</v>
      </c>
      <c r="K35" t="str">
        <f>VLOOKUP(tblSalaries[[#This Row],[Where do you work]],tblCountries[[Actual]:[Mapping]],2,FALSE)</f>
        <v>Russia</v>
      </c>
      <c r="L35" t="s">
        <v>13</v>
      </c>
      <c r="M35" s="46">
        <v>0</v>
      </c>
      <c r="N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6" spans="2:14" ht="15" customHeight="1" x14ac:dyDescent="0.25">
      <c r="B36" t="s">
        <v>2035</v>
      </c>
      <c r="C36" s="1">
        <v>41054.206319444442</v>
      </c>
      <c r="D36" s="4" t="s">
        <v>66</v>
      </c>
      <c r="E36">
        <v>360000</v>
      </c>
      <c r="F36" t="s">
        <v>40</v>
      </c>
      <c r="G36" s="8" t="e">
        <f>tblSalaries[[#This Row],[clean Salary (in local currency)]]*VLOOKUP(tblSalaries[[#This Row],[Currency]],tblXrate[],2,FALSE)</f>
        <v>#N/A</v>
      </c>
      <c r="H36" t="s">
        <v>67</v>
      </c>
      <c r="I36" t="s">
        <v>67</v>
      </c>
      <c r="J36" t="s">
        <v>8</v>
      </c>
      <c r="K36" t="str">
        <f>VLOOKUP(tblSalaries[[#This Row],[Where do you work]],tblCountries[[Actual]:[Mapping]],2,FALSE)</f>
        <v>India</v>
      </c>
      <c r="L36" t="s">
        <v>9</v>
      </c>
      <c r="M36" s="46">
        <v>0</v>
      </c>
      <c r="N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7" spans="2:14" ht="15" customHeight="1" x14ac:dyDescent="0.25">
      <c r="B37" t="s">
        <v>2036</v>
      </c>
      <c r="C37" s="1">
        <v>41054.207465277781</v>
      </c>
      <c r="D37" s="4" t="s">
        <v>68</v>
      </c>
      <c r="E37">
        <v>35000</v>
      </c>
      <c r="F37" t="s">
        <v>69</v>
      </c>
      <c r="G37" s="8" t="e">
        <f>tblSalaries[[#This Row],[clean Salary (in local currency)]]*VLOOKUP(tblSalaries[[#This Row],[Currency]],tblXrate[],2,FALSE)</f>
        <v>#N/A</v>
      </c>
      <c r="H37" t="s">
        <v>70</v>
      </c>
      <c r="I37" t="s">
        <v>20</v>
      </c>
      <c r="J37" t="s">
        <v>71</v>
      </c>
      <c r="K37" t="str">
        <f>VLOOKUP(tblSalaries[[#This Row],[Where do you work]],tblCountries[[Actual]:[Mapping]],2,FALSE)</f>
        <v>UK</v>
      </c>
      <c r="L37" t="s">
        <v>13</v>
      </c>
      <c r="M37" s="46">
        <v>0</v>
      </c>
      <c r="N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8" spans="2:14" ht="15" customHeight="1" x14ac:dyDescent="0.25">
      <c r="B38" t="s">
        <v>2037</v>
      </c>
      <c r="C38" s="1">
        <v>41054.209131944444</v>
      </c>
      <c r="D38" s="4" t="s">
        <v>74</v>
      </c>
      <c r="E38">
        <v>19200</v>
      </c>
      <c r="F38" t="s">
        <v>6</v>
      </c>
      <c r="G38" s="8" t="e">
        <f>tblSalaries[[#This Row],[clean Salary (in local currency)]]*VLOOKUP(tblSalaries[[#This Row],[Currency]],tblXrate[],2,FALSE)</f>
        <v>#N/A</v>
      </c>
      <c r="H38" t="s">
        <v>20</v>
      </c>
      <c r="I38" t="s">
        <v>20</v>
      </c>
      <c r="J38" t="s">
        <v>75</v>
      </c>
      <c r="K38" t="str">
        <f>VLOOKUP(tblSalaries[[#This Row],[Where do you work]],tblCountries[[Actual]:[Mapping]],2,FALSE)</f>
        <v>Poland</v>
      </c>
      <c r="L38" t="s">
        <v>18</v>
      </c>
      <c r="M38" s="46">
        <v>0</v>
      </c>
      <c r="N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9" spans="2:14" ht="15" customHeight="1" x14ac:dyDescent="0.25">
      <c r="B39" t="s">
        <v>2038</v>
      </c>
      <c r="C39" s="1">
        <v>41054.21125</v>
      </c>
      <c r="D39" s="4">
        <v>500000</v>
      </c>
      <c r="E39">
        <v>500000</v>
      </c>
      <c r="F39" t="s">
        <v>40</v>
      </c>
      <c r="G39" s="8" t="e">
        <f>tblSalaries[[#This Row],[clean Salary (in local currency)]]*VLOOKUP(tblSalaries[[#This Row],[Currency]],tblXrate[],2,FALSE)</f>
        <v>#N/A</v>
      </c>
      <c r="H39" t="s">
        <v>76</v>
      </c>
      <c r="I39" t="s">
        <v>356</v>
      </c>
      <c r="J39" t="s">
        <v>8</v>
      </c>
      <c r="K39" t="str">
        <f>VLOOKUP(tblSalaries[[#This Row],[Where do you work]],tblCountries[[Actual]:[Mapping]],2,FALSE)</f>
        <v>India</v>
      </c>
      <c r="L39" t="s">
        <v>13</v>
      </c>
      <c r="M39" s="46">
        <v>0</v>
      </c>
      <c r="N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0" spans="2:14" ht="15" customHeight="1" x14ac:dyDescent="0.25">
      <c r="B40" t="s">
        <v>2039</v>
      </c>
      <c r="C40" s="1">
        <v>41054.213553240741</v>
      </c>
      <c r="D40" s="4">
        <v>150000</v>
      </c>
      <c r="E40">
        <v>150000</v>
      </c>
      <c r="F40" t="s">
        <v>6</v>
      </c>
      <c r="G40" s="8" t="e">
        <f>tblSalaries[[#This Row],[clean Salary (in local currency)]]*VLOOKUP(tblSalaries[[#This Row],[Currency]],tblXrate[],2,FALSE)</f>
        <v>#N/A</v>
      </c>
      <c r="H40" t="s">
        <v>77</v>
      </c>
      <c r="I40" t="s">
        <v>52</v>
      </c>
      <c r="J40" t="s">
        <v>15</v>
      </c>
      <c r="K40" t="str">
        <f>VLOOKUP(tblSalaries[[#This Row],[Where do you work]],tblCountries[[Actual]:[Mapping]],2,FALSE)</f>
        <v>USA</v>
      </c>
      <c r="L40" t="s">
        <v>18</v>
      </c>
      <c r="M40" s="46">
        <v>0</v>
      </c>
      <c r="N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1" spans="2:14" ht="15" customHeight="1" x14ac:dyDescent="0.25">
      <c r="B41" t="s">
        <v>2040</v>
      </c>
      <c r="C41" s="1">
        <v>41054.215613425928</v>
      </c>
      <c r="D41" s="4">
        <v>69000</v>
      </c>
      <c r="E41">
        <v>69000</v>
      </c>
      <c r="F41" t="s">
        <v>6</v>
      </c>
      <c r="G41" s="8" t="e">
        <f>tblSalaries[[#This Row],[clean Salary (in local currency)]]*VLOOKUP(tblSalaries[[#This Row],[Currency]],tblXrate[],2,FALSE)</f>
        <v>#N/A</v>
      </c>
      <c r="H41" t="s">
        <v>78</v>
      </c>
      <c r="I41" t="s">
        <v>279</v>
      </c>
      <c r="J41" t="s">
        <v>15</v>
      </c>
      <c r="K41" t="str">
        <f>VLOOKUP(tblSalaries[[#This Row],[Where do you work]],tblCountries[[Actual]:[Mapping]],2,FALSE)</f>
        <v>USA</v>
      </c>
      <c r="L41" t="s">
        <v>9</v>
      </c>
      <c r="M41" s="46">
        <v>0</v>
      </c>
      <c r="N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2" spans="2:14" ht="15" customHeight="1" x14ac:dyDescent="0.25">
      <c r="B42" t="s">
        <v>2041</v>
      </c>
      <c r="C42" s="1">
        <v>41054.216400462959</v>
      </c>
      <c r="D42" s="4">
        <v>30000</v>
      </c>
      <c r="E42">
        <v>30000</v>
      </c>
      <c r="F42" t="s">
        <v>6</v>
      </c>
      <c r="G42" s="8" t="e">
        <f>tblSalaries[[#This Row],[clean Salary (in local currency)]]*VLOOKUP(tblSalaries[[#This Row],[Currency]],tblXrate[],2,FALSE)</f>
        <v>#N/A</v>
      </c>
      <c r="H42" t="s">
        <v>79</v>
      </c>
      <c r="I42" t="s">
        <v>356</v>
      </c>
      <c r="J42" t="s">
        <v>15</v>
      </c>
      <c r="K42" t="str">
        <f>VLOOKUP(tblSalaries[[#This Row],[Where do you work]],tblCountries[[Actual]:[Mapping]],2,FALSE)</f>
        <v>USA</v>
      </c>
      <c r="L42" t="s">
        <v>18</v>
      </c>
      <c r="M42" s="46">
        <v>0</v>
      </c>
      <c r="N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3" spans="2:14" ht="15" customHeight="1" x14ac:dyDescent="0.25">
      <c r="B43" t="s">
        <v>2042</v>
      </c>
      <c r="C43" s="1">
        <v>41054.217939814815</v>
      </c>
      <c r="D43" s="4" t="s">
        <v>80</v>
      </c>
      <c r="E43">
        <v>400000</v>
      </c>
      <c r="F43" t="s">
        <v>40</v>
      </c>
      <c r="G43" s="8" t="e">
        <f>tblSalaries[[#This Row],[clean Salary (in local currency)]]*VLOOKUP(tblSalaries[[#This Row],[Currency]],tblXrate[],2,FALSE)</f>
        <v>#N/A</v>
      </c>
      <c r="H43" t="s">
        <v>81</v>
      </c>
      <c r="I43" t="s">
        <v>52</v>
      </c>
      <c r="J43" t="s">
        <v>8</v>
      </c>
      <c r="K43" t="str">
        <f>VLOOKUP(tblSalaries[[#This Row],[Where do you work]],tblCountries[[Actual]:[Mapping]],2,FALSE)</f>
        <v>India</v>
      </c>
      <c r="L43" t="s">
        <v>9</v>
      </c>
      <c r="M43" s="46">
        <v>0</v>
      </c>
      <c r="N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4" spans="2:14" ht="15" customHeight="1" x14ac:dyDescent="0.25">
      <c r="B44" t="s">
        <v>2043</v>
      </c>
      <c r="C44" s="1">
        <v>41054.221388888887</v>
      </c>
      <c r="D44" s="4">
        <v>70000</v>
      </c>
      <c r="E44">
        <v>70000</v>
      </c>
      <c r="F44" t="s">
        <v>82</v>
      </c>
      <c r="G44" s="8" t="e">
        <f>tblSalaries[[#This Row],[clean Salary (in local currency)]]*VLOOKUP(tblSalaries[[#This Row],[Currency]],tblXrate[],2,FALSE)</f>
        <v>#N/A</v>
      </c>
      <c r="H44" t="s">
        <v>83</v>
      </c>
      <c r="I44" t="s">
        <v>356</v>
      </c>
      <c r="J44" t="s">
        <v>84</v>
      </c>
      <c r="K44" t="str">
        <f>VLOOKUP(tblSalaries[[#This Row],[Where do you work]],tblCountries[[Actual]:[Mapping]],2,FALSE)</f>
        <v>Australia</v>
      </c>
      <c r="L44" t="s">
        <v>18</v>
      </c>
      <c r="M44" s="46">
        <v>0</v>
      </c>
      <c r="N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5" spans="2:14" ht="15" customHeight="1" x14ac:dyDescent="0.25">
      <c r="B45" t="s">
        <v>2044</v>
      </c>
      <c r="C45" s="1">
        <v>41054.222337962965</v>
      </c>
      <c r="D45" s="4">
        <v>14500</v>
      </c>
      <c r="E45">
        <v>14500</v>
      </c>
      <c r="F45" t="s">
        <v>6</v>
      </c>
      <c r="G45" s="8" t="e">
        <f>tblSalaries[[#This Row],[clean Salary (in local currency)]]*VLOOKUP(tblSalaries[[#This Row],[Currency]],tblXrate[],2,FALSE)</f>
        <v>#N/A</v>
      </c>
      <c r="H45" t="s">
        <v>85</v>
      </c>
      <c r="I45" t="s">
        <v>20</v>
      </c>
      <c r="J45" t="s">
        <v>8</v>
      </c>
      <c r="K45" t="str">
        <f>VLOOKUP(tblSalaries[[#This Row],[Where do you work]],tblCountries[[Actual]:[Mapping]],2,FALSE)</f>
        <v>India</v>
      </c>
      <c r="L45" t="s">
        <v>9</v>
      </c>
      <c r="M45" s="46">
        <v>0</v>
      </c>
      <c r="N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6" spans="2:14" ht="15" customHeight="1" x14ac:dyDescent="0.25">
      <c r="B46" t="s">
        <v>2045</v>
      </c>
      <c r="C46" s="1">
        <v>41054.229618055557</v>
      </c>
      <c r="D46" s="4">
        <v>70000</v>
      </c>
      <c r="E46">
        <v>70000</v>
      </c>
      <c r="F46" t="s">
        <v>86</v>
      </c>
      <c r="G46" s="8" t="e">
        <f>tblSalaries[[#This Row],[clean Salary (in local currency)]]*VLOOKUP(tblSalaries[[#This Row],[Currency]],tblXrate[],2,FALSE)</f>
        <v>#N/A</v>
      </c>
      <c r="H46" t="s">
        <v>87</v>
      </c>
      <c r="I46" t="s">
        <v>279</v>
      </c>
      <c r="J46" t="s">
        <v>88</v>
      </c>
      <c r="K46" t="str">
        <f>VLOOKUP(tblSalaries[[#This Row],[Where do you work]],tblCountries[[Actual]:[Mapping]],2,FALSE)</f>
        <v>Canada</v>
      </c>
      <c r="L46" t="s">
        <v>18</v>
      </c>
      <c r="M46" s="46">
        <v>0</v>
      </c>
      <c r="N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7" spans="2:14" ht="15" customHeight="1" x14ac:dyDescent="0.25">
      <c r="B47" t="s">
        <v>2046</v>
      </c>
      <c r="C47" s="1">
        <v>41054.23296296296</v>
      </c>
      <c r="D47" s="4">
        <v>58000</v>
      </c>
      <c r="E47">
        <v>58000</v>
      </c>
      <c r="F47" t="s">
        <v>6</v>
      </c>
      <c r="G47" s="8" t="e">
        <f>tblSalaries[[#This Row],[clean Salary (in local currency)]]*VLOOKUP(tblSalaries[[#This Row],[Currency]],tblXrate[],2,FALSE)</f>
        <v>#N/A</v>
      </c>
      <c r="H47" t="s">
        <v>89</v>
      </c>
      <c r="I47" t="s">
        <v>310</v>
      </c>
      <c r="J47" t="s">
        <v>15</v>
      </c>
      <c r="K47" t="str">
        <f>VLOOKUP(tblSalaries[[#This Row],[Where do you work]],tblCountries[[Actual]:[Mapping]],2,FALSE)</f>
        <v>USA</v>
      </c>
      <c r="L47" t="s">
        <v>9</v>
      </c>
      <c r="M47" s="46">
        <v>0</v>
      </c>
      <c r="N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8" spans="2:14" ht="15" customHeight="1" x14ac:dyDescent="0.25">
      <c r="B48" t="s">
        <v>2047</v>
      </c>
      <c r="C48" s="1">
        <v>41054.239594907405</v>
      </c>
      <c r="D48" s="4">
        <v>90000</v>
      </c>
      <c r="E48">
        <v>90000</v>
      </c>
      <c r="F48" t="s">
        <v>6</v>
      </c>
      <c r="G48" s="8" t="e">
        <f>tblSalaries[[#This Row],[clean Salary (in local currency)]]*VLOOKUP(tblSalaries[[#This Row],[Currency]],tblXrate[],2,FALSE)</f>
        <v>#N/A</v>
      </c>
      <c r="H48" t="s">
        <v>90</v>
      </c>
      <c r="I48" t="s">
        <v>3913</v>
      </c>
      <c r="J48" t="s">
        <v>15</v>
      </c>
      <c r="K48" t="str">
        <f>VLOOKUP(tblSalaries[[#This Row],[Where do you work]],tblCountries[[Actual]:[Mapping]],2,FALSE)</f>
        <v>USA</v>
      </c>
      <c r="L48" t="s">
        <v>25</v>
      </c>
      <c r="M48" s="46">
        <v>0</v>
      </c>
      <c r="N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9" spans="2:14" ht="15" customHeight="1" x14ac:dyDescent="0.25">
      <c r="B49" t="s">
        <v>2048</v>
      </c>
      <c r="C49" s="1">
        <v>41054.24082175926</v>
      </c>
      <c r="D49" s="4">
        <v>800000</v>
      </c>
      <c r="E49">
        <v>800000</v>
      </c>
      <c r="F49" t="s">
        <v>40</v>
      </c>
      <c r="G49" s="8" t="e">
        <f>tblSalaries[[#This Row],[clean Salary (in local currency)]]*VLOOKUP(tblSalaries[[#This Row],[Currency]],tblXrate[],2,FALSE)</f>
        <v>#N/A</v>
      </c>
      <c r="H49" t="s">
        <v>91</v>
      </c>
      <c r="I49" t="s">
        <v>52</v>
      </c>
      <c r="J49" t="s">
        <v>8</v>
      </c>
      <c r="K49" t="str">
        <f>VLOOKUP(tblSalaries[[#This Row],[Where do you work]],tblCountries[[Actual]:[Mapping]],2,FALSE)</f>
        <v>India</v>
      </c>
      <c r="L49" t="s">
        <v>18</v>
      </c>
      <c r="M49" s="46">
        <v>0</v>
      </c>
      <c r="N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0" spans="2:14" ht="15" customHeight="1" x14ac:dyDescent="0.25">
      <c r="B50" t="s">
        <v>2049</v>
      </c>
      <c r="C50" s="1">
        <v>41054.241087962961</v>
      </c>
      <c r="D50" s="4">
        <v>32000</v>
      </c>
      <c r="E50">
        <v>32000</v>
      </c>
      <c r="F50" t="s">
        <v>69</v>
      </c>
      <c r="G50" s="8" t="e">
        <f>tblSalaries[[#This Row],[clean Salary (in local currency)]]*VLOOKUP(tblSalaries[[#This Row],[Currency]],tblXrate[],2,FALSE)</f>
        <v>#N/A</v>
      </c>
      <c r="H50" t="s">
        <v>92</v>
      </c>
      <c r="I50" t="s">
        <v>20</v>
      </c>
      <c r="J50" t="s">
        <v>71</v>
      </c>
      <c r="K50" t="str">
        <f>VLOOKUP(tblSalaries[[#This Row],[Where do you work]],tblCountries[[Actual]:[Mapping]],2,FALSE)</f>
        <v>UK</v>
      </c>
      <c r="L50" t="s">
        <v>9</v>
      </c>
      <c r="M50" s="46">
        <v>0</v>
      </c>
      <c r="N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1" spans="2:14" ht="15" customHeight="1" x14ac:dyDescent="0.25">
      <c r="B51" t="s">
        <v>2050</v>
      </c>
      <c r="C51" s="1">
        <v>41054.241574074076</v>
      </c>
      <c r="D51" s="4">
        <v>1000</v>
      </c>
      <c r="E51">
        <v>12000</v>
      </c>
      <c r="F51" t="s">
        <v>6</v>
      </c>
      <c r="G51" s="8" t="e">
        <f>tblSalaries[[#This Row],[clean Salary (in local currency)]]*VLOOKUP(tblSalaries[[#This Row],[Currency]],tblXrate[],2,FALSE)</f>
        <v>#N/A</v>
      </c>
      <c r="H51" t="s">
        <v>93</v>
      </c>
      <c r="I51" t="s">
        <v>356</v>
      </c>
      <c r="J51" t="s">
        <v>15</v>
      </c>
      <c r="K51" t="str">
        <f>VLOOKUP(tblSalaries[[#This Row],[Where do you work]],tblCountries[[Actual]:[Mapping]],2,FALSE)</f>
        <v>USA</v>
      </c>
      <c r="L51" t="s">
        <v>25</v>
      </c>
      <c r="M51" s="46">
        <v>0</v>
      </c>
      <c r="N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2" spans="2:14" ht="15" customHeight="1" x14ac:dyDescent="0.25">
      <c r="B52" t="s">
        <v>2051</v>
      </c>
      <c r="C52" s="1">
        <v>41054.253263888888</v>
      </c>
      <c r="D52" s="4" t="s">
        <v>94</v>
      </c>
      <c r="E52">
        <v>45000</v>
      </c>
      <c r="F52" t="s">
        <v>22</v>
      </c>
      <c r="G52" s="8" t="e">
        <f>tblSalaries[[#This Row],[clean Salary (in local currency)]]*VLOOKUP(tblSalaries[[#This Row],[Currency]],tblXrate[],2,FALSE)</f>
        <v>#N/A</v>
      </c>
      <c r="H52" t="s">
        <v>95</v>
      </c>
      <c r="I52" t="s">
        <v>52</v>
      </c>
      <c r="J52" t="s">
        <v>96</v>
      </c>
      <c r="K52" t="str">
        <f>VLOOKUP(tblSalaries[[#This Row],[Where do you work]],tblCountries[[Actual]:[Mapping]],2,FALSE)</f>
        <v>Netherlands</v>
      </c>
      <c r="L52" t="s">
        <v>9</v>
      </c>
      <c r="M52" s="46">
        <v>0</v>
      </c>
      <c r="N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3" spans="2:14" ht="15" customHeight="1" x14ac:dyDescent="0.25">
      <c r="B53" t="s">
        <v>2052</v>
      </c>
      <c r="C53" s="1">
        <v>41054.253437500003</v>
      </c>
      <c r="D53" s="4" t="s">
        <v>97</v>
      </c>
      <c r="E53">
        <v>100000</v>
      </c>
      <c r="F53" t="s">
        <v>6</v>
      </c>
      <c r="G53" s="8" t="e">
        <f>tblSalaries[[#This Row],[clean Salary (in local currency)]]*VLOOKUP(tblSalaries[[#This Row],[Currency]],tblXrate[],2,FALSE)</f>
        <v>#N/A</v>
      </c>
      <c r="H53" t="s">
        <v>98</v>
      </c>
      <c r="I53" t="s">
        <v>20</v>
      </c>
      <c r="J53" t="s">
        <v>24</v>
      </c>
      <c r="K53" t="str">
        <f>VLOOKUP(tblSalaries[[#This Row],[Where do you work]],tblCountries[[Actual]:[Mapping]],2,FALSE)</f>
        <v>Germany</v>
      </c>
      <c r="L53" t="s">
        <v>13</v>
      </c>
      <c r="M53" s="46">
        <v>0</v>
      </c>
      <c r="N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4" spans="2:14" ht="15" customHeight="1" x14ac:dyDescent="0.25">
      <c r="B54" t="s">
        <v>2053</v>
      </c>
      <c r="C54" s="1">
        <v>41054.253668981481</v>
      </c>
      <c r="D54" s="4">
        <v>57000</v>
      </c>
      <c r="E54">
        <v>57000</v>
      </c>
      <c r="F54" t="s">
        <v>6</v>
      </c>
      <c r="G54" s="8" t="e">
        <f>tblSalaries[[#This Row],[clean Salary (in local currency)]]*VLOOKUP(tblSalaries[[#This Row],[Currency]],tblXrate[],2,FALSE)</f>
        <v>#N/A</v>
      </c>
      <c r="H54" t="s">
        <v>99</v>
      </c>
      <c r="I54" t="s">
        <v>310</v>
      </c>
      <c r="J54" t="s">
        <v>15</v>
      </c>
      <c r="K54" t="str">
        <f>VLOOKUP(tblSalaries[[#This Row],[Where do you work]],tblCountries[[Actual]:[Mapping]],2,FALSE)</f>
        <v>USA</v>
      </c>
      <c r="L54" t="s">
        <v>18</v>
      </c>
      <c r="M54" s="46">
        <v>0</v>
      </c>
      <c r="N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5" spans="2:14" ht="15" customHeight="1" x14ac:dyDescent="0.25">
      <c r="B55" t="s">
        <v>2054</v>
      </c>
      <c r="C55" s="1">
        <v>41054.25503472222</v>
      </c>
      <c r="D55" s="4">
        <v>40000</v>
      </c>
      <c r="E55">
        <v>40000</v>
      </c>
      <c r="F55" t="s">
        <v>69</v>
      </c>
      <c r="G55" s="8" t="e">
        <f>tblSalaries[[#This Row],[clean Salary (in local currency)]]*VLOOKUP(tblSalaries[[#This Row],[Currency]],tblXrate[],2,FALSE)</f>
        <v>#N/A</v>
      </c>
      <c r="H55" t="s">
        <v>89</v>
      </c>
      <c r="I55" t="s">
        <v>310</v>
      </c>
      <c r="J55" t="s">
        <v>71</v>
      </c>
      <c r="K55" t="str">
        <f>VLOOKUP(tblSalaries[[#This Row],[Where do you work]],tblCountries[[Actual]:[Mapping]],2,FALSE)</f>
        <v>UK</v>
      </c>
      <c r="L55" t="s">
        <v>9</v>
      </c>
      <c r="M55" s="46">
        <v>0</v>
      </c>
      <c r="N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6" spans="2:14" ht="15" customHeight="1" x14ac:dyDescent="0.25">
      <c r="B56" t="s">
        <v>2055</v>
      </c>
      <c r="C56" s="1">
        <v>41054.25675925926</v>
      </c>
      <c r="D56" s="4" t="s">
        <v>100</v>
      </c>
      <c r="E56">
        <v>24000</v>
      </c>
      <c r="F56" t="s">
        <v>22</v>
      </c>
      <c r="G56" s="8" t="e">
        <f>tblSalaries[[#This Row],[clean Salary (in local currency)]]*VLOOKUP(tblSalaries[[#This Row],[Currency]],tblXrate[],2,FALSE)</f>
        <v>#N/A</v>
      </c>
      <c r="H56" t="s">
        <v>101</v>
      </c>
      <c r="I56" t="s">
        <v>52</v>
      </c>
      <c r="J56" t="s">
        <v>24</v>
      </c>
      <c r="K56" t="str">
        <f>VLOOKUP(tblSalaries[[#This Row],[Where do you work]],tblCountries[[Actual]:[Mapping]],2,FALSE)</f>
        <v>Germany</v>
      </c>
      <c r="L56" t="s">
        <v>13</v>
      </c>
      <c r="M56" s="46">
        <v>0</v>
      </c>
      <c r="N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7" spans="2:14" ht="15" customHeight="1" x14ac:dyDescent="0.25">
      <c r="B57" t="s">
        <v>2056</v>
      </c>
      <c r="C57" s="1">
        <v>41054.257152777776</v>
      </c>
      <c r="D57" s="4">
        <v>4320</v>
      </c>
      <c r="E57">
        <v>4320</v>
      </c>
      <c r="F57" t="s">
        <v>6</v>
      </c>
      <c r="G57" s="8" t="e">
        <f>tblSalaries[[#This Row],[clean Salary (in local currency)]]*VLOOKUP(tblSalaries[[#This Row],[Currency]],tblXrate[],2,FALSE)</f>
        <v>#N/A</v>
      </c>
      <c r="H57" t="s">
        <v>102</v>
      </c>
      <c r="I57" t="s">
        <v>310</v>
      </c>
      <c r="J57" t="s">
        <v>8</v>
      </c>
      <c r="K57" t="str">
        <f>VLOOKUP(tblSalaries[[#This Row],[Where do you work]],tblCountries[[Actual]:[Mapping]],2,FALSE)</f>
        <v>India</v>
      </c>
      <c r="L57" t="s">
        <v>18</v>
      </c>
      <c r="M57" s="46">
        <v>0</v>
      </c>
      <c r="N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8" spans="2:14" ht="15" customHeight="1" x14ac:dyDescent="0.25">
      <c r="B58" t="s">
        <v>2057</v>
      </c>
      <c r="C58" s="1">
        <v>41054.26090277778</v>
      </c>
      <c r="D58" s="4">
        <v>62000</v>
      </c>
      <c r="E58">
        <v>62000</v>
      </c>
      <c r="F58" t="s">
        <v>6</v>
      </c>
      <c r="G58" s="8" t="e">
        <f>tblSalaries[[#This Row],[clean Salary (in local currency)]]*VLOOKUP(tblSalaries[[#This Row],[Currency]],tblXrate[],2,FALSE)</f>
        <v>#N/A</v>
      </c>
      <c r="H58" t="s">
        <v>20</v>
      </c>
      <c r="I58" t="s">
        <v>20</v>
      </c>
      <c r="J58" t="s">
        <v>15</v>
      </c>
      <c r="K58" t="str">
        <f>VLOOKUP(tblSalaries[[#This Row],[Where do you work]],tblCountries[[Actual]:[Mapping]],2,FALSE)</f>
        <v>USA</v>
      </c>
      <c r="L58" t="s">
        <v>9</v>
      </c>
      <c r="M58" s="46">
        <v>0</v>
      </c>
      <c r="N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9" spans="2:14" ht="15" customHeight="1" x14ac:dyDescent="0.25">
      <c r="B59" t="s">
        <v>2058</v>
      </c>
      <c r="C59" s="1">
        <v>41054.268564814818</v>
      </c>
      <c r="D59" s="4">
        <v>7500</v>
      </c>
      <c r="E59">
        <v>7500</v>
      </c>
      <c r="F59" t="s">
        <v>6</v>
      </c>
      <c r="G59" s="8" t="e">
        <f>tblSalaries[[#This Row],[clean Salary (in local currency)]]*VLOOKUP(tblSalaries[[#This Row],[Currency]],tblXrate[],2,FALSE)</f>
        <v>#N/A</v>
      </c>
      <c r="H59" t="s">
        <v>20</v>
      </c>
      <c r="I59" t="s">
        <v>20</v>
      </c>
      <c r="J59" t="s">
        <v>8</v>
      </c>
      <c r="K59" t="str">
        <f>VLOOKUP(tblSalaries[[#This Row],[Where do you work]],tblCountries[[Actual]:[Mapping]],2,FALSE)</f>
        <v>India</v>
      </c>
      <c r="L59" t="s">
        <v>9</v>
      </c>
      <c r="M59" s="46">
        <v>0</v>
      </c>
      <c r="N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60" spans="2:14" ht="15" customHeight="1" x14ac:dyDescent="0.25">
      <c r="B60" t="s">
        <v>2059</v>
      </c>
      <c r="C60" s="1">
        <v>41054.269085648149</v>
      </c>
      <c r="D60" s="4" t="s">
        <v>103</v>
      </c>
      <c r="E60">
        <v>18000</v>
      </c>
      <c r="F60" t="s">
        <v>69</v>
      </c>
      <c r="G60" s="8" t="e">
        <f>tblSalaries[[#This Row],[clean Salary (in local currency)]]*VLOOKUP(tblSalaries[[#This Row],[Currency]],tblXrate[],2,FALSE)</f>
        <v>#N/A</v>
      </c>
      <c r="H60" t="s">
        <v>104</v>
      </c>
      <c r="I60" t="s">
        <v>52</v>
      </c>
      <c r="J60" t="s">
        <v>71</v>
      </c>
      <c r="K60" t="str">
        <f>VLOOKUP(tblSalaries[[#This Row],[Where do you work]],tblCountries[[Actual]:[Mapping]],2,FALSE)</f>
        <v>UK</v>
      </c>
      <c r="L60" t="s">
        <v>25</v>
      </c>
      <c r="M60" s="46">
        <v>0</v>
      </c>
      <c r="N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61" spans="2:14" ht="15" customHeight="1" x14ac:dyDescent="0.25">
      <c r="B61" t="s">
        <v>2060</v>
      </c>
      <c r="C61" s="1">
        <v>41054.284317129626</v>
      </c>
      <c r="D61" s="4">
        <v>49000</v>
      </c>
      <c r="E61">
        <v>49000</v>
      </c>
      <c r="F61" t="s">
        <v>22</v>
      </c>
      <c r="G61" s="8" t="e">
        <f>tblSalaries[[#This Row],[clean Salary (in local currency)]]*VLOOKUP(tblSalaries[[#This Row],[Currency]],tblXrate[],2,FALSE)</f>
        <v>#N/A</v>
      </c>
      <c r="H61" t="s">
        <v>105</v>
      </c>
      <c r="I61" t="s">
        <v>52</v>
      </c>
      <c r="J61" t="s">
        <v>106</v>
      </c>
      <c r="K61" t="str">
        <f>VLOOKUP(tblSalaries[[#This Row],[Where do you work]],tblCountries[[Actual]:[Mapping]],2,FALSE)</f>
        <v>France</v>
      </c>
      <c r="L61" t="s">
        <v>18</v>
      </c>
      <c r="M61" s="46">
        <v>0</v>
      </c>
      <c r="N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62" spans="2:14" ht="15" customHeight="1" x14ac:dyDescent="0.25">
      <c r="B62" t="s">
        <v>2061</v>
      </c>
      <c r="C62" s="1">
        <v>41054.290185185186</v>
      </c>
      <c r="D62" s="4">
        <v>38000</v>
      </c>
      <c r="E62">
        <v>38000</v>
      </c>
      <c r="F62" t="s">
        <v>6</v>
      </c>
      <c r="G62" s="8" t="e">
        <f>tblSalaries[[#This Row],[clean Salary (in local currency)]]*VLOOKUP(tblSalaries[[#This Row],[Currency]],tblXrate[],2,FALSE)</f>
        <v>#N/A</v>
      </c>
      <c r="H62" t="s">
        <v>72</v>
      </c>
      <c r="I62" t="s">
        <v>20</v>
      </c>
      <c r="J62" t="s">
        <v>15</v>
      </c>
      <c r="K62" t="str">
        <f>VLOOKUP(tblSalaries[[#This Row],[Where do you work]],tblCountries[[Actual]:[Mapping]],2,FALSE)</f>
        <v>USA</v>
      </c>
      <c r="L62" t="s">
        <v>9</v>
      </c>
      <c r="M62" s="46">
        <v>0</v>
      </c>
      <c r="N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63" spans="2:14" ht="15" customHeight="1" x14ac:dyDescent="0.25">
      <c r="B63" t="s">
        <v>2062</v>
      </c>
      <c r="C63" s="1">
        <v>41054.292268518519</v>
      </c>
      <c r="D63" s="4">
        <v>41000</v>
      </c>
      <c r="E63">
        <v>41000</v>
      </c>
      <c r="F63" t="s">
        <v>6</v>
      </c>
      <c r="G63" s="8" t="e">
        <f>tblSalaries[[#This Row],[clean Salary (in local currency)]]*VLOOKUP(tblSalaries[[#This Row],[Currency]],tblXrate[],2,FALSE)</f>
        <v>#N/A</v>
      </c>
      <c r="H63" t="s">
        <v>67</v>
      </c>
      <c r="I63" t="s">
        <v>67</v>
      </c>
      <c r="J63" t="s">
        <v>15</v>
      </c>
      <c r="K63" t="str">
        <f>VLOOKUP(tblSalaries[[#This Row],[Where do you work]],tblCountries[[Actual]:[Mapping]],2,FALSE)</f>
        <v>USA</v>
      </c>
      <c r="L63" t="s">
        <v>9</v>
      </c>
      <c r="M63" s="46">
        <v>0</v>
      </c>
      <c r="N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64" spans="2:14" ht="15" customHeight="1" x14ac:dyDescent="0.25">
      <c r="B64" t="s">
        <v>2063</v>
      </c>
      <c r="C64" s="1">
        <v>41054.299409722225</v>
      </c>
      <c r="D64" s="4">
        <v>68000</v>
      </c>
      <c r="E64">
        <v>68000</v>
      </c>
      <c r="F64" t="s">
        <v>6</v>
      </c>
      <c r="G64" s="8" t="e">
        <f>tblSalaries[[#This Row],[clean Salary (in local currency)]]*VLOOKUP(tblSalaries[[#This Row],[Currency]],tblXrate[],2,FALSE)</f>
        <v>#N/A</v>
      </c>
      <c r="H64" t="s">
        <v>107</v>
      </c>
      <c r="I64" t="s">
        <v>20</v>
      </c>
      <c r="J64" t="s">
        <v>15</v>
      </c>
      <c r="K64" t="str">
        <f>VLOOKUP(tblSalaries[[#This Row],[Where do you work]],tblCountries[[Actual]:[Mapping]],2,FALSE)</f>
        <v>USA</v>
      </c>
      <c r="L64" t="s">
        <v>13</v>
      </c>
      <c r="M64" s="46">
        <v>0</v>
      </c>
      <c r="N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65" spans="2:14" ht="15" customHeight="1" x14ac:dyDescent="0.25">
      <c r="B65" t="s">
        <v>2064</v>
      </c>
      <c r="C65" s="1">
        <v>41054.301053240742</v>
      </c>
      <c r="D65" s="4">
        <v>56000</v>
      </c>
      <c r="E65">
        <v>56000</v>
      </c>
      <c r="F65" t="s">
        <v>86</v>
      </c>
      <c r="G65" s="8" t="e">
        <f>tblSalaries[[#This Row],[clean Salary (in local currency)]]*VLOOKUP(tblSalaries[[#This Row],[Currency]],tblXrate[],2,FALSE)</f>
        <v>#N/A</v>
      </c>
      <c r="H65" t="s">
        <v>108</v>
      </c>
      <c r="I65" t="s">
        <v>20</v>
      </c>
      <c r="J65" t="s">
        <v>109</v>
      </c>
      <c r="K65" t="str">
        <f>VLOOKUP(tblSalaries[[#This Row],[Where do you work]],tblCountries[[Actual]:[Mapping]],2,FALSE)</f>
        <v>Canada</v>
      </c>
      <c r="L65" t="s">
        <v>13</v>
      </c>
      <c r="M65" s="46">
        <v>0</v>
      </c>
      <c r="N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66" spans="2:14" ht="15" customHeight="1" x14ac:dyDescent="0.25">
      <c r="B66" t="s">
        <v>2065</v>
      </c>
      <c r="C66" s="1">
        <v>41054.302222222221</v>
      </c>
      <c r="D66" s="4">
        <v>61000</v>
      </c>
      <c r="E66">
        <v>61000</v>
      </c>
      <c r="F66" t="s">
        <v>6</v>
      </c>
      <c r="G66" s="8" t="e">
        <f>tblSalaries[[#This Row],[clean Salary (in local currency)]]*VLOOKUP(tblSalaries[[#This Row],[Currency]],tblXrate[],2,FALSE)</f>
        <v>#N/A</v>
      </c>
      <c r="H66" t="s">
        <v>110</v>
      </c>
      <c r="I66" t="s">
        <v>52</v>
      </c>
      <c r="J66" t="s">
        <v>111</v>
      </c>
      <c r="K66" t="str">
        <f>VLOOKUP(tblSalaries[[#This Row],[Where do you work]],tblCountries[[Actual]:[Mapping]],2,FALSE)</f>
        <v>Brazil</v>
      </c>
      <c r="L66" t="s">
        <v>13</v>
      </c>
      <c r="M66" s="46">
        <v>0</v>
      </c>
      <c r="N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67" spans="2:14" ht="15" customHeight="1" x14ac:dyDescent="0.25">
      <c r="B67" t="s">
        <v>2066</v>
      </c>
      <c r="C67" s="1">
        <v>41054.304780092592</v>
      </c>
      <c r="D67" s="4">
        <v>43000</v>
      </c>
      <c r="E67">
        <v>43000</v>
      </c>
      <c r="F67" t="s">
        <v>22</v>
      </c>
      <c r="G67" s="8" t="e">
        <f>tblSalaries[[#This Row],[clean Salary (in local currency)]]*VLOOKUP(tblSalaries[[#This Row],[Currency]],tblXrate[],2,FALSE)</f>
        <v>#N/A</v>
      </c>
      <c r="H67" t="s">
        <v>112</v>
      </c>
      <c r="I67" t="s">
        <v>356</v>
      </c>
      <c r="J67" t="s">
        <v>113</v>
      </c>
      <c r="K67" t="str">
        <f>VLOOKUP(tblSalaries[[#This Row],[Where do you work]],tblCountries[[Actual]:[Mapping]],2,FALSE)</f>
        <v>France</v>
      </c>
      <c r="L67" t="s">
        <v>9</v>
      </c>
      <c r="M67" s="46">
        <v>0</v>
      </c>
      <c r="N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68" spans="2:14" ht="15" customHeight="1" x14ac:dyDescent="0.25">
      <c r="B68" t="s">
        <v>2067</v>
      </c>
      <c r="C68" s="1">
        <v>41054.305648148147</v>
      </c>
      <c r="D68" s="4">
        <v>85000</v>
      </c>
      <c r="E68">
        <v>85000</v>
      </c>
      <c r="F68" t="s">
        <v>6</v>
      </c>
      <c r="G68" s="8" t="e">
        <f>tblSalaries[[#This Row],[clean Salary (in local currency)]]*VLOOKUP(tblSalaries[[#This Row],[Currency]],tblXrate[],2,FALSE)</f>
        <v>#N/A</v>
      </c>
      <c r="H68" t="s">
        <v>52</v>
      </c>
      <c r="I68" t="s">
        <v>52</v>
      </c>
      <c r="J68" t="s">
        <v>15</v>
      </c>
      <c r="K68" t="str">
        <f>VLOOKUP(tblSalaries[[#This Row],[Where do you work]],tblCountries[[Actual]:[Mapping]],2,FALSE)</f>
        <v>USA</v>
      </c>
      <c r="L68" t="s">
        <v>9</v>
      </c>
      <c r="M68" s="46">
        <v>0</v>
      </c>
      <c r="N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69" spans="2:14" ht="15" customHeight="1" x14ac:dyDescent="0.25">
      <c r="B69" t="s">
        <v>2068</v>
      </c>
      <c r="C69" s="1">
        <v>41054.306458333333</v>
      </c>
      <c r="D69" s="4" t="s">
        <v>114</v>
      </c>
      <c r="E69">
        <v>38000</v>
      </c>
      <c r="F69" t="s">
        <v>22</v>
      </c>
      <c r="G69" s="8" t="e">
        <f>tblSalaries[[#This Row],[clean Salary (in local currency)]]*VLOOKUP(tblSalaries[[#This Row],[Currency]],tblXrate[],2,FALSE)</f>
        <v>#N/A</v>
      </c>
      <c r="H69" t="s">
        <v>115</v>
      </c>
      <c r="I69" t="s">
        <v>20</v>
      </c>
      <c r="J69" t="s">
        <v>96</v>
      </c>
      <c r="K69" t="str">
        <f>VLOOKUP(tblSalaries[[#This Row],[Where do you work]],tblCountries[[Actual]:[Mapping]],2,FALSE)</f>
        <v>Netherlands</v>
      </c>
      <c r="L69" t="s">
        <v>25</v>
      </c>
      <c r="M69" s="46">
        <v>0</v>
      </c>
      <c r="N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70" spans="2:14" ht="15" customHeight="1" x14ac:dyDescent="0.25">
      <c r="B70" t="s">
        <v>2069</v>
      </c>
      <c r="C70" s="1">
        <v>41054.309166666666</v>
      </c>
      <c r="D70" s="4">
        <v>85000</v>
      </c>
      <c r="E70">
        <v>85000</v>
      </c>
      <c r="F70" t="s">
        <v>82</v>
      </c>
      <c r="G70" s="8" t="e">
        <f>tblSalaries[[#This Row],[clean Salary (in local currency)]]*VLOOKUP(tblSalaries[[#This Row],[Currency]],tblXrate[],2,FALSE)</f>
        <v>#N/A</v>
      </c>
      <c r="H70" t="s">
        <v>116</v>
      </c>
      <c r="I70" t="s">
        <v>3914</v>
      </c>
      <c r="J70" t="s">
        <v>84</v>
      </c>
      <c r="K70" t="str">
        <f>VLOOKUP(tblSalaries[[#This Row],[Where do you work]],tblCountries[[Actual]:[Mapping]],2,FALSE)</f>
        <v>Australia</v>
      </c>
      <c r="L70" t="s">
        <v>9</v>
      </c>
      <c r="M70" s="46">
        <v>0</v>
      </c>
      <c r="N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71" spans="2:14" ht="15" customHeight="1" x14ac:dyDescent="0.25">
      <c r="B71" t="s">
        <v>2070</v>
      </c>
      <c r="C71" s="1">
        <v>41054.311944444446</v>
      </c>
      <c r="D71" s="4">
        <v>85087</v>
      </c>
      <c r="E71">
        <v>85087</v>
      </c>
      <c r="F71" t="s">
        <v>6</v>
      </c>
      <c r="G71" s="8" t="e">
        <f>tblSalaries[[#This Row],[clean Salary (in local currency)]]*VLOOKUP(tblSalaries[[#This Row],[Currency]],tblXrate[],2,FALSE)</f>
        <v>#N/A</v>
      </c>
      <c r="H71" t="s">
        <v>117</v>
      </c>
      <c r="I71" t="s">
        <v>20</v>
      </c>
      <c r="J71" t="s">
        <v>15</v>
      </c>
      <c r="K71" t="str">
        <f>VLOOKUP(tblSalaries[[#This Row],[Where do you work]],tblCountries[[Actual]:[Mapping]],2,FALSE)</f>
        <v>USA</v>
      </c>
      <c r="L71" t="s">
        <v>18</v>
      </c>
      <c r="M71" s="46">
        <v>0</v>
      </c>
      <c r="N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72" spans="2:14" ht="15" customHeight="1" x14ac:dyDescent="0.25">
      <c r="B72" t="s">
        <v>2071</v>
      </c>
      <c r="C72" s="1">
        <v>41054.318310185183</v>
      </c>
      <c r="D72" s="4">
        <v>50000</v>
      </c>
      <c r="E72">
        <v>50000</v>
      </c>
      <c r="F72" t="s">
        <v>6</v>
      </c>
      <c r="G72" s="8" t="e">
        <f>tblSalaries[[#This Row],[clean Salary (in local currency)]]*VLOOKUP(tblSalaries[[#This Row],[Currency]],tblXrate[],2,FALSE)</f>
        <v>#N/A</v>
      </c>
      <c r="H72" t="s">
        <v>118</v>
      </c>
      <c r="I72" t="s">
        <v>20</v>
      </c>
      <c r="J72" t="s">
        <v>15</v>
      </c>
      <c r="K72" t="str">
        <f>VLOOKUP(tblSalaries[[#This Row],[Where do you work]],tblCountries[[Actual]:[Mapping]],2,FALSE)</f>
        <v>USA</v>
      </c>
      <c r="L72" t="s">
        <v>13</v>
      </c>
      <c r="M72" s="46">
        <v>0</v>
      </c>
      <c r="N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73" spans="2:14" ht="15" customHeight="1" x14ac:dyDescent="0.25">
      <c r="B73" t="s">
        <v>2072</v>
      </c>
      <c r="C73" s="1">
        <v>41054.324305555558</v>
      </c>
      <c r="D73" s="4">
        <v>100000</v>
      </c>
      <c r="E73">
        <v>100000</v>
      </c>
      <c r="F73" t="s">
        <v>6</v>
      </c>
      <c r="G73" s="8" t="e">
        <f>tblSalaries[[#This Row],[clean Salary (in local currency)]]*VLOOKUP(tblSalaries[[#This Row],[Currency]],tblXrate[],2,FALSE)</f>
        <v>#N/A</v>
      </c>
      <c r="H73" t="s">
        <v>119</v>
      </c>
      <c r="I73" t="s">
        <v>52</v>
      </c>
      <c r="J73" t="s">
        <v>120</v>
      </c>
      <c r="K73" t="str">
        <f>VLOOKUP(tblSalaries[[#This Row],[Where do you work]],tblCountries[[Actual]:[Mapping]],2,FALSE)</f>
        <v>South Africa</v>
      </c>
      <c r="L73" t="s">
        <v>9</v>
      </c>
      <c r="M73" s="46">
        <v>0</v>
      </c>
      <c r="N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74" spans="2:14" ht="15" customHeight="1" x14ac:dyDescent="0.25">
      <c r="B74" t="s">
        <v>2073</v>
      </c>
      <c r="C74" s="1">
        <v>41054.950694444444</v>
      </c>
      <c r="D74" s="4">
        <v>57000</v>
      </c>
      <c r="E74">
        <v>57000</v>
      </c>
      <c r="F74" t="s">
        <v>6</v>
      </c>
      <c r="G74" s="8" t="e">
        <f>tblSalaries[[#This Row],[clean Salary (in local currency)]]*VLOOKUP(tblSalaries[[#This Row],[Currency]],tblXrate[],2,FALSE)</f>
        <v>#N/A</v>
      </c>
      <c r="H74" t="s">
        <v>121</v>
      </c>
      <c r="I74" t="s">
        <v>20</v>
      </c>
      <c r="J74" t="s">
        <v>15</v>
      </c>
      <c r="K74" t="str">
        <f>VLOOKUP(tblSalaries[[#This Row],[Where do you work]],tblCountries[[Actual]:[Mapping]],2,FALSE)</f>
        <v>USA</v>
      </c>
      <c r="L74" t="s">
        <v>9</v>
      </c>
      <c r="M74" s="46">
        <v>0</v>
      </c>
      <c r="N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75" spans="2:14" ht="15" customHeight="1" x14ac:dyDescent="0.25">
      <c r="B75" t="s">
        <v>2074</v>
      </c>
      <c r="C75" s="1">
        <v>41054.953101851854</v>
      </c>
      <c r="D75" s="4">
        <v>75000</v>
      </c>
      <c r="E75">
        <v>75000</v>
      </c>
      <c r="F75" t="s">
        <v>6</v>
      </c>
      <c r="G75" s="8" t="e">
        <f>tblSalaries[[#This Row],[clean Salary (in local currency)]]*VLOOKUP(tblSalaries[[#This Row],[Currency]],tblXrate[],2,FALSE)</f>
        <v>#N/A</v>
      </c>
      <c r="H75" t="s">
        <v>122</v>
      </c>
      <c r="I75" t="s">
        <v>52</v>
      </c>
      <c r="J75" t="s">
        <v>15</v>
      </c>
      <c r="K75" t="str">
        <f>VLOOKUP(tblSalaries[[#This Row],[Where do you work]],tblCountries[[Actual]:[Mapping]],2,FALSE)</f>
        <v>USA</v>
      </c>
      <c r="L75" t="s">
        <v>13</v>
      </c>
      <c r="M75" s="46">
        <v>0</v>
      </c>
      <c r="N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76" spans="2:14" ht="15" customHeight="1" x14ac:dyDescent="0.25">
      <c r="B76" t="s">
        <v>2075</v>
      </c>
      <c r="C76" s="1">
        <v>41054.957696759258</v>
      </c>
      <c r="D76" s="4" t="s">
        <v>123</v>
      </c>
      <c r="E76">
        <v>100000</v>
      </c>
      <c r="F76" t="s">
        <v>82</v>
      </c>
      <c r="G76" s="8" t="e">
        <f>tblSalaries[[#This Row],[clean Salary (in local currency)]]*VLOOKUP(tblSalaries[[#This Row],[Currency]],tblXrate[],2,FALSE)</f>
        <v>#N/A</v>
      </c>
      <c r="H76" t="s">
        <v>124</v>
      </c>
      <c r="I76" t="s">
        <v>52</v>
      </c>
      <c r="J76" t="s">
        <v>84</v>
      </c>
      <c r="K76" t="str">
        <f>VLOOKUP(tblSalaries[[#This Row],[Where do you work]],tblCountries[[Actual]:[Mapping]],2,FALSE)</f>
        <v>Australia</v>
      </c>
      <c r="L76" t="s">
        <v>9</v>
      </c>
      <c r="M76" s="46">
        <v>0</v>
      </c>
      <c r="N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77" spans="2:14" ht="15" customHeight="1" x14ac:dyDescent="0.25">
      <c r="B77" t="s">
        <v>2076</v>
      </c>
      <c r="C77" s="1">
        <v>41054.95925925926</v>
      </c>
      <c r="D77" s="4">
        <v>2785</v>
      </c>
      <c r="E77">
        <v>33420</v>
      </c>
      <c r="F77" t="s">
        <v>6</v>
      </c>
      <c r="G77" s="8" t="e">
        <f>tblSalaries[[#This Row],[clean Salary (in local currency)]]*VLOOKUP(tblSalaries[[#This Row],[Currency]],tblXrate[],2,FALSE)</f>
        <v>#N/A</v>
      </c>
      <c r="H77" t="s">
        <v>125</v>
      </c>
      <c r="I77" t="s">
        <v>52</v>
      </c>
      <c r="J77" t="s">
        <v>126</v>
      </c>
      <c r="K77" t="str">
        <f>VLOOKUP(tblSalaries[[#This Row],[Where do you work]],tblCountries[[Actual]:[Mapping]],2,FALSE)</f>
        <v>UAE</v>
      </c>
      <c r="L77" t="s">
        <v>13</v>
      </c>
      <c r="M77" s="46">
        <v>0</v>
      </c>
      <c r="N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78" spans="2:14" ht="15" customHeight="1" x14ac:dyDescent="0.25">
      <c r="B78" t="s">
        <v>2077</v>
      </c>
      <c r="C78" s="1">
        <v>41054.960416666669</v>
      </c>
      <c r="D78" s="4">
        <v>59450</v>
      </c>
      <c r="E78">
        <v>59450</v>
      </c>
      <c r="F78" t="s">
        <v>86</v>
      </c>
      <c r="G78" s="8" t="e">
        <f>tblSalaries[[#This Row],[clean Salary (in local currency)]]*VLOOKUP(tblSalaries[[#This Row],[Currency]],tblXrate[],2,FALSE)</f>
        <v>#N/A</v>
      </c>
      <c r="H78" t="s">
        <v>127</v>
      </c>
      <c r="I78" t="s">
        <v>67</v>
      </c>
      <c r="J78" t="s">
        <v>88</v>
      </c>
      <c r="K78" t="str">
        <f>VLOOKUP(tblSalaries[[#This Row],[Where do you work]],tblCountries[[Actual]:[Mapping]],2,FALSE)</f>
        <v>Canada</v>
      </c>
      <c r="L78" t="s">
        <v>13</v>
      </c>
      <c r="M78" s="46">
        <v>0</v>
      </c>
      <c r="N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79" spans="2:14" ht="15" customHeight="1" x14ac:dyDescent="0.25">
      <c r="B79" t="s">
        <v>2078</v>
      </c>
      <c r="C79" s="1">
        <v>41054.967002314814</v>
      </c>
      <c r="D79" s="4">
        <v>15000</v>
      </c>
      <c r="E79">
        <v>15000</v>
      </c>
      <c r="F79" t="s">
        <v>6</v>
      </c>
      <c r="G79" s="8" t="e">
        <f>tblSalaries[[#This Row],[clean Salary (in local currency)]]*VLOOKUP(tblSalaries[[#This Row],[Currency]],tblXrate[],2,FALSE)</f>
        <v>#N/A</v>
      </c>
      <c r="H79" t="s">
        <v>128</v>
      </c>
      <c r="I79" t="s">
        <v>356</v>
      </c>
      <c r="J79" t="s">
        <v>15</v>
      </c>
      <c r="K79" t="str">
        <f>VLOOKUP(tblSalaries[[#This Row],[Where do you work]],tblCountries[[Actual]:[Mapping]],2,FALSE)</f>
        <v>USA</v>
      </c>
      <c r="L79" t="s">
        <v>13</v>
      </c>
      <c r="M79" s="46">
        <v>0</v>
      </c>
      <c r="N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80" spans="2:14" ht="15" customHeight="1" x14ac:dyDescent="0.25">
      <c r="B80" t="s">
        <v>2079</v>
      </c>
      <c r="C80" s="1">
        <v>41054.969143518516</v>
      </c>
      <c r="D80" s="4" t="s">
        <v>129</v>
      </c>
      <c r="E80">
        <v>60000</v>
      </c>
      <c r="F80" t="s">
        <v>6</v>
      </c>
      <c r="G80" s="8" t="e">
        <f>tblSalaries[[#This Row],[clean Salary (in local currency)]]*VLOOKUP(tblSalaries[[#This Row],[Currency]],tblXrate[],2,FALSE)</f>
        <v>#N/A</v>
      </c>
      <c r="H80" t="s">
        <v>130</v>
      </c>
      <c r="I80" t="s">
        <v>20</v>
      </c>
      <c r="J80" t="s">
        <v>88</v>
      </c>
      <c r="K80" t="str">
        <f>VLOOKUP(tblSalaries[[#This Row],[Where do you work]],tblCountries[[Actual]:[Mapping]],2,FALSE)</f>
        <v>Canada</v>
      </c>
      <c r="L80" t="s">
        <v>25</v>
      </c>
      <c r="M80" s="46">
        <v>0</v>
      </c>
      <c r="N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81" spans="2:14" ht="15" customHeight="1" x14ac:dyDescent="0.25">
      <c r="B81" t="s">
        <v>2080</v>
      </c>
      <c r="C81" s="1">
        <v>41054.971354166664</v>
      </c>
      <c r="D81" s="4">
        <v>100000</v>
      </c>
      <c r="E81">
        <v>100000</v>
      </c>
      <c r="F81" t="s">
        <v>69</v>
      </c>
      <c r="G81" s="8" t="e">
        <f>tblSalaries[[#This Row],[clean Salary (in local currency)]]*VLOOKUP(tblSalaries[[#This Row],[Currency]],tblXrate[],2,FALSE)</f>
        <v>#N/A</v>
      </c>
      <c r="H81" t="s">
        <v>20</v>
      </c>
      <c r="I81" t="s">
        <v>20</v>
      </c>
      <c r="J81" t="s">
        <v>71</v>
      </c>
      <c r="K81" t="str">
        <f>VLOOKUP(tblSalaries[[#This Row],[Where do you work]],tblCountries[[Actual]:[Mapping]],2,FALSE)</f>
        <v>UK</v>
      </c>
      <c r="L81" t="s">
        <v>18</v>
      </c>
      <c r="M81" s="46">
        <v>0</v>
      </c>
      <c r="N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82" spans="2:14" ht="15" customHeight="1" x14ac:dyDescent="0.25">
      <c r="B82" t="s">
        <v>2081</v>
      </c>
      <c r="C82" s="1">
        <v>41054.972754629627</v>
      </c>
      <c r="D82" s="4" t="s">
        <v>131</v>
      </c>
      <c r="E82">
        <v>18000</v>
      </c>
      <c r="F82" t="s">
        <v>6</v>
      </c>
      <c r="G82" s="8" t="e">
        <f>tblSalaries[[#This Row],[clean Salary (in local currency)]]*VLOOKUP(tblSalaries[[#This Row],[Currency]],tblXrate[],2,FALSE)</f>
        <v>#N/A</v>
      </c>
      <c r="H82" t="s">
        <v>132</v>
      </c>
      <c r="I82" t="s">
        <v>20</v>
      </c>
      <c r="J82" t="s">
        <v>133</v>
      </c>
      <c r="K82" t="str">
        <f>VLOOKUP(tblSalaries[[#This Row],[Where do you work]],tblCountries[[Actual]:[Mapping]],2,FALSE)</f>
        <v>Saudi Arabia</v>
      </c>
      <c r="L82" t="s">
        <v>13</v>
      </c>
      <c r="M82" s="46">
        <v>0</v>
      </c>
      <c r="N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83" spans="2:14" ht="15" customHeight="1" x14ac:dyDescent="0.25">
      <c r="B83" t="s">
        <v>2082</v>
      </c>
      <c r="C83" s="1">
        <v>41054.980046296296</v>
      </c>
      <c r="D83" s="4">
        <v>50000</v>
      </c>
      <c r="E83">
        <v>50000</v>
      </c>
      <c r="F83" t="s">
        <v>6</v>
      </c>
      <c r="G83" s="8" t="e">
        <f>tblSalaries[[#This Row],[clean Salary (in local currency)]]*VLOOKUP(tblSalaries[[#This Row],[Currency]],tblXrate[],2,FALSE)</f>
        <v>#N/A</v>
      </c>
      <c r="H83" t="s">
        <v>134</v>
      </c>
      <c r="I83" t="s">
        <v>52</v>
      </c>
      <c r="J83" t="s">
        <v>15</v>
      </c>
      <c r="K83" t="str">
        <f>VLOOKUP(tblSalaries[[#This Row],[Where do you work]],tblCountries[[Actual]:[Mapping]],2,FALSE)</f>
        <v>USA</v>
      </c>
      <c r="L83" t="s">
        <v>18</v>
      </c>
      <c r="M83" s="46">
        <v>0</v>
      </c>
      <c r="N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84" spans="2:14" ht="15" customHeight="1" x14ac:dyDescent="0.25">
      <c r="B84" t="s">
        <v>2083</v>
      </c>
      <c r="C84" s="1">
        <v>41054.981423611112</v>
      </c>
      <c r="D84" s="4">
        <v>26000</v>
      </c>
      <c r="E84">
        <v>26000</v>
      </c>
      <c r="F84" t="s">
        <v>6</v>
      </c>
      <c r="G84" s="8" t="e">
        <f>tblSalaries[[#This Row],[clean Salary (in local currency)]]*VLOOKUP(tblSalaries[[#This Row],[Currency]],tblXrate[],2,FALSE)</f>
        <v>#N/A</v>
      </c>
      <c r="H84" t="s">
        <v>135</v>
      </c>
      <c r="I84" t="s">
        <v>20</v>
      </c>
      <c r="J84" t="s">
        <v>136</v>
      </c>
      <c r="K84" t="str">
        <f>VLOOKUP(tblSalaries[[#This Row],[Where do you work]],tblCountries[[Actual]:[Mapping]],2,FALSE)</f>
        <v>Panama</v>
      </c>
      <c r="L84" t="s">
        <v>13</v>
      </c>
      <c r="M84" s="46">
        <v>0</v>
      </c>
      <c r="N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85" spans="2:14" ht="15" customHeight="1" x14ac:dyDescent="0.25">
      <c r="B85" t="s">
        <v>2084</v>
      </c>
      <c r="C85" s="1">
        <v>41054.992673611108</v>
      </c>
      <c r="D85" s="4" t="s">
        <v>137</v>
      </c>
      <c r="E85">
        <v>30000</v>
      </c>
      <c r="F85" t="s">
        <v>69</v>
      </c>
      <c r="G85" s="8" t="e">
        <f>tblSalaries[[#This Row],[clean Salary (in local currency)]]*VLOOKUP(tblSalaries[[#This Row],[Currency]],tblXrate[],2,FALSE)</f>
        <v>#N/A</v>
      </c>
      <c r="H85" t="s">
        <v>138</v>
      </c>
      <c r="I85" t="s">
        <v>52</v>
      </c>
      <c r="J85" t="s">
        <v>71</v>
      </c>
      <c r="K85" t="str">
        <f>VLOOKUP(tblSalaries[[#This Row],[Where do you work]],tblCountries[[Actual]:[Mapping]],2,FALSE)</f>
        <v>UK</v>
      </c>
      <c r="L85" t="s">
        <v>9</v>
      </c>
      <c r="M85" s="46">
        <v>0</v>
      </c>
      <c r="N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86" spans="2:14" ht="15" customHeight="1" x14ac:dyDescent="0.25">
      <c r="B86" t="s">
        <v>2085</v>
      </c>
      <c r="C86" s="1">
        <v>41055.000601851854</v>
      </c>
      <c r="D86" s="4">
        <v>150000</v>
      </c>
      <c r="E86">
        <v>150000</v>
      </c>
      <c r="F86" t="s">
        <v>6</v>
      </c>
      <c r="G86" s="8" t="e">
        <f>tblSalaries[[#This Row],[clean Salary (in local currency)]]*VLOOKUP(tblSalaries[[#This Row],[Currency]],tblXrate[],2,FALSE)</f>
        <v>#N/A</v>
      </c>
      <c r="H86" t="s">
        <v>139</v>
      </c>
      <c r="I86" t="s">
        <v>3914</v>
      </c>
      <c r="J86" t="s">
        <v>15</v>
      </c>
      <c r="K86" t="str">
        <f>VLOOKUP(tblSalaries[[#This Row],[Where do you work]],tblCountries[[Actual]:[Mapping]],2,FALSE)</f>
        <v>USA</v>
      </c>
      <c r="L86" t="s">
        <v>13</v>
      </c>
      <c r="M86" s="46">
        <v>0</v>
      </c>
      <c r="N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87" spans="2:14" ht="15" customHeight="1" x14ac:dyDescent="0.25">
      <c r="B87" t="s">
        <v>2086</v>
      </c>
      <c r="C87" s="1">
        <v>41055.003993055558</v>
      </c>
      <c r="D87" s="4">
        <v>120000</v>
      </c>
      <c r="E87">
        <v>120000</v>
      </c>
      <c r="F87" t="s">
        <v>6</v>
      </c>
      <c r="G87" s="8" t="e">
        <f>tblSalaries[[#This Row],[clean Salary (in local currency)]]*VLOOKUP(tblSalaries[[#This Row],[Currency]],tblXrate[],2,FALSE)</f>
        <v>#N/A</v>
      </c>
      <c r="H87" t="s">
        <v>140</v>
      </c>
      <c r="I87" t="s">
        <v>52</v>
      </c>
      <c r="J87" t="s">
        <v>15</v>
      </c>
      <c r="K87" t="str">
        <f>VLOOKUP(tblSalaries[[#This Row],[Where do you work]],tblCountries[[Actual]:[Mapping]],2,FALSE)</f>
        <v>USA</v>
      </c>
      <c r="L87" t="s">
        <v>9</v>
      </c>
      <c r="M87" s="46">
        <v>0</v>
      </c>
      <c r="N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88" spans="2:14" ht="15" customHeight="1" x14ac:dyDescent="0.25">
      <c r="B88" t="s">
        <v>2087</v>
      </c>
      <c r="C88" s="1">
        <v>41055.007141203707</v>
      </c>
      <c r="D88" s="4">
        <v>500000</v>
      </c>
      <c r="E88">
        <v>500000</v>
      </c>
      <c r="F88" t="s">
        <v>40</v>
      </c>
      <c r="G88" s="8" t="e">
        <f>tblSalaries[[#This Row],[clean Salary (in local currency)]]*VLOOKUP(tblSalaries[[#This Row],[Currency]],tblXrate[],2,FALSE)</f>
        <v>#N/A</v>
      </c>
      <c r="H88" t="s">
        <v>76</v>
      </c>
      <c r="I88" t="s">
        <v>356</v>
      </c>
      <c r="J88" t="s">
        <v>8</v>
      </c>
      <c r="K88" t="str">
        <f>VLOOKUP(tblSalaries[[#This Row],[Where do you work]],tblCountries[[Actual]:[Mapping]],2,FALSE)</f>
        <v>India</v>
      </c>
      <c r="L88" t="s">
        <v>13</v>
      </c>
      <c r="M88" s="46">
        <v>0</v>
      </c>
      <c r="N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89" spans="2:14" ht="15" customHeight="1" x14ac:dyDescent="0.25">
      <c r="B89" t="s">
        <v>2088</v>
      </c>
      <c r="C89" s="1">
        <v>41055.007881944446</v>
      </c>
      <c r="D89" s="4" t="s">
        <v>141</v>
      </c>
      <c r="E89">
        <v>31330</v>
      </c>
      <c r="F89" t="s">
        <v>6</v>
      </c>
      <c r="G89" s="8" t="e">
        <f>tblSalaries[[#This Row],[clean Salary (in local currency)]]*VLOOKUP(tblSalaries[[#This Row],[Currency]],tblXrate[],2,FALSE)</f>
        <v>#N/A</v>
      </c>
      <c r="H89" t="s">
        <v>142</v>
      </c>
      <c r="I89" t="s">
        <v>20</v>
      </c>
      <c r="J89" t="s">
        <v>143</v>
      </c>
      <c r="K89" t="str">
        <f>VLOOKUP(tblSalaries[[#This Row],[Where do you work]],tblCountries[[Actual]:[Mapping]],2,FALSE)</f>
        <v>Brazil</v>
      </c>
      <c r="L89" t="s">
        <v>13</v>
      </c>
      <c r="M89" s="46">
        <v>0</v>
      </c>
      <c r="N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90" spans="2:14" ht="15" customHeight="1" x14ac:dyDescent="0.25">
      <c r="B90" t="s">
        <v>2089</v>
      </c>
      <c r="C90" s="1">
        <v>41055.010613425926</v>
      </c>
      <c r="D90" s="4">
        <v>110000</v>
      </c>
      <c r="E90">
        <v>110000</v>
      </c>
      <c r="F90" t="s">
        <v>6</v>
      </c>
      <c r="G90" s="8" t="e">
        <f>tblSalaries[[#This Row],[clean Salary (in local currency)]]*VLOOKUP(tblSalaries[[#This Row],[Currency]],tblXrate[],2,FALSE)</f>
        <v>#N/A</v>
      </c>
      <c r="H90" t="s">
        <v>144</v>
      </c>
      <c r="I90" t="s">
        <v>279</v>
      </c>
      <c r="J90" t="s">
        <v>15</v>
      </c>
      <c r="K90" t="str">
        <f>VLOOKUP(tblSalaries[[#This Row],[Where do you work]],tblCountries[[Actual]:[Mapping]],2,FALSE)</f>
        <v>USA</v>
      </c>
      <c r="L90" t="s">
        <v>18</v>
      </c>
      <c r="M90" s="46">
        <v>0</v>
      </c>
      <c r="N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91" spans="2:14" ht="15" customHeight="1" x14ac:dyDescent="0.25">
      <c r="B91" t="s">
        <v>2090</v>
      </c>
      <c r="C91" s="1">
        <v>41055.015844907408</v>
      </c>
      <c r="D91" s="4" t="s">
        <v>145</v>
      </c>
      <c r="E91">
        <v>81000</v>
      </c>
      <c r="F91" t="s">
        <v>6</v>
      </c>
      <c r="G91" s="8" t="e">
        <f>tblSalaries[[#This Row],[clean Salary (in local currency)]]*VLOOKUP(tblSalaries[[#This Row],[Currency]],tblXrate[],2,FALSE)</f>
        <v>#N/A</v>
      </c>
      <c r="H91" t="s">
        <v>146</v>
      </c>
      <c r="I91" t="s">
        <v>356</v>
      </c>
      <c r="J91" t="s">
        <v>71</v>
      </c>
      <c r="K91" t="str">
        <f>VLOOKUP(tblSalaries[[#This Row],[Where do you work]],tblCountries[[Actual]:[Mapping]],2,FALSE)</f>
        <v>UK</v>
      </c>
      <c r="L91" t="s">
        <v>9</v>
      </c>
      <c r="M91" s="46">
        <v>0</v>
      </c>
      <c r="N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92" spans="2:14" ht="15" customHeight="1" x14ac:dyDescent="0.25">
      <c r="B92" t="s">
        <v>2091</v>
      </c>
      <c r="C92" s="1">
        <v>41055.027129629627</v>
      </c>
      <c r="D92" s="4">
        <v>40000</v>
      </c>
      <c r="E92">
        <v>40000</v>
      </c>
      <c r="F92" t="s">
        <v>6</v>
      </c>
      <c r="G92" s="8" t="e">
        <f>tblSalaries[[#This Row],[clean Salary (in local currency)]]*VLOOKUP(tblSalaries[[#This Row],[Currency]],tblXrate[],2,FALSE)</f>
        <v>#N/A</v>
      </c>
      <c r="H92" t="s">
        <v>147</v>
      </c>
      <c r="I92" t="s">
        <v>20</v>
      </c>
      <c r="J92" t="s">
        <v>15</v>
      </c>
      <c r="K92" t="str">
        <f>VLOOKUP(tblSalaries[[#This Row],[Where do you work]],tblCountries[[Actual]:[Mapping]],2,FALSE)</f>
        <v>USA</v>
      </c>
      <c r="L92" t="s">
        <v>9</v>
      </c>
      <c r="M92" s="46">
        <v>0</v>
      </c>
      <c r="N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93" spans="2:14" ht="15" customHeight="1" x14ac:dyDescent="0.25">
      <c r="B93" t="s">
        <v>2092</v>
      </c>
      <c r="C93" s="1">
        <v>41055.027407407404</v>
      </c>
      <c r="D93" s="4">
        <v>42000</v>
      </c>
      <c r="E93">
        <v>42000</v>
      </c>
      <c r="F93" t="s">
        <v>86</v>
      </c>
      <c r="G93" s="8" t="e">
        <f>tblSalaries[[#This Row],[clean Salary (in local currency)]]*VLOOKUP(tblSalaries[[#This Row],[Currency]],tblXrate[],2,FALSE)</f>
        <v>#N/A</v>
      </c>
      <c r="H93" t="s">
        <v>148</v>
      </c>
      <c r="I93" t="s">
        <v>20</v>
      </c>
      <c r="J93" t="s">
        <v>88</v>
      </c>
      <c r="K93" t="str">
        <f>VLOOKUP(tblSalaries[[#This Row],[Where do you work]],tblCountries[[Actual]:[Mapping]],2,FALSE)</f>
        <v>Canada</v>
      </c>
      <c r="L93" t="s">
        <v>9</v>
      </c>
      <c r="M93" s="46">
        <v>0</v>
      </c>
      <c r="N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94" spans="2:14" ht="15" customHeight="1" x14ac:dyDescent="0.25">
      <c r="B94" t="s">
        <v>2093</v>
      </c>
      <c r="C94" s="1">
        <v>41055.027499999997</v>
      </c>
      <c r="D94" s="4">
        <v>125000</v>
      </c>
      <c r="E94">
        <v>125000</v>
      </c>
      <c r="F94" t="s">
        <v>6</v>
      </c>
      <c r="G94" s="8" t="e">
        <f>tblSalaries[[#This Row],[clean Salary (in local currency)]]*VLOOKUP(tblSalaries[[#This Row],[Currency]],tblXrate[],2,FALSE)</f>
        <v>#N/A</v>
      </c>
      <c r="H94" t="s">
        <v>149</v>
      </c>
      <c r="I94" t="s">
        <v>3914</v>
      </c>
      <c r="J94" t="s">
        <v>15</v>
      </c>
      <c r="K94" t="str">
        <f>VLOOKUP(tblSalaries[[#This Row],[Where do you work]],tblCountries[[Actual]:[Mapping]],2,FALSE)</f>
        <v>USA</v>
      </c>
      <c r="L94" t="s">
        <v>9</v>
      </c>
      <c r="M94" s="46">
        <v>0</v>
      </c>
      <c r="N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95" spans="2:14" ht="15" customHeight="1" x14ac:dyDescent="0.25">
      <c r="B95" t="s">
        <v>2094</v>
      </c>
      <c r="C95" s="1">
        <v>41055.02752314815</v>
      </c>
      <c r="D95" s="4">
        <v>36000</v>
      </c>
      <c r="E95">
        <v>36000</v>
      </c>
      <c r="F95" t="s">
        <v>6</v>
      </c>
      <c r="G95" s="8" t="e">
        <f>tblSalaries[[#This Row],[clean Salary (in local currency)]]*VLOOKUP(tblSalaries[[#This Row],[Currency]],tblXrate[],2,FALSE)</f>
        <v>#N/A</v>
      </c>
      <c r="H95" t="s">
        <v>150</v>
      </c>
      <c r="I95" t="s">
        <v>52</v>
      </c>
      <c r="J95" t="s">
        <v>15</v>
      </c>
      <c r="K95" t="str">
        <f>VLOOKUP(tblSalaries[[#This Row],[Where do you work]],tblCountries[[Actual]:[Mapping]],2,FALSE)</f>
        <v>USA</v>
      </c>
      <c r="L95" t="s">
        <v>18</v>
      </c>
      <c r="M95" s="46">
        <v>0</v>
      </c>
      <c r="N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96" spans="2:14" ht="15" customHeight="1" x14ac:dyDescent="0.25">
      <c r="B96" t="s">
        <v>2095</v>
      </c>
      <c r="C96" s="1">
        <v>41055.027708333335</v>
      </c>
      <c r="D96" s="4" t="s">
        <v>151</v>
      </c>
      <c r="E96">
        <v>144000</v>
      </c>
      <c r="F96" t="s">
        <v>40</v>
      </c>
      <c r="G96" s="8" t="e">
        <f>tblSalaries[[#This Row],[clean Salary (in local currency)]]*VLOOKUP(tblSalaries[[#This Row],[Currency]],tblXrate[],2,FALSE)</f>
        <v>#N/A</v>
      </c>
      <c r="H96" t="s">
        <v>152</v>
      </c>
      <c r="I96" t="s">
        <v>356</v>
      </c>
      <c r="J96" t="s">
        <v>8</v>
      </c>
      <c r="K96" t="str">
        <f>VLOOKUP(tblSalaries[[#This Row],[Where do you work]],tblCountries[[Actual]:[Mapping]],2,FALSE)</f>
        <v>India</v>
      </c>
      <c r="L96" t="s">
        <v>25</v>
      </c>
      <c r="M96" s="46">
        <v>0</v>
      </c>
      <c r="N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97" spans="2:14" ht="15" customHeight="1" x14ac:dyDescent="0.25">
      <c r="B97" t="s">
        <v>2096</v>
      </c>
      <c r="C97" s="1">
        <v>41055.027777777781</v>
      </c>
      <c r="D97" s="4">
        <v>75000</v>
      </c>
      <c r="E97">
        <v>75000</v>
      </c>
      <c r="F97" t="s">
        <v>6</v>
      </c>
      <c r="G97" s="8" t="e">
        <f>tblSalaries[[#This Row],[clean Salary (in local currency)]]*VLOOKUP(tblSalaries[[#This Row],[Currency]],tblXrate[],2,FALSE)</f>
        <v>#N/A</v>
      </c>
      <c r="H97" t="s">
        <v>153</v>
      </c>
      <c r="I97" t="s">
        <v>20</v>
      </c>
      <c r="J97" t="s">
        <v>15</v>
      </c>
      <c r="K97" t="str">
        <f>VLOOKUP(tblSalaries[[#This Row],[Where do you work]],tblCountries[[Actual]:[Mapping]],2,FALSE)</f>
        <v>USA</v>
      </c>
      <c r="L97" t="s">
        <v>25</v>
      </c>
      <c r="M97" s="46">
        <v>0</v>
      </c>
      <c r="N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98" spans="2:14" ht="15" customHeight="1" x14ac:dyDescent="0.25">
      <c r="B98" t="s">
        <v>2097</v>
      </c>
      <c r="C98" s="1">
        <v>41055.028009259258</v>
      </c>
      <c r="D98" s="4">
        <v>95000</v>
      </c>
      <c r="E98">
        <v>95000</v>
      </c>
      <c r="F98" t="s">
        <v>6</v>
      </c>
      <c r="G98" s="8" t="e">
        <f>tblSalaries[[#This Row],[clean Salary (in local currency)]]*VLOOKUP(tblSalaries[[#This Row],[Currency]],tblXrate[],2,FALSE)</f>
        <v>#N/A</v>
      </c>
      <c r="H98" t="s">
        <v>29</v>
      </c>
      <c r="I98" t="s">
        <v>3914</v>
      </c>
      <c r="J98" t="s">
        <v>15</v>
      </c>
      <c r="K98" t="str">
        <f>VLOOKUP(tblSalaries[[#This Row],[Where do you work]],tblCountries[[Actual]:[Mapping]],2,FALSE)</f>
        <v>USA</v>
      </c>
      <c r="L98" t="s">
        <v>9</v>
      </c>
      <c r="M98" s="46">
        <v>0</v>
      </c>
      <c r="N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99" spans="2:14" ht="15" customHeight="1" x14ac:dyDescent="0.25">
      <c r="B99" t="s">
        <v>2098</v>
      </c>
      <c r="C99" s="1">
        <v>41055.028090277781</v>
      </c>
      <c r="D99" s="4">
        <v>24000</v>
      </c>
      <c r="E99">
        <v>24000</v>
      </c>
      <c r="F99" t="s">
        <v>6</v>
      </c>
      <c r="G99" s="8" t="e">
        <f>tblSalaries[[#This Row],[clean Salary (in local currency)]]*VLOOKUP(tblSalaries[[#This Row],[Currency]],tblXrate[],2,FALSE)</f>
        <v>#N/A</v>
      </c>
      <c r="H99" t="s">
        <v>154</v>
      </c>
      <c r="I99" t="s">
        <v>52</v>
      </c>
      <c r="J99" t="s">
        <v>15</v>
      </c>
      <c r="K99" t="str">
        <f>VLOOKUP(tblSalaries[[#This Row],[Where do you work]],tblCountries[[Actual]:[Mapping]],2,FALSE)</f>
        <v>USA</v>
      </c>
      <c r="L99" t="s">
        <v>18</v>
      </c>
      <c r="M99" s="46">
        <v>0</v>
      </c>
      <c r="N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00" spans="2:14" ht="15" customHeight="1" x14ac:dyDescent="0.25">
      <c r="B100" t="s">
        <v>2099</v>
      </c>
      <c r="C100" s="1">
        <v>41055.028136574074</v>
      </c>
      <c r="D100" s="4" t="s">
        <v>155</v>
      </c>
      <c r="E100">
        <v>91000</v>
      </c>
      <c r="F100" t="s">
        <v>6</v>
      </c>
      <c r="G100" s="8" t="e">
        <f>tblSalaries[[#This Row],[clean Salary (in local currency)]]*VLOOKUP(tblSalaries[[#This Row],[Currency]],tblXrate[],2,FALSE)</f>
        <v>#N/A</v>
      </c>
      <c r="H100" t="s">
        <v>156</v>
      </c>
      <c r="I100" t="s">
        <v>52</v>
      </c>
      <c r="J100" t="s">
        <v>15</v>
      </c>
      <c r="K100" t="str">
        <f>VLOOKUP(tblSalaries[[#This Row],[Where do you work]],tblCountries[[Actual]:[Mapping]],2,FALSE)</f>
        <v>USA</v>
      </c>
      <c r="L100" t="s">
        <v>25</v>
      </c>
      <c r="M100" s="46">
        <v>0</v>
      </c>
      <c r="N1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01" spans="2:14" ht="15" customHeight="1" x14ac:dyDescent="0.25">
      <c r="B101" t="s">
        <v>2100</v>
      </c>
      <c r="C101" s="1">
        <v>41055.028229166666</v>
      </c>
      <c r="D101" s="4">
        <v>40000</v>
      </c>
      <c r="E101">
        <v>40000</v>
      </c>
      <c r="F101" t="s">
        <v>6</v>
      </c>
      <c r="G101" s="8" t="e">
        <f>tblSalaries[[#This Row],[clean Salary (in local currency)]]*VLOOKUP(tblSalaries[[#This Row],[Currency]],tblXrate[],2,FALSE)</f>
        <v>#N/A</v>
      </c>
      <c r="H101" t="s">
        <v>157</v>
      </c>
      <c r="I101" t="s">
        <v>20</v>
      </c>
      <c r="J101" t="s">
        <v>15</v>
      </c>
      <c r="K101" t="str">
        <f>VLOOKUP(tblSalaries[[#This Row],[Where do you work]],tblCountries[[Actual]:[Mapping]],2,FALSE)</f>
        <v>USA</v>
      </c>
      <c r="L101" t="s">
        <v>9</v>
      </c>
      <c r="M101" s="46">
        <v>0</v>
      </c>
      <c r="N1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02" spans="2:14" ht="15" customHeight="1" x14ac:dyDescent="0.25">
      <c r="B102" t="s">
        <v>2101</v>
      </c>
      <c r="C102" s="1">
        <v>41055.028240740743</v>
      </c>
      <c r="D102" s="4">
        <v>57000</v>
      </c>
      <c r="E102">
        <v>57000</v>
      </c>
      <c r="F102" t="s">
        <v>6</v>
      </c>
      <c r="G102" s="8" t="e">
        <f>tblSalaries[[#This Row],[clean Salary (in local currency)]]*VLOOKUP(tblSalaries[[#This Row],[Currency]],tblXrate[],2,FALSE)</f>
        <v>#N/A</v>
      </c>
      <c r="H102" t="s">
        <v>158</v>
      </c>
      <c r="I102" t="s">
        <v>52</v>
      </c>
      <c r="J102" t="s">
        <v>15</v>
      </c>
      <c r="K102" t="str">
        <f>VLOOKUP(tblSalaries[[#This Row],[Where do you work]],tblCountries[[Actual]:[Mapping]],2,FALSE)</f>
        <v>USA</v>
      </c>
      <c r="L102" t="s">
        <v>9</v>
      </c>
      <c r="M102" s="46">
        <v>0</v>
      </c>
      <c r="N1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03" spans="2:14" ht="15" customHeight="1" x14ac:dyDescent="0.25">
      <c r="B103" t="s">
        <v>2102</v>
      </c>
      <c r="C103" s="1">
        <v>41055.028252314813</v>
      </c>
      <c r="D103" s="4">
        <v>74000</v>
      </c>
      <c r="E103">
        <v>74000</v>
      </c>
      <c r="F103" t="s">
        <v>6</v>
      </c>
      <c r="G103" s="8" t="e">
        <f>tblSalaries[[#This Row],[clean Salary (in local currency)]]*VLOOKUP(tblSalaries[[#This Row],[Currency]],tblXrate[],2,FALSE)</f>
        <v>#N/A</v>
      </c>
      <c r="H103" t="s">
        <v>76</v>
      </c>
      <c r="I103" t="s">
        <v>356</v>
      </c>
      <c r="J103" t="s">
        <v>15</v>
      </c>
      <c r="K103" t="str">
        <f>VLOOKUP(tblSalaries[[#This Row],[Where do you work]],tblCountries[[Actual]:[Mapping]],2,FALSE)</f>
        <v>USA</v>
      </c>
      <c r="L103" t="s">
        <v>9</v>
      </c>
      <c r="M103" s="46">
        <v>0</v>
      </c>
      <c r="N1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04" spans="2:14" ht="15" customHeight="1" x14ac:dyDescent="0.25">
      <c r="B104" t="s">
        <v>2103</v>
      </c>
      <c r="C104" s="1">
        <v>41055.028263888889</v>
      </c>
      <c r="D104" s="4" t="s">
        <v>159</v>
      </c>
      <c r="E104">
        <v>80000</v>
      </c>
      <c r="F104" t="s">
        <v>6</v>
      </c>
      <c r="G104" s="8" t="e">
        <f>tblSalaries[[#This Row],[clean Salary (in local currency)]]*VLOOKUP(tblSalaries[[#This Row],[Currency]],tblXrate[],2,FALSE)</f>
        <v>#N/A</v>
      </c>
      <c r="H104" t="s">
        <v>160</v>
      </c>
      <c r="I104" t="s">
        <v>20</v>
      </c>
      <c r="J104" t="s">
        <v>15</v>
      </c>
      <c r="K104" t="str">
        <f>VLOOKUP(tblSalaries[[#This Row],[Where do you work]],tblCountries[[Actual]:[Mapping]],2,FALSE)</f>
        <v>USA</v>
      </c>
      <c r="L104" t="s">
        <v>9</v>
      </c>
      <c r="M104" s="46">
        <v>0</v>
      </c>
      <c r="N1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05" spans="2:14" ht="15" customHeight="1" x14ac:dyDescent="0.25">
      <c r="B105" t="s">
        <v>2104</v>
      </c>
      <c r="C105" s="1">
        <v>41055.028310185182</v>
      </c>
      <c r="D105" s="4">
        <v>90000</v>
      </c>
      <c r="E105">
        <v>90000</v>
      </c>
      <c r="F105" t="s">
        <v>6</v>
      </c>
      <c r="G105" s="8" t="e">
        <f>tblSalaries[[#This Row],[clean Salary (in local currency)]]*VLOOKUP(tblSalaries[[#This Row],[Currency]],tblXrate[],2,FALSE)</f>
        <v>#N/A</v>
      </c>
      <c r="H105" t="s">
        <v>161</v>
      </c>
      <c r="I105" t="s">
        <v>67</v>
      </c>
      <c r="J105" t="s">
        <v>15</v>
      </c>
      <c r="K105" t="str">
        <f>VLOOKUP(tblSalaries[[#This Row],[Where do you work]],tblCountries[[Actual]:[Mapping]],2,FALSE)</f>
        <v>USA</v>
      </c>
      <c r="L105" t="s">
        <v>9</v>
      </c>
      <c r="M105" s="46">
        <v>0</v>
      </c>
      <c r="N1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06" spans="2:14" ht="15" customHeight="1" x14ac:dyDescent="0.25">
      <c r="B106" t="s">
        <v>2105</v>
      </c>
      <c r="C106" s="1">
        <v>41055.028333333335</v>
      </c>
      <c r="D106" s="4">
        <v>21000</v>
      </c>
      <c r="E106">
        <v>21000</v>
      </c>
      <c r="F106" t="s">
        <v>6</v>
      </c>
      <c r="G106" s="8" t="e">
        <f>tblSalaries[[#This Row],[clean Salary (in local currency)]]*VLOOKUP(tblSalaries[[#This Row],[Currency]],tblXrate[],2,FALSE)</f>
        <v>#N/A</v>
      </c>
      <c r="H106" t="s">
        <v>162</v>
      </c>
      <c r="I106" t="s">
        <v>20</v>
      </c>
      <c r="J106" t="s">
        <v>163</v>
      </c>
      <c r="K106" t="str">
        <f>VLOOKUP(tblSalaries[[#This Row],[Where do you work]],tblCountries[[Actual]:[Mapping]],2,FALSE)</f>
        <v>Arabian Gulf</v>
      </c>
      <c r="L106" t="s">
        <v>25</v>
      </c>
      <c r="M106" s="46">
        <v>0</v>
      </c>
      <c r="N1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07" spans="2:14" ht="15" customHeight="1" x14ac:dyDescent="0.25">
      <c r="B107" t="s">
        <v>2106</v>
      </c>
      <c r="C107" s="1">
        <v>41055.028356481482</v>
      </c>
      <c r="D107" s="4">
        <v>52000</v>
      </c>
      <c r="E107">
        <v>52000</v>
      </c>
      <c r="F107" t="s">
        <v>6</v>
      </c>
      <c r="G107" s="8" t="e">
        <f>tblSalaries[[#This Row],[clean Salary (in local currency)]]*VLOOKUP(tblSalaries[[#This Row],[Currency]],tblXrate[],2,FALSE)</f>
        <v>#N/A</v>
      </c>
      <c r="H107" t="s">
        <v>164</v>
      </c>
      <c r="I107" t="s">
        <v>52</v>
      </c>
      <c r="J107" t="s">
        <v>15</v>
      </c>
      <c r="K107" t="str">
        <f>VLOOKUP(tblSalaries[[#This Row],[Where do you work]],tblCountries[[Actual]:[Mapping]],2,FALSE)</f>
        <v>USA</v>
      </c>
      <c r="L107" t="s">
        <v>9</v>
      </c>
      <c r="M107" s="46">
        <v>0</v>
      </c>
      <c r="N1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08" spans="2:14" ht="15" customHeight="1" x14ac:dyDescent="0.25">
      <c r="B108" t="s">
        <v>2107</v>
      </c>
      <c r="C108" s="1">
        <v>41055.028379629628</v>
      </c>
      <c r="D108" s="4">
        <v>19200</v>
      </c>
      <c r="E108">
        <v>19200</v>
      </c>
      <c r="F108" t="s">
        <v>6</v>
      </c>
      <c r="G108" s="8" t="e">
        <f>tblSalaries[[#This Row],[clean Salary (in local currency)]]*VLOOKUP(tblSalaries[[#This Row],[Currency]],tblXrate[],2,FALSE)</f>
        <v>#N/A</v>
      </c>
      <c r="H108" t="s">
        <v>165</v>
      </c>
      <c r="I108" t="s">
        <v>20</v>
      </c>
      <c r="J108" t="s">
        <v>166</v>
      </c>
      <c r="K108" t="str">
        <f>VLOOKUP(tblSalaries[[#This Row],[Where do you work]],tblCountries[[Actual]:[Mapping]],2,FALSE)</f>
        <v>Mexico</v>
      </c>
      <c r="L108" t="s">
        <v>9</v>
      </c>
      <c r="M108" s="46">
        <v>0</v>
      </c>
      <c r="N1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09" spans="2:14" ht="15" customHeight="1" x14ac:dyDescent="0.25">
      <c r="B109" t="s">
        <v>2108</v>
      </c>
      <c r="C109" s="1">
        <v>41055.028437499997</v>
      </c>
      <c r="D109" s="4">
        <v>36000</v>
      </c>
      <c r="E109">
        <v>36000</v>
      </c>
      <c r="F109" t="s">
        <v>6</v>
      </c>
      <c r="G109" s="8" t="e">
        <f>tblSalaries[[#This Row],[clean Salary (in local currency)]]*VLOOKUP(tblSalaries[[#This Row],[Currency]],tblXrate[],2,FALSE)</f>
        <v>#N/A</v>
      </c>
      <c r="H109" t="s">
        <v>20</v>
      </c>
      <c r="I109" t="s">
        <v>20</v>
      </c>
      <c r="J109" t="s">
        <v>15</v>
      </c>
      <c r="K109" t="str">
        <f>VLOOKUP(tblSalaries[[#This Row],[Where do you work]],tblCountries[[Actual]:[Mapping]],2,FALSE)</f>
        <v>USA</v>
      </c>
      <c r="L109" t="s">
        <v>9</v>
      </c>
      <c r="M109" s="46">
        <v>0</v>
      </c>
      <c r="N1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10" spans="2:14" ht="15" customHeight="1" x14ac:dyDescent="0.25">
      <c r="B110" t="s">
        <v>2109</v>
      </c>
      <c r="C110" s="1">
        <v>41055.028495370374</v>
      </c>
      <c r="D110" s="4">
        <v>57400</v>
      </c>
      <c r="E110">
        <v>57400</v>
      </c>
      <c r="F110" t="s">
        <v>6</v>
      </c>
      <c r="G110" s="8" t="e">
        <f>tblSalaries[[#This Row],[clean Salary (in local currency)]]*VLOOKUP(tblSalaries[[#This Row],[Currency]],tblXrate[],2,FALSE)</f>
        <v>#N/A</v>
      </c>
      <c r="H110" t="s">
        <v>167</v>
      </c>
      <c r="I110" t="s">
        <v>20</v>
      </c>
      <c r="J110" t="s">
        <v>15</v>
      </c>
      <c r="K110" t="str">
        <f>VLOOKUP(tblSalaries[[#This Row],[Where do you work]],tblCountries[[Actual]:[Mapping]],2,FALSE)</f>
        <v>USA</v>
      </c>
      <c r="L110" t="s">
        <v>9</v>
      </c>
      <c r="M110" s="46">
        <v>0</v>
      </c>
      <c r="N1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11" spans="2:14" ht="15" customHeight="1" x14ac:dyDescent="0.25">
      <c r="B111" t="s">
        <v>2110</v>
      </c>
      <c r="C111" s="1">
        <v>41055.028506944444</v>
      </c>
      <c r="D111" s="4">
        <v>66000</v>
      </c>
      <c r="E111">
        <v>66000</v>
      </c>
      <c r="F111" t="s">
        <v>6</v>
      </c>
      <c r="G111" s="8" t="e">
        <f>tblSalaries[[#This Row],[clean Salary (in local currency)]]*VLOOKUP(tblSalaries[[#This Row],[Currency]],tblXrate[],2,FALSE)</f>
        <v>#N/A</v>
      </c>
      <c r="H111" t="s">
        <v>20</v>
      </c>
      <c r="I111" t="s">
        <v>20</v>
      </c>
      <c r="J111" t="s">
        <v>15</v>
      </c>
      <c r="K111" t="str">
        <f>VLOOKUP(tblSalaries[[#This Row],[Where do you work]],tblCountries[[Actual]:[Mapping]],2,FALSE)</f>
        <v>USA</v>
      </c>
      <c r="L111" t="s">
        <v>18</v>
      </c>
      <c r="M111" s="46">
        <v>0</v>
      </c>
      <c r="N1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12" spans="2:14" ht="15" customHeight="1" x14ac:dyDescent="0.25">
      <c r="B112" t="s">
        <v>2111</v>
      </c>
      <c r="C112" s="1">
        <v>41055.028541666667</v>
      </c>
      <c r="D112" s="4">
        <v>35000</v>
      </c>
      <c r="E112">
        <v>35000</v>
      </c>
      <c r="F112" t="s">
        <v>22</v>
      </c>
      <c r="G112" s="8" t="e">
        <f>tblSalaries[[#This Row],[clean Salary (in local currency)]]*VLOOKUP(tblSalaries[[#This Row],[Currency]],tblXrate[],2,FALSE)</f>
        <v>#N/A</v>
      </c>
      <c r="H112" t="s">
        <v>168</v>
      </c>
      <c r="I112" t="s">
        <v>52</v>
      </c>
      <c r="J112" t="s">
        <v>169</v>
      </c>
      <c r="K112" t="str">
        <f>VLOOKUP(tblSalaries[[#This Row],[Where do you work]],tblCountries[[Actual]:[Mapping]],2,FALSE)</f>
        <v>Greece</v>
      </c>
      <c r="L112" t="s">
        <v>9</v>
      </c>
      <c r="M112" s="46">
        <v>0</v>
      </c>
      <c r="N1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13" spans="2:14" ht="15" customHeight="1" x14ac:dyDescent="0.25">
      <c r="B113" t="s">
        <v>2112</v>
      </c>
      <c r="C113" s="1">
        <v>41055.028657407405</v>
      </c>
      <c r="D113" s="4" t="s">
        <v>172</v>
      </c>
      <c r="E113">
        <v>85000</v>
      </c>
      <c r="F113" t="s">
        <v>6</v>
      </c>
      <c r="G113" s="8" t="e">
        <f>tblSalaries[[#This Row],[clean Salary (in local currency)]]*VLOOKUP(tblSalaries[[#This Row],[Currency]],tblXrate[],2,FALSE)</f>
        <v>#N/A</v>
      </c>
      <c r="H113" t="s">
        <v>173</v>
      </c>
      <c r="I113" t="s">
        <v>20</v>
      </c>
      <c r="J113" t="s">
        <v>15</v>
      </c>
      <c r="K113" t="str">
        <f>VLOOKUP(tblSalaries[[#This Row],[Where do you work]],tblCountries[[Actual]:[Mapping]],2,FALSE)</f>
        <v>USA</v>
      </c>
      <c r="L113" t="s">
        <v>9</v>
      </c>
      <c r="M113" s="46">
        <v>0</v>
      </c>
      <c r="N1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14" spans="2:14" ht="15" customHeight="1" x14ac:dyDescent="0.25">
      <c r="B114" t="s">
        <v>2113</v>
      </c>
      <c r="C114" s="1">
        <v>41055.028726851851</v>
      </c>
      <c r="D114" s="4">
        <v>50000</v>
      </c>
      <c r="E114">
        <v>50000</v>
      </c>
      <c r="F114" t="s">
        <v>6</v>
      </c>
      <c r="G114" s="8" t="e">
        <f>tblSalaries[[#This Row],[clean Salary (in local currency)]]*VLOOKUP(tblSalaries[[#This Row],[Currency]],tblXrate[],2,FALSE)</f>
        <v>#N/A</v>
      </c>
      <c r="H114" t="s">
        <v>174</v>
      </c>
      <c r="I114" t="s">
        <v>67</v>
      </c>
      <c r="J114" t="s">
        <v>15</v>
      </c>
      <c r="K114" t="str">
        <f>VLOOKUP(tblSalaries[[#This Row],[Where do you work]],tblCountries[[Actual]:[Mapping]],2,FALSE)</f>
        <v>USA</v>
      </c>
      <c r="L114" t="s">
        <v>9</v>
      </c>
      <c r="M114" s="46">
        <v>0</v>
      </c>
      <c r="N1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15" spans="2:14" ht="15" customHeight="1" x14ac:dyDescent="0.25">
      <c r="B115" t="s">
        <v>2114</v>
      </c>
      <c r="C115" s="1">
        <v>41055.028784722221</v>
      </c>
      <c r="D115" s="4" t="s">
        <v>175</v>
      </c>
      <c r="E115">
        <v>58000</v>
      </c>
      <c r="F115" t="s">
        <v>6</v>
      </c>
      <c r="G115" s="8" t="e">
        <f>tblSalaries[[#This Row],[clean Salary (in local currency)]]*VLOOKUP(tblSalaries[[#This Row],[Currency]],tblXrate[],2,FALSE)</f>
        <v>#N/A</v>
      </c>
      <c r="H115" t="s">
        <v>176</v>
      </c>
      <c r="I115" t="s">
        <v>52</v>
      </c>
      <c r="J115" t="s">
        <v>15</v>
      </c>
      <c r="K115" t="str">
        <f>VLOOKUP(tblSalaries[[#This Row],[Where do you work]],tblCountries[[Actual]:[Mapping]],2,FALSE)</f>
        <v>USA</v>
      </c>
      <c r="L115" t="s">
        <v>9</v>
      </c>
      <c r="M115" s="46">
        <v>0</v>
      </c>
      <c r="N1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16" spans="2:14" ht="15" customHeight="1" x14ac:dyDescent="0.25">
      <c r="B116" t="s">
        <v>2115</v>
      </c>
      <c r="C116" s="1">
        <v>41055.028796296298</v>
      </c>
      <c r="D116" s="4">
        <v>37900</v>
      </c>
      <c r="E116">
        <v>37900</v>
      </c>
      <c r="F116" t="s">
        <v>6</v>
      </c>
      <c r="G116" s="8" t="e">
        <f>tblSalaries[[#This Row],[clean Salary (in local currency)]]*VLOOKUP(tblSalaries[[#This Row],[Currency]],tblXrate[],2,FALSE)</f>
        <v>#N/A</v>
      </c>
      <c r="H116" t="s">
        <v>177</v>
      </c>
      <c r="I116" t="s">
        <v>310</v>
      </c>
      <c r="J116" t="s">
        <v>15</v>
      </c>
      <c r="K116" t="str">
        <f>VLOOKUP(tblSalaries[[#This Row],[Where do you work]],tblCountries[[Actual]:[Mapping]],2,FALSE)</f>
        <v>USA</v>
      </c>
      <c r="L116" t="s">
        <v>13</v>
      </c>
      <c r="M116" s="46">
        <v>0</v>
      </c>
      <c r="N1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17" spans="2:14" ht="15" customHeight="1" x14ac:dyDescent="0.25">
      <c r="B117" t="s">
        <v>2116</v>
      </c>
      <c r="C117" s="1">
        <v>41055.028819444444</v>
      </c>
      <c r="D117" s="4">
        <v>4000</v>
      </c>
      <c r="E117">
        <v>48000</v>
      </c>
      <c r="F117" t="s">
        <v>6</v>
      </c>
      <c r="G117" s="8" t="e">
        <f>tblSalaries[[#This Row],[clean Salary (in local currency)]]*VLOOKUP(tblSalaries[[#This Row],[Currency]],tblXrate[],2,FALSE)</f>
        <v>#N/A</v>
      </c>
      <c r="H117" t="s">
        <v>178</v>
      </c>
      <c r="I117" t="s">
        <v>52</v>
      </c>
      <c r="J117" t="s">
        <v>179</v>
      </c>
      <c r="K117" t="str">
        <f>VLOOKUP(tblSalaries[[#This Row],[Where do you work]],tblCountries[[Actual]:[Mapping]],2,FALSE)</f>
        <v>UAE</v>
      </c>
      <c r="L117" t="s">
        <v>18</v>
      </c>
      <c r="M117" s="46">
        <v>0</v>
      </c>
      <c r="N1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18" spans="2:14" ht="15" customHeight="1" x14ac:dyDescent="0.25">
      <c r="B118" t="s">
        <v>2117</v>
      </c>
      <c r="C118" s="1">
        <v>41055.02884259259</v>
      </c>
      <c r="D118" s="4">
        <v>67000</v>
      </c>
      <c r="E118">
        <v>67000</v>
      </c>
      <c r="F118" t="s">
        <v>6</v>
      </c>
      <c r="G118" s="8" t="e">
        <f>tblSalaries[[#This Row],[clean Salary (in local currency)]]*VLOOKUP(tblSalaries[[#This Row],[Currency]],tblXrate[],2,FALSE)</f>
        <v>#N/A</v>
      </c>
      <c r="H118" t="s">
        <v>180</v>
      </c>
      <c r="I118" t="s">
        <v>20</v>
      </c>
      <c r="J118" t="s">
        <v>15</v>
      </c>
      <c r="K118" t="str">
        <f>VLOOKUP(tblSalaries[[#This Row],[Where do you work]],tblCountries[[Actual]:[Mapping]],2,FALSE)</f>
        <v>USA</v>
      </c>
      <c r="L118" t="s">
        <v>9</v>
      </c>
      <c r="M118" s="46">
        <v>0</v>
      </c>
      <c r="N1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19" spans="2:14" ht="15" customHeight="1" x14ac:dyDescent="0.25">
      <c r="B119" t="s">
        <v>2118</v>
      </c>
      <c r="C119" s="1">
        <v>41055.028877314813</v>
      </c>
      <c r="D119" s="4">
        <v>85000</v>
      </c>
      <c r="E119">
        <v>85000</v>
      </c>
      <c r="F119" t="s">
        <v>6</v>
      </c>
      <c r="G119" s="8" t="e">
        <f>tblSalaries[[#This Row],[clean Salary (in local currency)]]*VLOOKUP(tblSalaries[[#This Row],[Currency]],tblXrate[],2,FALSE)</f>
        <v>#N/A</v>
      </c>
      <c r="H119" t="s">
        <v>181</v>
      </c>
      <c r="I119" t="s">
        <v>488</v>
      </c>
      <c r="J119" t="s">
        <v>179</v>
      </c>
      <c r="K119" t="str">
        <f>VLOOKUP(tblSalaries[[#This Row],[Where do you work]],tblCountries[[Actual]:[Mapping]],2,FALSE)</f>
        <v>UAE</v>
      </c>
      <c r="L119" t="s">
        <v>9</v>
      </c>
      <c r="M119" s="46">
        <v>0</v>
      </c>
      <c r="N1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20" spans="2:14" ht="15" customHeight="1" x14ac:dyDescent="0.25">
      <c r="B120" t="s">
        <v>2119</v>
      </c>
      <c r="C120" s="1">
        <v>41055.028877314813</v>
      </c>
      <c r="D120" s="4">
        <v>56160</v>
      </c>
      <c r="E120">
        <v>56160</v>
      </c>
      <c r="F120" t="s">
        <v>6</v>
      </c>
      <c r="G120" s="8" t="e">
        <f>tblSalaries[[#This Row],[clean Salary (in local currency)]]*VLOOKUP(tblSalaries[[#This Row],[Currency]],tblXrate[],2,FALSE)</f>
        <v>#N/A</v>
      </c>
      <c r="H120" t="s">
        <v>182</v>
      </c>
      <c r="I120" t="s">
        <v>20</v>
      </c>
      <c r="J120" t="s">
        <v>15</v>
      </c>
      <c r="K120" t="str">
        <f>VLOOKUP(tblSalaries[[#This Row],[Where do you work]],tblCountries[[Actual]:[Mapping]],2,FALSE)</f>
        <v>USA</v>
      </c>
      <c r="L120" t="s">
        <v>9</v>
      </c>
      <c r="M120" s="46">
        <v>0</v>
      </c>
      <c r="N1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21" spans="2:14" ht="15" customHeight="1" x14ac:dyDescent="0.25">
      <c r="B121" t="s">
        <v>2120</v>
      </c>
      <c r="C121" s="1">
        <v>41055.028912037036</v>
      </c>
      <c r="D121" s="4">
        <v>2000</v>
      </c>
      <c r="E121">
        <v>24000</v>
      </c>
      <c r="F121" t="s">
        <v>6</v>
      </c>
      <c r="G121" s="8" t="e">
        <f>tblSalaries[[#This Row],[clean Salary (in local currency)]]*VLOOKUP(tblSalaries[[#This Row],[Currency]],tblXrate[],2,FALSE)</f>
        <v>#N/A</v>
      </c>
      <c r="H121" t="s">
        <v>183</v>
      </c>
      <c r="I121" t="s">
        <v>52</v>
      </c>
      <c r="J121" t="s">
        <v>184</v>
      </c>
      <c r="K121" t="str">
        <f>VLOOKUP(tblSalaries[[#This Row],[Where do you work]],tblCountries[[Actual]:[Mapping]],2,FALSE)</f>
        <v>Colombia</v>
      </c>
      <c r="L121" t="s">
        <v>13</v>
      </c>
      <c r="M121" s="46">
        <v>0</v>
      </c>
      <c r="N1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22" spans="2:14" ht="15" customHeight="1" x14ac:dyDescent="0.25">
      <c r="B122" t="s">
        <v>2121</v>
      </c>
      <c r="C122" s="1">
        <v>41055.028912037036</v>
      </c>
      <c r="D122" s="4">
        <v>52000</v>
      </c>
      <c r="E122">
        <v>52000</v>
      </c>
      <c r="F122" t="s">
        <v>6</v>
      </c>
      <c r="G122" s="8" t="e">
        <f>tblSalaries[[#This Row],[clean Salary (in local currency)]]*VLOOKUP(tblSalaries[[#This Row],[Currency]],tblXrate[],2,FALSE)</f>
        <v>#N/A</v>
      </c>
      <c r="H122" t="s">
        <v>185</v>
      </c>
      <c r="I122" t="s">
        <v>20</v>
      </c>
      <c r="J122" t="s">
        <v>15</v>
      </c>
      <c r="K122" t="str">
        <f>VLOOKUP(tblSalaries[[#This Row],[Where do you work]],tblCountries[[Actual]:[Mapping]],2,FALSE)</f>
        <v>USA</v>
      </c>
      <c r="L122" t="s">
        <v>186</v>
      </c>
      <c r="M122" s="46">
        <v>0</v>
      </c>
      <c r="N1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23" spans="2:14" ht="15" customHeight="1" x14ac:dyDescent="0.25">
      <c r="B123" t="s">
        <v>2122</v>
      </c>
      <c r="C123" s="1">
        <v>41055.028946759259</v>
      </c>
      <c r="D123" s="4">
        <v>60000</v>
      </c>
      <c r="E123">
        <v>60000</v>
      </c>
      <c r="F123" t="s">
        <v>86</v>
      </c>
      <c r="G123" s="8" t="e">
        <f>tblSalaries[[#This Row],[clean Salary (in local currency)]]*VLOOKUP(tblSalaries[[#This Row],[Currency]],tblXrate[],2,FALSE)</f>
        <v>#N/A</v>
      </c>
      <c r="H123" t="s">
        <v>187</v>
      </c>
      <c r="I123" t="s">
        <v>20</v>
      </c>
      <c r="J123" t="s">
        <v>88</v>
      </c>
      <c r="K123" t="str">
        <f>VLOOKUP(tblSalaries[[#This Row],[Where do you work]],tblCountries[[Actual]:[Mapping]],2,FALSE)</f>
        <v>Canada</v>
      </c>
      <c r="L123" t="s">
        <v>186</v>
      </c>
      <c r="M123" s="46">
        <v>0</v>
      </c>
      <c r="N1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24" spans="2:14" ht="15" customHeight="1" x14ac:dyDescent="0.25">
      <c r="B124" t="s">
        <v>2123</v>
      </c>
      <c r="C124" s="1">
        <v>41055.028969907406</v>
      </c>
      <c r="D124" s="4">
        <v>70000</v>
      </c>
      <c r="E124">
        <v>70000</v>
      </c>
      <c r="F124" t="s">
        <v>6</v>
      </c>
      <c r="G124" s="8" t="e">
        <f>tblSalaries[[#This Row],[clean Salary (in local currency)]]*VLOOKUP(tblSalaries[[#This Row],[Currency]],tblXrate[],2,FALSE)</f>
        <v>#N/A</v>
      </c>
      <c r="H124" t="s">
        <v>188</v>
      </c>
      <c r="I124" t="s">
        <v>310</v>
      </c>
      <c r="J124" t="s">
        <v>15</v>
      </c>
      <c r="K124" t="str">
        <f>VLOOKUP(tblSalaries[[#This Row],[Where do you work]],tblCountries[[Actual]:[Mapping]],2,FALSE)</f>
        <v>USA</v>
      </c>
      <c r="L124" t="s">
        <v>13</v>
      </c>
      <c r="M124" s="46">
        <v>0</v>
      </c>
      <c r="N1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25" spans="2:14" ht="15" customHeight="1" x14ac:dyDescent="0.25">
      <c r="B125" t="s">
        <v>2124</v>
      </c>
      <c r="C125" s="1">
        <v>41055.029120370367</v>
      </c>
      <c r="D125" s="4">
        <v>50000</v>
      </c>
      <c r="E125">
        <v>50000</v>
      </c>
      <c r="F125" t="s">
        <v>6</v>
      </c>
      <c r="G125" s="8" t="e">
        <f>tblSalaries[[#This Row],[clean Salary (in local currency)]]*VLOOKUP(tblSalaries[[#This Row],[Currency]],tblXrate[],2,FALSE)</f>
        <v>#N/A</v>
      </c>
      <c r="H125" t="s">
        <v>189</v>
      </c>
      <c r="I125" t="s">
        <v>67</v>
      </c>
      <c r="J125" t="s">
        <v>15</v>
      </c>
      <c r="K125" t="str">
        <f>VLOOKUP(tblSalaries[[#This Row],[Where do you work]],tblCountries[[Actual]:[Mapping]],2,FALSE)</f>
        <v>USA</v>
      </c>
      <c r="L125" t="s">
        <v>9</v>
      </c>
      <c r="M125" s="46">
        <v>0</v>
      </c>
      <c r="N1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26" spans="2:14" ht="15" customHeight="1" x14ac:dyDescent="0.25">
      <c r="B126" t="s">
        <v>2125</v>
      </c>
      <c r="C126" s="1">
        <v>41055.029143518521</v>
      </c>
      <c r="D126" s="4">
        <v>2300000</v>
      </c>
      <c r="E126">
        <v>2300000</v>
      </c>
      <c r="F126" t="s">
        <v>40</v>
      </c>
      <c r="G126" s="8" t="e">
        <f>tblSalaries[[#This Row],[clean Salary (in local currency)]]*VLOOKUP(tblSalaries[[#This Row],[Currency]],tblXrate[],2,FALSE)</f>
        <v>#N/A</v>
      </c>
      <c r="H126" t="s">
        <v>190</v>
      </c>
      <c r="I126" t="s">
        <v>20</v>
      </c>
      <c r="J126" t="s">
        <v>8</v>
      </c>
      <c r="K126" t="str">
        <f>VLOOKUP(tblSalaries[[#This Row],[Where do you work]],tblCountries[[Actual]:[Mapping]],2,FALSE)</f>
        <v>India</v>
      </c>
      <c r="L126" t="s">
        <v>25</v>
      </c>
      <c r="M126" s="46">
        <v>0</v>
      </c>
      <c r="N1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27" spans="2:14" ht="15" customHeight="1" x14ac:dyDescent="0.25">
      <c r="B127" t="s">
        <v>2126</v>
      </c>
      <c r="C127" s="1">
        <v>41055.029166666667</v>
      </c>
      <c r="D127" s="4">
        <v>80000</v>
      </c>
      <c r="E127">
        <v>80000</v>
      </c>
      <c r="F127" t="s">
        <v>6</v>
      </c>
      <c r="G127" s="8" t="e">
        <f>tblSalaries[[#This Row],[clean Salary (in local currency)]]*VLOOKUP(tblSalaries[[#This Row],[Currency]],tblXrate[],2,FALSE)</f>
        <v>#N/A</v>
      </c>
      <c r="H127" t="s">
        <v>14</v>
      </c>
      <c r="I127" t="s">
        <v>20</v>
      </c>
      <c r="J127" t="s">
        <v>15</v>
      </c>
      <c r="K127" t="str">
        <f>VLOOKUP(tblSalaries[[#This Row],[Where do you work]],tblCountries[[Actual]:[Mapping]],2,FALSE)</f>
        <v>USA</v>
      </c>
      <c r="L127" t="s">
        <v>9</v>
      </c>
      <c r="M127" s="46">
        <v>0</v>
      </c>
      <c r="N1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28" spans="2:14" ht="15" customHeight="1" x14ac:dyDescent="0.25">
      <c r="B128" t="s">
        <v>2127</v>
      </c>
      <c r="C128" s="1">
        <v>41055.02925925926</v>
      </c>
      <c r="D128" s="4">
        <v>128000</v>
      </c>
      <c r="E128">
        <v>128000</v>
      </c>
      <c r="F128" t="s">
        <v>6</v>
      </c>
      <c r="G128" s="8" t="e">
        <f>tblSalaries[[#This Row],[clean Salary (in local currency)]]*VLOOKUP(tblSalaries[[#This Row],[Currency]],tblXrate[],2,FALSE)</f>
        <v>#N/A</v>
      </c>
      <c r="H128" t="s">
        <v>191</v>
      </c>
      <c r="I128" t="s">
        <v>52</v>
      </c>
      <c r="J128" t="s">
        <v>15</v>
      </c>
      <c r="K128" t="str">
        <f>VLOOKUP(tblSalaries[[#This Row],[Where do you work]],tblCountries[[Actual]:[Mapping]],2,FALSE)</f>
        <v>USA</v>
      </c>
      <c r="L128" t="s">
        <v>13</v>
      </c>
      <c r="M128" s="46">
        <v>0</v>
      </c>
      <c r="N1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29" spans="2:14" ht="15" customHeight="1" x14ac:dyDescent="0.25">
      <c r="B129" t="s">
        <v>2128</v>
      </c>
      <c r="C129" s="1">
        <v>41055.029282407406</v>
      </c>
      <c r="D129" s="4" t="s">
        <v>192</v>
      </c>
      <c r="E129">
        <v>44000</v>
      </c>
      <c r="F129" t="s">
        <v>6</v>
      </c>
      <c r="G129" s="8" t="e">
        <f>tblSalaries[[#This Row],[clean Salary (in local currency)]]*VLOOKUP(tblSalaries[[#This Row],[Currency]],tblXrate[],2,FALSE)</f>
        <v>#N/A</v>
      </c>
      <c r="H129" t="s">
        <v>193</v>
      </c>
      <c r="I129" t="s">
        <v>52</v>
      </c>
      <c r="J129" t="s">
        <v>15</v>
      </c>
      <c r="K129" t="str">
        <f>VLOOKUP(tblSalaries[[#This Row],[Where do you work]],tblCountries[[Actual]:[Mapping]],2,FALSE)</f>
        <v>USA</v>
      </c>
      <c r="L129" t="s">
        <v>25</v>
      </c>
      <c r="M129" s="46">
        <v>0</v>
      </c>
      <c r="N1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30" spans="2:14" ht="15" customHeight="1" x14ac:dyDescent="0.25">
      <c r="B130" t="s">
        <v>2129</v>
      </c>
      <c r="C130" s="1">
        <v>41055.029293981483</v>
      </c>
      <c r="D130" s="4">
        <v>65000</v>
      </c>
      <c r="E130">
        <v>65000</v>
      </c>
      <c r="F130" t="s">
        <v>6</v>
      </c>
      <c r="G130" s="8" t="e">
        <f>tblSalaries[[#This Row],[clean Salary (in local currency)]]*VLOOKUP(tblSalaries[[#This Row],[Currency]],tblXrate[],2,FALSE)</f>
        <v>#N/A</v>
      </c>
      <c r="H130" t="s">
        <v>194</v>
      </c>
      <c r="I130" t="s">
        <v>310</v>
      </c>
      <c r="J130" t="s">
        <v>15</v>
      </c>
      <c r="K130" t="str">
        <f>VLOOKUP(tblSalaries[[#This Row],[Where do you work]],tblCountries[[Actual]:[Mapping]],2,FALSE)</f>
        <v>USA</v>
      </c>
      <c r="L130" t="s">
        <v>13</v>
      </c>
      <c r="M130" s="46">
        <v>0</v>
      </c>
      <c r="N1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31" spans="2:14" ht="15" customHeight="1" x14ac:dyDescent="0.25">
      <c r="B131" t="s">
        <v>2130</v>
      </c>
      <c r="C131" s="1">
        <v>41055.029537037037</v>
      </c>
      <c r="D131" s="4" t="s">
        <v>195</v>
      </c>
      <c r="E131">
        <v>36000</v>
      </c>
      <c r="F131" t="s">
        <v>6</v>
      </c>
      <c r="G131" s="8" t="e">
        <f>tblSalaries[[#This Row],[clean Salary (in local currency)]]*VLOOKUP(tblSalaries[[#This Row],[Currency]],tblXrate[],2,FALSE)</f>
        <v>#N/A</v>
      </c>
      <c r="H131" t="s">
        <v>196</v>
      </c>
      <c r="I131" t="s">
        <v>310</v>
      </c>
      <c r="J131" t="s">
        <v>197</v>
      </c>
      <c r="K131" t="str">
        <f>VLOOKUP(tblSalaries[[#This Row],[Where do you work]],tblCountries[[Actual]:[Mapping]],2,FALSE)</f>
        <v>Turkey</v>
      </c>
      <c r="L131" t="s">
        <v>9</v>
      </c>
      <c r="M131" s="46">
        <v>0</v>
      </c>
      <c r="N1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32" spans="2:14" ht="15" customHeight="1" x14ac:dyDescent="0.25">
      <c r="B132" t="s">
        <v>2131</v>
      </c>
      <c r="C132" s="1">
        <v>41055.029560185183</v>
      </c>
      <c r="D132" s="4">
        <v>1000</v>
      </c>
      <c r="E132">
        <v>12000</v>
      </c>
      <c r="F132" t="s">
        <v>6</v>
      </c>
      <c r="G132" s="8" t="e">
        <f>tblSalaries[[#This Row],[clean Salary (in local currency)]]*VLOOKUP(tblSalaries[[#This Row],[Currency]],tblXrate[],2,FALSE)</f>
        <v>#N/A</v>
      </c>
      <c r="H132" t="s">
        <v>198</v>
      </c>
      <c r="I132" t="s">
        <v>356</v>
      </c>
      <c r="J132" t="s">
        <v>17</v>
      </c>
      <c r="K132" t="str">
        <f>VLOOKUP(tblSalaries[[#This Row],[Where do you work]],tblCountries[[Actual]:[Mapping]],2,FALSE)</f>
        <v>Pakistan</v>
      </c>
      <c r="L132" t="s">
        <v>25</v>
      </c>
      <c r="M132" s="46">
        <v>0</v>
      </c>
      <c r="N1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33" spans="2:14" ht="15" customHeight="1" x14ac:dyDescent="0.25">
      <c r="B133" t="s">
        <v>2132</v>
      </c>
      <c r="C133" s="1">
        <v>41055.029641203706</v>
      </c>
      <c r="D133" s="4">
        <v>28159.200000000001</v>
      </c>
      <c r="E133">
        <v>28159</v>
      </c>
      <c r="F133" t="s">
        <v>69</v>
      </c>
      <c r="G133" s="8" t="e">
        <f>tblSalaries[[#This Row],[clean Salary (in local currency)]]*VLOOKUP(tblSalaries[[#This Row],[Currency]],tblXrate[],2,FALSE)</f>
        <v>#N/A</v>
      </c>
      <c r="H133" t="s">
        <v>153</v>
      </c>
      <c r="I133" t="s">
        <v>20</v>
      </c>
      <c r="J133" t="s">
        <v>71</v>
      </c>
      <c r="K133" t="str">
        <f>VLOOKUP(tblSalaries[[#This Row],[Where do you work]],tblCountries[[Actual]:[Mapping]],2,FALSE)</f>
        <v>UK</v>
      </c>
      <c r="L133" t="s">
        <v>13</v>
      </c>
      <c r="M133" s="46">
        <v>0</v>
      </c>
      <c r="N1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34" spans="2:14" ht="15" customHeight="1" x14ac:dyDescent="0.25">
      <c r="B134" t="s">
        <v>2133</v>
      </c>
      <c r="C134" s="1">
        <v>41055.029699074075</v>
      </c>
      <c r="D134" s="4">
        <v>45000</v>
      </c>
      <c r="E134">
        <v>45000</v>
      </c>
      <c r="F134" t="s">
        <v>6</v>
      </c>
      <c r="G134" s="8" t="e">
        <f>tblSalaries[[#This Row],[clean Salary (in local currency)]]*VLOOKUP(tblSalaries[[#This Row],[Currency]],tblXrate[],2,FALSE)</f>
        <v>#N/A</v>
      </c>
      <c r="H134" t="s">
        <v>199</v>
      </c>
      <c r="I134" t="s">
        <v>20</v>
      </c>
      <c r="J134" t="s">
        <v>15</v>
      </c>
      <c r="K134" t="str">
        <f>VLOOKUP(tblSalaries[[#This Row],[Where do you work]],tblCountries[[Actual]:[Mapping]],2,FALSE)</f>
        <v>USA</v>
      </c>
      <c r="L134" t="s">
        <v>9</v>
      </c>
      <c r="M134" s="46">
        <v>0</v>
      </c>
      <c r="N1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35" spans="2:14" ht="15" customHeight="1" x14ac:dyDescent="0.25">
      <c r="B135" t="s">
        <v>2134</v>
      </c>
      <c r="C135" s="1">
        <v>41055.02983796296</v>
      </c>
      <c r="D135" s="4">
        <v>54000</v>
      </c>
      <c r="E135">
        <v>54000</v>
      </c>
      <c r="F135" t="s">
        <v>6</v>
      </c>
      <c r="G135" s="8" t="e">
        <f>tblSalaries[[#This Row],[clean Salary (in local currency)]]*VLOOKUP(tblSalaries[[#This Row],[Currency]],tblXrate[],2,FALSE)</f>
        <v>#N/A</v>
      </c>
      <c r="H135" t="s">
        <v>200</v>
      </c>
      <c r="I135" t="s">
        <v>20</v>
      </c>
      <c r="J135" t="s">
        <v>15</v>
      </c>
      <c r="K135" t="str">
        <f>VLOOKUP(tblSalaries[[#This Row],[Where do you work]],tblCountries[[Actual]:[Mapping]],2,FALSE)</f>
        <v>USA</v>
      </c>
      <c r="L135" t="s">
        <v>18</v>
      </c>
      <c r="M135" s="46">
        <v>0</v>
      </c>
      <c r="N1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36" spans="2:14" ht="15" customHeight="1" x14ac:dyDescent="0.25">
      <c r="B136" t="s">
        <v>2135</v>
      </c>
      <c r="C136" s="1">
        <v>41055.029895833337</v>
      </c>
      <c r="D136" s="4">
        <v>70000</v>
      </c>
      <c r="E136">
        <v>70000</v>
      </c>
      <c r="F136" t="s">
        <v>69</v>
      </c>
      <c r="G136" s="8" t="e">
        <f>tblSalaries[[#This Row],[clean Salary (in local currency)]]*VLOOKUP(tblSalaries[[#This Row],[Currency]],tblXrate[],2,FALSE)</f>
        <v>#N/A</v>
      </c>
      <c r="H136" t="s">
        <v>201</v>
      </c>
      <c r="I136" t="s">
        <v>52</v>
      </c>
      <c r="J136" t="s">
        <v>71</v>
      </c>
      <c r="K136" t="str">
        <f>VLOOKUP(tblSalaries[[#This Row],[Where do you work]],tblCountries[[Actual]:[Mapping]],2,FALSE)</f>
        <v>UK</v>
      </c>
      <c r="L136" t="s">
        <v>18</v>
      </c>
      <c r="M136" s="46">
        <v>0</v>
      </c>
      <c r="N1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37" spans="2:14" ht="15" customHeight="1" x14ac:dyDescent="0.25">
      <c r="B137" t="s">
        <v>2136</v>
      </c>
      <c r="C137" s="1">
        <v>41055.029942129629</v>
      </c>
      <c r="D137" s="4">
        <v>71000</v>
      </c>
      <c r="E137">
        <v>71000</v>
      </c>
      <c r="F137" t="s">
        <v>6</v>
      </c>
      <c r="G137" s="8" t="e">
        <f>tblSalaries[[#This Row],[clean Salary (in local currency)]]*VLOOKUP(tblSalaries[[#This Row],[Currency]],tblXrate[],2,FALSE)</f>
        <v>#N/A</v>
      </c>
      <c r="H137" t="s">
        <v>202</v>
      </c>
      <c r="I137" t="s">
        <v>20</v>
      </c>
      <c r="J137" t="s">
        <v>15</v>
      </c>
      <c r="K137" t="str">
        <f>VLOOKUP(tblSalaries[[#This Row],[Where do you work]],tblCountries[[Actual]:[Mapping]],2,FALSE)</f>
        <v>USA</v>
      </c>
      <c r="L137" t="s">
        <v>9</v>
      </c>
      <c r="M137" s="46">
        <v>0</v>
      </c>
      <c r="N1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38" spans="2:14" ht="15" customHeight="1" x14ac:dyDescent="0.25">
      <c r="B138" t="s">
        <v>2137</v>
      </c>
      <c r="C138" s="1">
        <v>41055.029953703706</v>
      </c>
      <c r="D138" s="4">
        <v>800000</v>
      </c>
      <c r="E138">
        <v>800000</v>
      </c>
      <c r="F138" t="s">
        <v>40</v>
      </c>
      <c r="G138" s="8" t="e">
        <f>tblSalaries[[#This Row],[clean Salary (in local currency)]]*VLOOKUP(tblSalaries[[#This Row],[Currency]],tblXrate[],2,FALSE)</f>
        <v>#N/A</v>
      </c>
      <c r="H138" t="s">
        <v>203</v>
      </c>
      <c r="I138" t="s">
        <v>52</v>
      </c>
      <c r="J138" t="s">
        <v>8</v>
      </c>
      <c r="K138" t="str">
        <f>VLOOKUP(tblSalaries[[#This Row],[Where do you work]],tblCountries[[Actual]:[Mapping]],2,FALSE)</f>
        <v>India</v>
      </c>
      <c r="L138" t="s">
        <v>18</v>
      </c>
      <c r="M138" s="46">
        <v>0</v>
      </c>
      <c r="N1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39" spans="2:14" ht="15" customHeight="1" x14ac:dyDescent="0.25">
      <c r="B139" t="s">
        <v>2138</v>
      </c>
      <c r="C139" s="1">
        <v>41055.030057870368</v>
      </c>
      <c r="D139" s="4">
        <v>70000</v>
      </c>
      <c r="E139">
        <v>70000</v>
      </c>
      <c r="F139" t="s">
        <v>86</v>
      </c>
      <c r="G139" s="8" t="e">
        <f>tblSalaries[[#This Row],[clean Salary (in local currency)]]*VLOOKUP(tblSalaries[[#This Row],[Currency]],tblXrate[],2,FALSE)</f>
        <v>#N/A</v>
      </c>
      <c r="H139" t="s">
        <v>204</v>
      </c>
      <c r="I139" t="s">
        <v>52</v>
      </c>
      <c r="J139" t="s">
        <v>205</v>
      </c>
      <c r="K139" t="str">
        <f>VLOOKUP(tblSalaries[[#This Row],[Where do you work]],tblCountries[[Actual]:[Mapping]],2,FALSE)</f>
        <v>Canada</v>
      </c>
      <c r="L139" t="s">
        <v>9</v>
      </c>
      <c r="M139" s="46">
        <v>0</v>
      </c>
      <c r="N1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40" spans="2:14" ht="15" customHeight="1" x14ac:dyDescent="0.25">
      <c r="B140" t="s">
        <v>2139</v>
      </c>
      <c r="C140" s="1">
        <v>41055.030150462961</v>
      </c>
      <c r="D140" s="4">
        <v>50000</v>
      </c>
      <c r="E140">
        <v>50000</v>
      </c>
      <c r="F140" t="s">
        <v>86</v>
      </c>
      <c r="G140" s="8" t="e">
        <f>tblSalaries[[#This Row],[clean Salary (in local currency)]]*VLOOKUP(tblSalaries[[#This Row],[Currency]],tblXrate[],2,FALSE)</f>
        <v>#N/A</v>
      </c>
      <c r="H140" t="s">
        <v>206</v>
      </c>
      <c r="I140" t="s">
        <v>52</v>
      </c>
      <c r="J140" t="s">
        <v>88</v>
      </c>
      <c r="K140" t="str">
        <f>VLOOKUP(tblSalaries[[#This Row],[Where do you work]],tblCountries[[Actual]:[Mapping]],2,FALSE)</f>
        <v>Canada</v>
      </c>
      <c r="L140" t="s">
        <v>9</v>
      </c>
      <c r="M140" s="46">
        <v>0</v>
      </c>
      <c r="N1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41" spans="2:14" ht="15" customHeight="1" x14ac:dyDescent="0.25">
      <c r="B141" t="s">
        <v>2140</v>
      </c>
      <c r="C141" s="1">
        <v>41055.030173611114</v>
      </c>
      <c r="D141" s="4">
        <v>40000</v>
      </c>
      <c r="E141">
        <v>40000</v>
      </c>
      <c r="F141" t="s">
        <v>6</v>
      </c>
      <c r="G141" s="8" t="e">
        <f>tblSalaries[[#This Row],[clean Salary (in local currency)]]*VLOOKUP(tblSalaries[[#This Row],[Currency]],tblXrate[],2,FALSE)</f>
        <v>#N/A</v>
      </c>
      <c r="H141" t="s">
        <v>207</v>
      </c>
      <c r="I141" t="s">
        <v>20</v>
      </c>
      <c r="J141" t="s">
        <v>15</v>
      </c>
      <c r="K141" t="str">
        <f>VLOOKUP(tblSalaries[[#This Row],[Where do you work]],tblCountries[[Actual]:[Mapping]],2,FALSE)</f>
        <v>USA</v>
      </c>
      <c r="L141" t="s">
        <v>9</v>
      </c>
      <c r="M141" s="46">
        <v>0</v>
      </c>
      <c r="N1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42" spans="2:14" ht="15" customHeight="1" x14ac:dyDescent="0.25">
      <c r="B142" t="s">
        <v>2141</v>
      </c>
      <c r="C142" s="1">
        <v>41055.03025462963</v>
      </c>
      <c r="D142" s="4" t="s">
        <v>208</v>
      </c>
      <c r="E142">
        <v>62000</v>
      </c>
      <c r="F142" t="s">
        <v>86</v>
      </c>
      <c r="G142" s="8" t="e">
        <f>tblSalaries[[#This Row],[clean Salary (in local currency)]]*VLOOKUP(tblSalaries[[#This Row],[Currency]],tblXrate[],2,FALSE)</f>
        <v>#N/A</v>
      </c>
      <c r="H142" t="s">
        <v>209</v>
      </c>
      <c r="I142" t="s">
        <v>20</v>
      </c>
      <c r="J142" t="s">
        <v>88</v>
      </c>
      <c r="K142" t="str">
        <f>VLOOKUP(tblSalaries[[#This Row],[Where do you work]],tblCountries[[Actual]:[Mapping]],2,FALSE)</f>
        <v>Canada</v>
      </c>
      <c r="L142" t="s">
        <v>18</v>
      </c>
      <c r="M142" s="46">
        <v>0</v>
      </c>
      <c r="N1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43" spans="2:14" ht="15" customHeight="1" x14ac:dyDescent="0.25">
      <c r="B143" t="s">
        <v>2142</v>
      </c>
      <c r="C143" s="1">
        <v>41055.030277777776</v>
      </c>
      <c r="D143" s="4" t="s">
        <v>210</v>
      </c>
      <c r="E143">
        <v>336000</v>
      </c>
      <c r="F143" t="s">
        <v>40</v>
      </c>
      <c r="G143" s="8" t="e">
        <f>tblSalaries[[#This Row],[clean Salary (in local currency)]]*VLOOKUP(tblSalaries[[#This Row],[Currency]],tblXrate[],2,FALSE)</f>
        <v>#N/A</v>
      </c>
      <c r="H143" t="s">
        <v>211</v>
      </c>
      <c r="I143" t="s">
        <v>3912</v>
      </c>
      <c r="J143" t="s">
        <v>8</v>
      </c>
      <c r="K143" t="str">
        <f>VLOOKUP(tblSalaries[[#This Row],[Where do you work]],tblCountries[[Actual]:[Mapping]],2,FALSE)</f>
        <v>India</v>
      </c>
      <c r="L143" t="s">
        <v>9</v>
      </c>
      <c r="M143" s="46">
        <v>0</v>
      </c>
      <c r="N1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44" spans="2:14" ht="15" customHeight="1" x14ac:dyDescent="0.25">
      <c r="B144" t="s">
        <v>2143</v>
      </c>
      <c r="C144" s="1">
        <v>41055.030277777776</v>
      </c>
      <c r="D144" s="4">
        <v>53000</v>
      </c>
      <c r="E144">
        <v>53000</v>
      </c>
      <c r="F144" t="s">
        <v>6</v>
      </c>
      <c r="G144" s="8" t="e">
        <f>tblSalaries[[#This Row],[clean Salary (in local currency)]]*VLOOKUP(tblSalaries[[#This Row],[Currency]],tblXrate[],2,FALSE)</f>
        <v>#N/A</v>
      </c>
      <c r="H144" t="s">
        <v>153</v>
      </c>
      <c r="I144" t="s">
        <v>20</v>
      </c>
      <c r="J144" t="s">
        <v>15</v>
      </c>
      <c r="K144" t="str">
        <f>VLOOKUP(tblSalaries[[#This Row],[Where do you work]],tblCountries[[Actual]:[Mapping]],2,FALSE)</f>
        <v>USA</v>
      </c>
      <c r="L144" t="s">
        <v>9</v>
      </c>
      <c r="M144" s="46">
        <v>0</v>
      </c>
      <c r="N1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45" spans="2:14" ht="15" customHeight="1" x14ac:dyDescent="0.25">
      <c r="B145" t="s">
        <v>2144</v>
      </c>
      <c r="C145" s="1">
        <v>41055.030428240738</v>
      </c>
      <c r="D145" s="4">
        <v>104000</v>
      </c>
      <c r="E145">
        <v>104000</v>
      </c>
      <c r="F145" t="s">
        <v>6</v>
      </c>
      <c r="G145" s="8" t="e">
        <f>tblSalaries[[#This Row],[clean Salary (in local currency)]]*VLOOKUP(tblSalaries[[#This Row],[Currency]],tblXrate[],2,FALSE)</f>
        <v>#N/A</v>
      </c>
      <c r="H145" t="s">
        <v>212</v>
      </c>
      <c r="I145" t="s">
        <v>3914</v>
      </c>
      <c r="J145" t="s">
        <v>15</v>
      </c>
      <c r="K145" t="str">
        <f>VLOOKUP(tblSalaries[[#This Row],[Where do you work]],tblCountries[[Actual]:[Mapping]],2,FALSE)</f>
        <v>USA</v>
      </c>
      <c r="L145" t="s">
        <v>18</v>
      </c>
      <c r="M145" s="46">
        <v>0</v>
      </c>
      <c r="N1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46" spans="2:14" ht="15" customHeight="1" x14ac:dyDescent="0.25">
      <c r="B146" t="s">
        <v>2145</v>
      </c>
      <c r="C146" s="1">
        <v>41055.030578703707</v>
      </c>
      <c r="D146" s="4">
        <v>57000</v>
      </c>
      <c r="E146">
        <v>57000</v>
      </c>
      <c r="F146" t="s">
        <v>6</v>
      </c>
      <c r="G146" s="8" t="e">
        <f>tblSalaries[[#This Row],[clean Salary (in local currency)]]*VLOOKUP(tblSalaries[[#This Row],[Currency]],tblXrate[],2,FALSE)</f>
        <v>#N/A</v>
      </c>
      <c r="H146" t="s">
        <v>213</v>
      </c>
      <c r="I146" t="s">
        <v>279</v>
      </c>
      <c r="J146" t="s">
        <v>15</v>
      </c>
      <c r="K146" t="str">
        <f>VLOOKUP(tblSalaries[[#This Row],[Where do you work]],tblCountries[[Actual]:[Mapping]],2,FALSE)</f>
        <v>USA</v>
      </c>
      <c r="L146" t="s">
        <v>9</v>
      </c>
      <c r="M146" s="46">
        <v>0</v>
      </c>
      <c r="N1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47" spans="2:14" ht="15" customHeight="1" x14ac:dyDescent="0.25">
      <c r="B147" t="s">
        <v>2146</v>
      </c>
      <c r="C147" s="1">
        <v>41055.030659722222</v>
      </c>
      <c r="D147" s="4">
        <v>45000</v>
      </c>
      <c r="E147">
        <v>45000</v>
      </c>
      <c r="F147" t="s">
        <v>6</v>
      </c>
      <c r="G147" s="8" t="e">
        <f>tblSalaries[[#This Row],[clean Salary (in local currency)]]*VLOOKUP(tblSalaries[[#This Row],[Currency]],tblXrate[],2,FALSE)</f>
        <v>#N/A</v>
      </c>
      <c r="H147" t="s">
        <v>214</v>
      </c>
      <c r="I147" t="s">
        <v>20</v>
      </c>
      <c r="J147" t="s">
        <v>15</v>
      </c>
      <c r="K147" t="str">
        <f>VLOOKUP(tblSalaries[[#This Row],[Where do you work]],tblCountries[[Actual]:[Mapping]],2,FALSE)</f>
        <v>USA</v>
      </c>
      <c r="L147" t="s">
        <v>18</v>
      </c>
      <c r="M147" s="46">
        <v>0</v>
      </c>
      <c r="N1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48" spans="2:14" ht="15" customHeight="1" x14ac:dyDescent="0.25">
      <c r="B148" t="s">
        <v>2147</v>
      </c>
      <c r="C148" s="1">
        <v>41055.030729166669</v>
      </c>
      <c r="D148" s="4">
        <v>92000</v>
      </c>
      <c r="E148">
        <v>92000</v>
      </c>
      <c r="F148" t="s">
        <v>6</v>
      </c>
      <c r="G148" s="8" t="e">
        <f>tblSalaries[[#This Row],[clean Salary (in local currency)]]*VLOOKUP(tblSalaries[[#This Row],[Currency]],tblXrate[],2,FALSE)</f>
        <v>#N/A</v>
      </c>
      <c r="H148" t="s">
        <v>215</v>
      </c>
      <c r="I148" t="s">
        <v>20</v>
      </c>
      <c r="J148" t="s">
        <v>15</v>
      </c>
      <c r="K148" t="str">
        <f>VLOOKUP(tblSalaries[[#This Row],[Where do you work]],tblCountries[[Actual]:[Mapping]],2,FALSE)</f>
        <v>USA</v>
      </c>
      <c r="L148" t="s">
        <v>9</v>
      </c>
      <c r="M148" s="46">
        <v>0</v>
      </c>
      <c r="N1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49" spans="2:14" ht="15" customHeight="1" x14ac:dyDescent="0.25">
      <c r="B149" t="s">
        <v>2148</v>
      </c>
      <c r="C149" s="1">
        <v>41055.030763888892</v>
      </c>
      <c r="D149" s="4">
        <v>88000</v>
      </c>
      <c r="E149">
        <v>88000</v>
      </c>
      <c r="F149" t="s">
        <v>6</v>
      </c>
      <c r="G149" s="8" t="e">
        <f>tblSalaries[[#This Row],[clean Salary (in local currency)]]*VLOOKUP(tblSalaries[[#This Row],[Currency]],tblXrate[],2,FALSE)</f>
        <v>#N/A</v>
      </c>
      <c r="H149" t="s">
        <v>216</v>
      </c>
      <c r="I149" t="s">
        <v>52</v>
      </c>
      <c r="J149" t="s">
        <v>15</v>
      </c>
      <c r="K149" t="str">
        <f>VLOOKUP(tblSalaries[[#This Row],[Where do you work]],tblCountries[[Actual]:[Mapping]],2,FALSE)</f>
        <v>USA</v>
      </c>
      <c r="L149" t="s">
        <v>9</v>
      </c>
      <c r="M149" s="46">
        <v>0</v>
      </c>
      <c r="N1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50" spans="2:14" ht="15" customHeight="1" x14ac:dyDescent="0.25">
      <c r="B150" t="s">
        <v>2149</v>
      </c>
      <c r="C150" s="1">
        <v>41055.030787037038</v>
      </c>
      <c r="D150" s="4">
        <v>80000</v>
      </c>
      <c r="E150">
        <v>80000</v>
      </c>
      <c r="F150" t="s">
        <v>6</v>
      </c>
      <c r="G150" s="8" t="e">
        <f>tblSalaries[[#This Row],[clean Salary (in local currency)]]*VLOOKUP(tblSalaries[[#This Row],[Currency]],tblXrate[],2,FALSE)</f>
        <v>#N/A</v>
      </c>
      <c r="H150" t="s">
        <v>217</v>
      </c>
      <c r="I150" t="s">
        <v>20</v>
      </c>
      <c r="J150" t="s">
        <v>15</v>
      </c>
      <c r="K150" t="str">
        <f>VLOOKUP(tblSalaries[[#This Row],[Where do you work]],tblCountries[[Actual]:[Mapping]],2,FALSE)</f>
        <v>USA</v>
      </c>
      <c r="L150" t="s">
        <v>18</v>
      </c>
      <c r="M150" s="46">
        <v>0</v>
      </c>
      <c r="N1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51" spans="2:14" ht="15" customHeight="1" x14ac:dyDescent="0.25">
      <c r="B151" t="s">
        <v>2150</v>
      </c>
      <c r="C151" s="1">
        <v>41055.030810185184</v>
      </c>
      <c r="D151" s="4">
        <v>69000</v>
      </c>
      <c r="E151">
        <v>69000</v>
      </c>
      <c r="F151" t="s">
        <v>6</v>
      </c>
      <c r="G151" s="8" t="e">
        <f>tblSalaries[[#This Row],[clean Salary (in local currency)]]*VLOOKUP(tblSalaries[[#This Row],[Currency]],tblXrate[],2,FALSE)</f>
        <v>#N/A</v>
      </c>
      <c r="H151" t="s">
        <v>218</v>
      </c>
      <c r="I151" t="s">
        <v>356</v>
      </c>
      <c r="J151" t="s">
        <v>15</v>
      </c>
      <c r="K151" t="str">
        <f>VLOOKUP(tblSalaries[[#This Row],[Where do you work]],tblCountries[[Actual]:[Mapping]],2,FALSE)</f>
        <v>USA</v>
      </c>
      <c r="L151" t="s">
        <v>9</v>
      </c>
      <c r="M151" s="46">
        <v>0</v>
      </c>
      <c r="N1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52" spans="2:14" ht="15" customHeight="1" x14ac:dyDescent="0.25">
      <c r="B152" t="s">
        <v>2151</v>
      </c>
      <c r="C152" s="1">
        <v>41055.030821759261</v>
      </c>
      <c r="D152" s="4">
        <v>50000</v>
      </c>
      <c r="E152">
        <v>50000</v>
      </c>
      <c r="F152" t="s">
        <v>6</v>
      </c>
      <c r="G152" s="8" t="e">
        <f>tblSalaries[[#This Row],[clean Salary (in local currency)]]*VLOOKUP(tblSalaries[[#This Row],[Currency]],tblXrate[],2,FALSE)</f>
        <v>#N/A</v>
      </c>
      <c r="H152" t="s">
        <v>219</v>
      </c>
      <c r="I152" t="s">
        <v>20</v>
      </c>
      <c r="J152" t="s">
        <v>166</v>
      </c>
      <c r="K152" t="str">
        <f>VLOOKUP(tblSalaries[[#This Row],[Where do you work]],tblCountries[[Actual]:[Mapping]],2,FALSE)</f>
        <v>Mexico</v>
      </c>
      <c r="L152" t="s">
        <v>13</v>
      </c>
      <c r="M152" s="46">
        <v>0</v>
      </c>
      <c r="N1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53" spans="2:14" ht="15" customHeight="1" x14ac:dyDescent="0.25">
      <c r="B153" t="s">
        <v>2152</v>
      </c>
      <c r="C153" s="1">
        <v>41055.031018518515</v>
      </c>
      <c r="D153" s="4">
        <v>35000</v>
      </c>
      <c r="E153">
        <v>35000</v>
      </c>
      <c r="F153" t="s">
        <v>6</v>
      </c>
      <c r="G153" s="8" t="e">
        <f>tblSalaries[[#This Row],[clean Salary (in local currency)]]*VLOOKUP(tblSalaries[[#This Row],[Currency]],tblXrate[],2,FALSE)</f>
        <v>#N/A</v>
      </c>
      <c r="H153" t="s">
        <v>220</v>
      </c>
      <c r="I153" t="s">
        <v>52</v>
      </c>
      <c r="J153" t="s">
        <v>15</v>
      </c>
      <c r="K153" t="str">
        <f>VLOOKUP(tblSalaries[[#This Row],[Where do you work]],tblCountries[[Actual]:[Mapping]],2,FALSE)</f>
        <v>USA</v>
      </c>
      <c r="L153" t="s">
        <v>18</v>
      </c>
      <c r="M153" s="46">
        <v>0</v>
      </c>
      <c r="N1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54" spans="2:14" ht="15" customHeight="1" x14ac:dyDescent="0.25">
      <c r="B154" t="s">
        <v>2153</v>
      </c>
      <c r="C154" s="1">
        <v>41055.031238425923</v>
      </c>
      <c r="D154" s="4">
        <v>96000</v>
      </c>
      <c r="E154">
        <v>96000</v>
      </c>
      <c r="F154" t="s">
        <v>6</v>
      </c>
      <c r="G154" s="8" t="e">
        <f>tblSalaries[[#This Row],[clean Salary (in local currency)]]*VLOOKUP(tblSalaries[[#This Row],[Currency]],tblXrate[],2,FALSE)</f>
        <v>#N/A</v>
      </c>
      <c r="H154" t="s">
        <v>221</v>
      </c>
      <c r="I154" t="s">
        <v>20</v>
      </c>
      <c r="J154" t="s">
        <v>15</v>
      </c>
      <c r="K154" t="str">
        <f>VLOOKUP(tblSalaries[[#This Row],[Where do you work]],tblCountries[[Actual]:[Mapping]],2,FALSE)</f>
        <v>USA</v>
      </c>
      <c r="L154" t="s">
        <v>9</v>
      </c>
      <c r="M154" s="46">
        <v>0</v>
      </c>
      <c r="N1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55" spans="2:14" ht="15" customHeight="1" x14ac:dyDescent="0.25">
      <c r="B155" t="s">
        <v>2154</v>
      </c>
      <c r="C155" s="1">
        <v>41055.03125</v>
      </c>
      <c r="D155" s="4">
        <v>65000</v>
      </c>
      <c r="E155">
        <v>65000</v>
      </c>
      <c r="F155" t="s">
        <v>6</v>
      </c>
      <c r="G155" s="8" t="e">
        <f>tblSalaries[[#This Row],[clean Salary (in local currency)]]*VLOOKUP(tblSalaries[[#This Row],[Currency]],tblXrate[],2,FALSE)</f>
        <v>#N/A</v>
      </c>
      <c r="H155" t="s">
        <v>222</v>
      </c>
      <c r="I155" t="s">
        <v>310</v>
      </c>
      <c r="J155" t="s">
        <v>15</v>
      </c>
      <c r="K155" t="str">
        <f>VLOOKUP(tblSalaries[[#This Row],[Where do you work]],tblCountries[[Actual]:[Mapping]],2,FALSE)</f>
        <v>USA</v>
      </c>
      <c r="L155" t="s">
        <v>13</v>
      </c>
      <c r="M155" s="46">
        <v>0</v>
      </c>
      <c r="N1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56" spans="2:14" ht="15" customHeight="1" x14ac:dyDescent="0.25">
      <c r="B156" t="s">
        <v>2155</v>
      </c>
      <c r="C156" s="1">
        <v>41055.031319444446</v>
      </c>
      <c r="D156" s="4">
        <v>37440</v>
      </c>
      <c r="E156">
        <v>37440</v>
      </c>
      <c r="F156" t="s">
        <v>6</v>
      </c>
      <c r="G156" s="8" t="e">
        <f>tblSalaries[[#This Row],[clean Salary (in local currency)]]*VLOOKUP(tblSalaries[[#This Row],[Currency]],tblXrate[],2,FALSE)</f>
        <v>#N/A</v>
      </c>
      <c r="H156" t="s">
        <v>121</v>
      </c>
      <c r="I156" t="s">
        <v>20</v>
      </c>
      <c r="J156" t="s">
        <v>15</v>
      </c>
      <c r="K156" t="str">
        <f>VLOOKUP(tblSalaries[[#This Row],[Where do you work]],tblCountries[[Actual]:[Mapping]],2,FALSE)</f>
        <v>USA</v>
      </c>
      <c r="L156" t="s">
        <v>13</v>
      </c>
      <c r="M156" s="46">
        <v>0</v>
      </c>
      <c r="N1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57" spans="2:14" ht="15" customHeight="1" x14ac:dyDescent="0.25">
      <c r="B157" t="s">
        <v>2156</v>
      </c>
      <c r="C157" s="1">
        <v>41055.031377314815</v>
      </c>
      <c r="D157" s="4">
        <v>15500</v>
      </c>
      <c r="E157">
        <v>15500</v>
      </c>
      <c r="F157" t="s">
        <v>6</v>
      </c>
      <c r="G157" s="8" t="e">
        <f>tblSalaries[[#This Row],[clean Salary (in local currency)]]*VLOOKUP(tblSalaries[[#This Row],[Currency]],tblXrate[],2,FALSE)</f>
        <v>#N/A</v>
      </c>
      <c r="H157" t="s">
        <v>223</v>
      </c>
      <c r="I157" t="s">
        <v>310</v>
      </c>
      <c r="J157" t="s">
        <v>166</v>
      </c>
      <c r="K157" t="str">
        <f>VLOOKUP(tblSalaries[[#This Row],[Where do you work]],tblCountries[[Actual]:[Mapping]],2,FALSE)</f>
        <v>Mexico</v>
      </c>
      <c r="L157" t="s">
        <v>13</v>
      </c>
      <c r="M157" s="46">
        <v>0</v>
      </c>
      <c r="N1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58" spans="2:14" ht="15" customHeight="1" x14ac:dyDescent="0.25">
      <c r="B158" t="s">
        <v>2157</v>
      </c>
      <c r="C158" s="1">
        <v>41055.031446759262</v>
      </c>
      <c r="D158" s="4" t="s">
        <v>224</v>
      </c>
      <c r="E158">
        <v>90000</v>
      </c>
      <c r="F158" t="s">
        <v>6</v>
      </c>
      <c r="G158" s="8" t="e">
        <f>tblSalaries[[#This Row],[clean Salary (in local currency)]]*VLOOKUP(tblSalaries[[#This Row],[Currency]],tblXrate[],2,FALSE)</f>
        <v>#N/A</v>
      </c>
      <c r="H158" t="s">
        <v>225</v>
      </c>
      <c r="I158" t="s">
        <v>20</v>
      </c>
      <c r="J158" t="s">
        <v>15</v>
      </c>
      <c r="K158" t="str">
        <f>VLOOKUP(tblSalaries[[#This Row],[Where do you work]],tblCountries[[Actual]:[Mapping]],2,FALSE)</f>
        <v>USA</v>
      </c>
      <c r="L158" t="s">
        <v>18</v>
      </c>
      <c r="M158" s="46">
        <v>0</v>
      </c>
      <c r="N1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59" spans="2:14" ht="15" customHeight="1" x14ac:dyDescent="0.25">
      <c r="B159" t="s">
        <v>2158</v>
      </c>
      <c r="C159" s="1">
        <v>41055.031782407408</v>
      </c>
      <c r="D159" s="4">
        <v>66500</v>
      </c>
      <c r="E159">
        <v>66500</v>
      </c>
      <c r="F159" t="s">
        <v>6</v>
      </c>
      <c r="G159" s="8" t="e">
        <f>tblSalaries[[#This Row],[clean Salary (in local currency)]]*VLOOKUP(tblSalaries[[#This Row],[Currency]],tblXrate[],2,FALSE)</f>
        <v>#N/A</v>
      </c>
      <c r="H159" t="s">
        <v>226</v>
      </c>
      <c r="I159" t="s">
        <v>20</v>
      </c>
      <c r="J159" t="s">
        <v>15</v>
      </c>
      <c r="K159" t="str">
        <f>VLOOKUP(tblSalaries[[#This Row],[Where do you work]],tblCountries[[Actual]:[Mapping]],2,FALSE)</f>
        <v>USA</v>
      </c>
      <c r="L159" t="s">
        <v>13</v>
      </c>
      <c r="M159" s="46">
        <v>0</v>
      </c>
      <c r="N1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60" spans="2:14" ht="15" customHeight="1" x14ac:dyDescent="0.25">
      <c r="B160" t="s">
        <v>2159</v>
      </c>
      <c r="C160" s="1">
        <v>41055.031817129631</v>
      </c>
      <c r="D160" s="4">
        <v>100000</v>
      </c>
      <c r="E160">
        <v>100000</v>
      </c>
      <c r="F160" t="s">
        <v>6</v>
      </c>
      <c r="G160" s="8" t="e">
        <f>tblSalaries[[#This Row],[clean Salary (in local currency)]]*VLOOKUP(tblSalaries[[#This Row],[Currency]],tblXrate[],2,FALSE)</f>
        <v>#N/A</v>
      </c>
      <c r="H160" t="s">
        <v>227</v>
      </c>
      <c r="I160" t="s">
        <v>310</v>
      </c>
      <c r="J160" t="s">
        <v>15</v>
      </c>
      <c r="K160" t="str">
        <f>VLOOKUP(tblSalaries[[#This Row],[Where do you work]],tblCountries[[Actual]:[Mapping]],2,FALSE)</f>
        <v>USA</v>
      </c>
      <c r="L160" t="s">
        <v>13</v>
      </c>
      <c r="M160" s="46">
        <v>0</v>
      </c>
      <c r="N1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61" spans="2:14" ht="15" customHeight="1" x14ac:dyDescent="0.25">
      <c r="B161" t="s">
        <v>2160</v>
      </c>
      <c r="C161" s="1">
        <v>41055.031840277778</v>
      </c>
      <c r="D161" s="4" t="s">
        <v>228</v>
      </c>
      <c r="E161">
        <v>32250</v>
      </c>
      <c r="F161" t="s">
        <v>69</v>
      </c>
      <c r="G161" s="8" t="e">
        <f>tblSalaries[[#This Row],[clean Salary (in local currency)]]*VLOOKUP(tblSalaries[[#This Row],[Currency]],tblXrate[],2,FALSE)</f>
        <v>#N/A</v>
      </c>
      <c r="H161" t="s">
        <v>229</v>
      </c>
      <c r="I161" t="s">
        <v>52</v>
      </c>
      <c r="J161" t="s">
        <v>71</v>
      </c>
      <c r="K161" t="str">
        <f>VLOOKUP(tblSalaries[[#This Row],[Where do you work]],tblCountries[[Actual]:[Mapping]],2,FALSE)</f>
        <v>UK</v>
      </c>
      <c r="L161" t="s">
        <v>9</v>
      </c>
      <c r="M161" s="46">
        <v>0</v>
      </c>
      <c r="N1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62" spans="2:14" ht="15" customHeight="1" x14ac:dyDescent="0.25">
      <c r="B162" t="s">
        <v>2161</v>
      </c>
      <c r="C162" s="1">
        <v>41055.031863425924</v>
      </c>
      <c r="D162" s="4">
        <v>420000</v>
      </c>
      <c r="E162">
        <v>420000</v>
      </c>
      <c r="F162" t="s">
        <v>40</v>
      </c>
      <c r="G162" s="8" t="e">
        <f>tblSalaries[[#This Row],[clean Salary (in local currency)]]*VLOOKUP(tblSalaries[[#This Row],[Currency]],tblXrate[],2,FALSE)</f>
        <v>#N/A</v>
      </c>
      <c r="H162" t="s">
        <v>230</v>
      </c>
      <c r="I162" t="s">
        <v>52</v>
      </c>
      <c r="J162" t="s">
        <v>8</v>
      </c>
      <c r="K162" t="str">
        <f>VLOOKUP(tblSalaries[[#This Row],[Where do you work]],tblCountries[[Actual]:[Mapping]],2,FALSE)</f>
        <v>India</v>
      </c>
      <c r="L162" t="s">
        <v>25</v>
      </c>
      <c r="M162" s="46">
        <v>0</v>
      </c>
      <c r="N1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63" spans="2:14" ht="15" customHeight="1" x14ac:dyDescent="0.25">
      <c r="B163" t="s">
        <v>2162</v>
      </c>
      <c r="C163" s="1">
        <v>41055.031944444447</v>
      </c>
      <c r="D163" s="4">
        <v>75000</v>
      </c>
      <c r="E163">
        <v>75000</v>
      </c>
      <c r="F163" t="s">
        <v>6</v>
      </c>
      <c r="G163" s="8" t="e">
        <f>tblSalaries[[#This Row],[clean Salary (in local currency)]]*VLOOKUP(tblSalaries[[#This Row],[Currency]],tblXrate[],2,FALSE)</f>
        <v>#N/A</v>
      </c>
      <c r="H163" t="s">
        <v>231</v>
      </c>
      <c r="I163" t="s">
        <v>20</v>
      </c>
      <c r="J163" t="s">
        <v>15</v>
      </c>
      <c r="K163" t="str">
        <f>VLOOKUP(tblSalaries[[#This Row],[Where do you work]],tblCountries[[Actual]:[Mapping]],2,FALSE)</f>
        <v>USA</v>
      </c>
      <c r="L163" t="s">
        <v>25</v>
      </c>
      <c r="M163" s="46">
        <v>0</v>
      </c>
      <c r="N1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64" spans="2:14" ht="15" customHeight="1" x14ac:dyDescent="0.25">
      <c r="B164" t="s">
        <v>2163</v>
      </c>
      <c r="C164" s="1">
        <v>41055.032233796293</v>
      </c>
      <c r="D164" s="4">
        <v>58</v>
      </c>
      <c r="E164">
        <v>58000</v>
      </c>
      <c r="F164" t="s">
        <v>6</v>
      </c>
      <c r="G164" s="8" t="e">
        <f>tblSalaries[[#This Row],[clean Salary (in local currency)]]*VLOOKUP(tblSalaries[[#This Row],[Currency]],tblXrate[],2,FALSE)</f>
        <v>#N/A</v>
      </c>
      <c r="H164" t="s">
        <v>232</v>
      </c>
      <c r="I164" t="s">
        <v>52</v>
      </c>
      <c r="J164" t="s">
        <v>88</v>
      </c>
      <c r="K164" t="str">
        <f>VLOOKUP(tblSalaries[[#This Row],[Where do you work]],tblCountries[[Actual]:[Mapping]],2,FALSE)</f>
        <v>Canada</v>
      </c>
      <c r="L164" t="s">
        <v>25</v>
      </c>
      <c r="M164" s="46">
        <v>0</v>
      </c>
      <c r="N1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65" spans="2:14" ht="15" customHeight="1" x14ac:dyDescent="0.25">
      <c r="B165" t="s">
        <v>2164</v>
      </c>
      <c r="C165" s="1">
        <v>41055.032280092593</v>
      </c>
      <c r="D165" s="4">
        <v>55000</v>
      </c>
      <c r="E165">
        <v>55000</v>
      </c>
      <c r="F165" t="s">
        <v>6</v>
      </c>
      <c r="G165" s="8" t="e">
        <f>tblSalaries[[#This Row],[clean Salary (in local currency)]]*VLOOKUP(tblSalaries[[#This Row],[Currency]],tblXrate[],2,FALSE)</f>
        <v>#N/A</v>
      </c>
      <c r="H165" t="s">
        <v>233</v>
      </c>
      <c r="I165" t="s">
        <v>52</v>
      </c>
      <c r="J165" t="s">
        <v>15</v>
      </c>
      <c r="K165" t="str">
        <f>VLOOKUP(tblSalaries[[#This Row],[Where do you work]],tblCountries[[Actual]:[Mapping]],2,FALSE)</f>
        <v>USA</v>
      </c>
      <c r="L165" t="s">
        <v>18</v>
      </c>
      <c r="M165" s="46">
        <v>0</v>
      </c>
      <c r="N1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66" spans="2:14" ht="15" customHeight="1" x14ac:dyDescent="0.25">
      <c r="B166" t="s">
        <v>2165</v>
      </c>
      <c r="C166" s="1">
        <v>41055.033125000002</v>
      </c>
      <c r="D166" s="4">
        <v>60000</v>
      </c>
      <c r="E166">
        <v>60000</v>
      </c>
      <c r="F166" t="s">
        <v>6</v>
      </c>
      <c r="G166" s="8" t="e">
        <f>tblSalaries[[#This Row],[clean Salary (in local currency)]]*VLOOKUP(tblSalaries[[#This Row],[Currency]],tblXrate[],2,FALSE)</f>
        <v>#N/A</v>
      </c>
      <c r="H166" t="s">
        <v>234</v>
      </c>
      <c r="I166" t="s">
        <v>20</v>
      </c>
      <c r="J166" t="s">
        <v>15</v>
      </c>
      <c r="K166" t="str">
        <f>VLOOKUP(tblSalaries[[#This Row],[Where do you work]],tblCountries[[Actual]:[Mapping]],2,FALSE)</f>
        <v>USA</v>
      </c>
      <c r="L166" t="s">
        <v>9</v>
      </c>
      <c r="M166" s="46">
        <v>0</v>
      </c>
      <c r="N1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67" spans="2:14" ht="15" customHeight="1" x14ac:dyDescent="0.25">
      <c r="B167" t="s">
        <v>2166</v>
      </c>
      <c r="C167" s="1">
        <v>41055.033159722225</v>
      </c>
      <c r="D167" s="4" t="s">
        <v>235</v>
      </c>
      <c r="E167">
        <v>1300000</v>
      </c>
      <c r="F167" t="s">
        <v>40</v>
      </c>
      <c r="G167" s="8" t="e">
        <f>tblSalaries[[#This Row],[clean Salary (in local currency)]]*VLOOKUP(tblSalaries[[#This Row],[Currency]],tblXrate[],2,FALSE)</f>
        <v>#N/A</v>
      </c>
      <c r="H167" t="s">
        <v>52</v>
      </c>
      <c r="I167" t="s">
        <v>52</v>
      </c>
      <c r="J167" t="s">
        <v>8</v>
      </c>
      <c r="K167" t="str">
        <f>VLOOKUP(tblSalaries[[#This Row],[Where do you work]],tblCountries[[Actual]:[Mapping]],2,FALSE)</f>
        <v>India</v>
      </c>
      <c r="L167" t="s">
        <v>9</v>
      </c>
      <c r="M167" s="46">
        <v>0</v>
      </c>
      <c r="N1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68" spans="2:14" ht="15" customHeight="1" x14ac:dyDescent="0.25">
      <c r="B168" t="s">
        <v>2167</v>
      </c>
      <c r="C168" s="1">
        <v>41055.033217592594</v>
      </c>
      <c r="D168" s="4">
        <v>107000</v>
      </c>
      <c r="E168">
        <v>107000</v>
      </c>
      <c r="F168" t="s">
        <v>86</v>
      </c>
      <c r="G168" s="8" t="e">
        <f>tblSalaries[[#This Row],[clean Salary (in local currency)]]*VLOOKUP(tblSalaries[[#This Row],[Currency]],tblXrate[],2,FALSE)</f>
        <v>#N/A</v>
      </c>
      <c r="H168" t="s">
        <v>236</v>
      </c>
      <c r="I168" t="s">
        <v>52</v>
      </c>
      <c r="J168" t="s">
        <v>88</v>
      </c>
      <c r="K168" t="str">
        <f>VLOOKUP(tblSalaries[[#This Row],[Where do you work]],tblCountries[[Actual]:[Mapping]],2,FALSE)</f>
        <v>Canada</v>
      </c>
      <c r="L168" t="s">
        <v>18</v>
      </c>
      <c r="M168" s="46">
        <v>0</v>
      </c>
      <c r="N1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69" spans="2:14" ht="15" customHeight="1" x14ac:dyDescent="0.25">
      <c r="B169" t="s">
        <v>2168</v>
      </c>
      <c r="C169" s="1">
        <v>41055.03329861111</v>
      </c>
      <c r="D169" s="4">
        <v>145000</v>
      </c>
      <c r="E169">
        <v>145000</v>
      </c>
      <c r="F169" t="s">
        <v>6</v>
      </c>
      <c r="G169" s="8" t="e">
        <f>tblSalaries[[#This Row],[clean Salary (in local currency)]]*VLOOKUP(tblSalaries[[#This Row],[Currency]],tblXrate[],2,FALSE)</f>
        <v>#N/A</v>
      </c>
      <c r="H169" t="s">
        <v>237</v>
      </c>
      <c r="I169" t="s">
        <v>488</v>
      </c>
      <c r="J169" t="s">
        <v>46</v>
      </c>
      <c r="K169" t="str">
        <f>VLOOKUP(tblSalaries[[#This Row],[Where do you work]],tblCountries[[Actual]:[Mapping]],2,FALSE)</f>
        <v>Switzerland</v>
      </c>
      <c r="L169" t="s">
        <v>13</v>
      </c>
      <c r="M169" s="46">
        <v>0</v>
      </c>
      <c r="N1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70" spans="2:14" ht="15" customHeight="1" x14ac:dyDescent="0.25">
      <c r="B170" t="s">
        <v>2169</v>
      </c>
      <c r="C170" s="1">
        <v>41055.033379629633</v>
      </c>
      <c r="D170" s="4">
        <v>22880</v>
      </c>
      <c r="E170">
        <v>22880</v>
      </c>
      <c r="F170" t="s">
        <v>6</v>
      </c>
      <c r="G170" s="8" t="e">
        <f>tblSalaries[[#This Row],[clean Salary (in local currency)]]*VLOOKUP(tblSalaries[[#This Row],[Currency]],tblXrate[],2,FALSE)</f>
        <v>#N/A</v>
      </c>
      <c r="H170" t="s">
        <v>238</v>
      </c>
      <c r="I170" t="s">
        <v>310</v>
      </c>
      <c r="J170" t="s">
        <v>15</v>
      </c>
      <c r="K170" t="str">
        <f>VLOOKUP(tblSalaries[[#This Row],[Where do you work]],tblCountries[[Actual]:[Mapping]],2,FALSE)</f>
        <v>USA</v>
      </c>
      <c r="L170" t="s">
        <v>9</v>
      </c>
      <c r="M170" s="46">
        <v>0</v>
      </c>
      <c r="N1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71" spans="2:14" ht="15" customHeight="1" x14ac:dyDescent="0.25">
      <c r="B171" t="s">
        <v>2170</v>
      </c>
      <c r="C171" s="1">
        <v>41055.033414351848</v>
      </c>
      <c r="D171" s="4">
        <v>80000</v>
      </c>
      <c r="E171">
        <v>80000</v>
      </c>
      <c r="F171" t="s">
        <v>6</v>
      </c>
      <c r="G171" s="8" t="e">
        <f>tblSalaries[[#This Row],[clean Salary (in local currency)]]*VLOOKUP(tblSalaries[[#This Row],[Currency]],tblXrate[],2,FALSE)</f>
        <v>#N/A</v>
      </c>
      <c r="H171" t="s">
        <v>239</v>
      </c>
      <c r="I171" t="s">
        <v>356</v>
      </c>
      <c r="J171" t="s">
        <v>15</v>
      </c>
      <c r="K171" t="str">
        <f>VLOOKUP(tblSalaries[[#This Row],[Where do you work]],tblCountries[[Actual]:[Mapping]],2,FALSE)</f>
        <v>USA</v>
      </c>
      <c r="L171" t="s">
        <v>9</v>
      </c>
      <c r="M171" s="46">
        <v>0</v>
      </c>
      <c r="N1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72" spans="2:14" ht="15" customHeight="1" x14ac:dyDescent="0.25">
      <c r="B172" t="s">
        <v>2171</v>
      </c>
      <c r="C172" s="1">
        <v>41055.033460648148</v>
      </c>
      <c r="D172" s="4" t="s">
        <v>240</v>
      </c>
      <c r="E172">
        <v>500000</v>
      </c>
      <c r="F172" t="s">
        <v>40</v>
      </c>
      <c r="G172" s="8" t="e">
        <f>tblSalaries[[#This Row],[clean Salary (in local currency)]]*VLOOKUP(tblSalaries[[#This Row],[Currency]],tblXrate[],2,FALSE)</f>
        <v>#N/A</v>
      </c>
      <c r="H172" t="s">
        <v>241</v>
      </c>
      <c r="I172" t="s">
        <v>20</v>
      </c>
      <c r="J172" t="s">
        <v>8</v>
      </c>
      <c r="K172" t="str">
        <f>VLOOKUP(tblSalaries[[#This Row],[Where do you work]],tblCountries[[Actual]:[Mapping]],2,FALSE)</f>
        <v>India</v>
      </c>
      <c r="L172" t="s">
        <v>18</v>
      </c>
      <c r="M172" s="46">
        <v>0</v>
      </c>
      <c r="N1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73" spans="2:14" ht="15" customHeight="1" x14ac:dyDescent="0.25">
      <c r="B173" t="s">
        <v>2172</v>
      </c>
      <c r="C173" s="1">
        <v>41055.033865740741</v>
      </c>
      <c r="D173" s="4">
        <v>90000</v>
      </c>
      <c r="E173">
        <v>90000</v>
      </c>
      <c r="F173" t="s">
        <v>86</v>
      </c>
      <c r="G173" s="8" t="e">
        <f>tblSalaries[[#This Row],[clean Salary (in local currency)]]*VLOOKUP(tblSalaries[[#This Row],[Currency]],tblXrate[],2,FALSE)</f>
        <v>#N/A</v>
      </c>
      <c r="H173" t="s">
        <v>242</v>
      </c>
      <c r="I173" t="s">
        <v>20</v>
      </c>
      <c r="J173" t="s">
        <v>88</v>
      </c>
      <c r="K173" t="str">
        <f>VLOOKUP(tblSalaries[[#This Row],[Where do you work]],tblCountries[[Actual]:[Mapping]],2,FALSE)</f>
        <v>Canada</v>
      </c>
      <c r="L173" t="s">
        <v>9</v>
      </c>
      <c r="M173" s="46">
        <v>0</v>
      </c>
      <c r="N1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74" spans="2:14" ht="15" customHeight="1" x14ac:dyDescent="0.25">
      <c r="B174" t="s">
        <v>2173</v>
      </c>
      <c r="C174" s="1">
        <v>41055.033888888887</v>
      </c>
      <c r="D174" s="4">
        <v>180000</v>
      </c>
      <c r="E174">
        <v>180000</v>
      </c>
      <c r="F174" t="s">
        <v>40</v>
      </c>
      <c r="G174" s="8" t="e">
        <f>tblSalaries[[#This Row],[clean Salary (in local currency)]]*VLOOKUP(tblSalaries[[#This Row],[Currency]],tblXrate[],2,FALSE)</f>
        <v>#N/A</v>
      </c>
      <c r="H174" t="s">
        <v>243</v>
      </c>
      <c r="I174" t="s">
        <v>20</v>
      </c>
      <c r="J174" t="s">
        <v>8</v>
      </c>
      <c r="K174" t="str">
        <f>VLOOKUP(tblSalaries[[#This Row],[Where do you work]],tblCountries[[Actual]:[Mapping]],2,FALSE)</f>
        <v>India</v>
      </c>
      <c r="L174" t="s">
        <v>9</v>
      </c>
      <c r="M174" s="46">
        <v>0</v>
      </c>
      <c r="N1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75" spans="2:14" ht="15" customHeight="1" x14ac:dyDescent="0.25">
      <c r="B175" t="s">
        <v>2174</v>
      </c>
      <c r="C175" s="1">
        <v>41055.033888888887</v>
      </c>
      <c r="D175" s="4">
        <v>46584</v>
      </c>
      <c r="E175">
        <v>46584</v>
      </c>
      <c r="F175" t="s">
        <v>6</v>
      </c>
      <c r="G175" s="8" t="e">
        <f>tblSalaries[[#This Row],[clean Salary (in local currency)]]*VLOOKUP(tblSalaries[[#This Row],[Currency]],tblXrate[],2,FALSE)</f>
        <v>#N/A</v>
      </c>
      <c r="H175" t="s">
        <v>244</v>
      </c>
      <c r="I175" t="s">
        <v>20</v>
      </c>
      <c r="J175" t="s">
        <v>15</v>
      </c>
      <c r="K175" t="str">
        <f>VLOOKUP(tblSalaries[[#This Row],[Where do you work]],tblCountries[[Actual]:[Mapping]],2,FALSE)</f>
        <v>USA</v>
      </c>
      <c r="L175" t="s">
        <v>9</v>
      </c>
      <c r="M175" s="46">
        <v>0</v>
      </c>
      <c r="N1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76" spans="2:14" ht="15" customHeight="1" x14ac:dyDescent="0.25">
      <c r="B176" t="s">
        <v>2175</v>
      </c>
      <c r="C176" s="1">
        <v>41055.033888888887</v>
      </c>
      <c r="D176" s="4">
        <v>67000</v>
      </c>
      <c r="E176">
        <v>67000</v>
      </c>
      <c r="F176" t="s">
        <v>6</v>
      </c>
      <c r="G176" s="8" t="e">
        <f>tblSalaries[[#This Row],[clean Salary (in local currency)]]*VLOOKUP(tblSalaries[[#This Row],[Currency]],tblXrate[],2,FALSE)</f>
        <v>#N/A</v>
      </c>
      <c r="H176" t="s">
        <v>245</v>
      </c>
      <c r="I176" t="s">
        <v>20</v>
      </c>
      <c r="J176" t="s">
        <v>15</v>
      </c>
      <c r="K176" t="str">
        <f>VLOOKUP(tblSalaries[[#This Row],[Where do you work]],tblCountries[[Actual]:[Mapping]],2,FALSE)</f>
        <v>USA</v>
      </c>
      <c r="L176" t="s">
        <v>9</v>
      </c>
      <c r="M176" s="46">
        <v>0</v>
      </c>
      <c r="N1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77" spans="2:14" ht="15" customHeight="1" x14ac:dyDescent="0.25">
      <c r="B177" t="s">
        <v>2176</v>
      </c>
      <c r="C177" s="1">
        <v>41055.033993055556</v>
      </c>
      <c r="D177" s="4" t="s">
        <v>246</v>
      </c>
      <c r="E177">
        <v>1100000</v>
      </c>
      <c r="F177" t="s">
        <v>40</v>
      </c>
      <c r="G177" s="8" t="e">
        <f>tblSalaries[[#This Row],[clean Salary (in local currency)]]*VLOOKUP(tblSalaries[[#This Row],[Currency]],tblXrate[],2,FALSE)</f>
        <v>#N/A</v>
      </c>
      <c r="H177" t="s">
        <v>247</v>
      </c>
      <c r="I177" t="s">
        <v>52</v>
      </c>
      <c r="J177" t="s">
        <v>8</v>
      </c>
      <c r="K177" t="str">
        <f>VLOOKUP(tblSalaries[[#This Row],[Where do you work]],tblCountries[[Actual]:[Mapping]],2,FALSE)</f>
        <v>India</v>
      </c>
      <c r="L177" t="s">
        <v>9</v>
      </c>
      <c r="M177" s="46">
        <v>0</v>
      </c>
      <c r="N1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78" spans="2:14" ht="15" customHeight="1" x14ac:dyDescent="0.25">
      <c r="B178" t="s">
        <v>2177</v>
      </c>
      <c r="C178" s="1">
        <v>41055.034236111111</v>
      </c>
      <c r="D178" s="4">
        <v>92000</v>
      </c>
      <c r="E178">
        <v>92000</v>
      </c>
      <c r="F178" t="s">
        <v>6</v>
      </c>
      <c r="G178" s="8" t="e">
        <f>tblSalaries[[#This Row],[clean Salary (in local currency)]]*VLOOKUP(tblSalaries[[#This Row],[Currency]],tblXrate[],2,FALSE)</f>
        <v>#N/A</v>
      </c>
      <c r="H178" t="s">
        <v>248</v>
      </c>
      <c r="I178" t="s">
        <v>279</v>
      </c>
      <c r="J178" t="s">
        <v>15</v>
      </c>
      <c r="K178" t="str">
        <f>VLOOKUP(tblSalaries[[#This Row],[Where do you work]],tblCountries[[Actual]:[Mapping]],2,FALSE)</f>
        <v>USA</v>
      </c>
      <c r="L178" t="s">
        <v>9</v>
      </c>
      <c r="M178" s="46">
        <v>0</v>
      </c>
      <c r="N1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79" spans="2:14" ht="15" customHeight="1" x14ac:dyDescent="0.25">
      <c r="B179" t="s">
        <v>2178</v>
      </c>
      <c r="C179" s="1">
        <v>41055.034270833334</v>
      </c>
      <c r="D179" s="4">
        <v>75000</v>
      </c>
      <c r="E179">
        <v>75000</v>
      </c>
      <c r="F179" t="s">
        <v>6</v>
      </c>
      <c r="G179" s="8" t="e">
        <f>tblSalaries[[#This Row],[clean Salary (in local currency)]]*VLOOKUP(tblSalaries[[#This Row],[Currency]],tblXrate[],2,FALSE)</f>
        <v>#N/A</v>
      </c>
      <c r="H179" t="s">
        <v>249</v>
      </c>
      <c r="I179" t="s">
        <v>67</v>
      </c>
      <c r="J179" t="s">
        <v>15</v>
      </c>
      <c r="K179" t="str">
        <f>VLOOKUP(tblSalaries[[#This Row],[Where do you work]],tblCountries[[Actual]:[Mapping]],2,FALSE)</f>
        <v>USA</v>
      </c>
      <c r="L179" t="s">
        <v>13</v>
      </c>
      <c r="M179" s="46">
        <v>0</v>
      </c>
      <c r="N1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80" spans="2:14" ht="15" customHeight="1" x14ac:dyDescent="0.25">
      <c r="B180" t="s">
        <v>2179</v>
      </c>
      <c r="C180" s="1">
        <v>41055.034432870372</v>
      </c>
      <c r="D180" s="4">
        <v>180000</v>
      </c>
      <c r="E180">
        <v>180000</v>
      </c>
      <c r="F180" t="s">
        <v>40</v>
      </c>
      <c r="G180" s="8" t="e">
        <f>tblSalaries[[#This Row],[clean Salary (in local currency)]]*VLOOKUP(tblSalaries[[#This Row],[Currency]],tblXrate[],2,FALSE)</f>
        <v>#N/A</v>
      </c>
      <c r="H180" t="s">
        <v>243</v>
      </c>
      <c r="I180" t="s">
        <v>20</v>
      </c>
      <c r="J180" t="s">
        <v>8</v>
      </c>
      <c r="K180" t="str">
        <f>VLOOKUP(tblSalaries[[#This Row],[Where do you work]],tblCountries[[Actual]:[Mapping]],2,FALSE)</f>
        <v>India</v>
      </c>
      <c r="L180" t="s">
        <v>9</v>
      </c>
      <c r="M180" s="46">
        <v>0</v>
      </c>
      <c r="N1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81" spans="2:14" ht="15" customHeight="1" x14ac:dyDescent="0.25">
      <c r="B181" t="s">
        <v>2180</v>
      </c>
      <c r="C181" s="1">
        <v>41055.034583333334</v>
      </c>
      <c r="D181" s="4">
        <v>18500</v>
      </c>
      <c r="E181">
        <v>18500</v>
      </c>
      <c r="F181" t="s">
        <v>69</v>
      </c>
      <c r="G181" s="8" t="e">
        <f>tblSalaries[[#This Row],[clean Salary (in local currency)]]*VLOOKUP(tblSalaries[[#This Row],[Currency]],tblXrate[],2,FALSE)</f>
        <v>#N/A</v>
      </c>
      <c r="H181" t="s">
        <v>250</v>
      </c>
      <c r="I181" t="s">
        <v>52</v>
      </c>
      <c r="J181" t="s">
        <v>71</v>
      </c>
      <c r="K181" t="str">
        <f>VLOOKUP(tblSalaries[[#This Row],[Where do you work]],tblCountries[[Actual]:[Mapping]],2,FALSE)</f>
        <v>UK</v>
      </c>
      <c r="L181" t="s">
        <v>13</v>
      </c>
      <c r="M181" s="46">
        <v>0</v>
      </c>
      <c r="N1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82" spans="2:14" ht="15" customHeight="1" x14ac:dyDescent="0.25">
      <c r="B182" t="s">
        <v>2181</v>
      </c>
      <c r="C182" s="1">
        <v>41055.03460648148</v>
      </c>
      <c r="D182" s="4">
        <v>40000</v>
      </c>
      <c r="E182">
        <v>40000</v>
      </c>
      <c r="F182" t="s">
        <v>6</v>
      </c>
      <c r="G182" s="8" t="e">
        <f>tblSalaries[[#This Row],[clean Salary (in local currency)]]*VLOOKUP(tblSalaries[[#This Row],[Currency]],tblXrate[],2,FALSE)</f>
        <v>#N/A</v>
      </c>
      <c r="H182" t="s">
        <v>251</v>
      </c>
      <c r="I182" t="s">
        <v>20</v>
      </c>
      <c r="J182" t="s">
        <v>15</v>
      </c>
      <c r="K182" t="str">
        <f>VLOOKUP(tblSalaries[[#This Row],[Where do you work]],tblCountries[[Actual]:[Mapping]],2,FALSE)</f>
        <v>USA</v>
      </c>
      <c r="L182" t="s">
        <v>13</v>
      </c>
      <c r="M182" s="46">
        <v>0</v>
      </c>
      <c r="N1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83" spans="2:14" ht="15" customHeight="1" x14ac:dyDescent="0.25">
      <c r="B183" t="s">
        <v>2182</v>
      </c>
      <c r="C183" s="1">
        <v>41055.034710648149</v>
      </c>
      <c r="D183" s="4">
        <v>111680</v>
      </c>
      <c r="E183">
        <v>111680</v>
      </c>
      <c r="F183" t="s">
        <v>6</v>
      </c>
      <c r="G183" s="8" t="e">
        <f>tblSalaries[[#This Row],[clean Salary (in local currency)]]*VLOOKUP(tblSalaries[[#This Row],[Currency]],tblXrate[],2,FALSE)</f>
        <v>#N/A</v>
      </c>
      <c r="H183" t="s">
        <v>252</v>
      </c>
      <c r="I183" t="s">
        <v>20</v>
      </c>
      <c r="J183" t="s">
        <v>15</v>
      </c>
      <c r="K183" t="str">
        <f>VLOOKUP(tblSalaries[[#This Row],[Where do you work]],tblCountries[[Actual]:[Mapping]],2,FALSE)</f>
        <v>USA</v>
      </c>
      <c r="L183" t="s">
        <v>18</v>
      </c>
      <c r="M183" s="46">
        <v>0</v>
      </c>
      <c r="N1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84" spans="2:14" ht="15" customHeight="1" x14ac:dyDescent="0.25">
      <c r="B184" t="s">
        <v>2183</v>
      </c>
      <c r="C184" s="1">
        <v>41055.034849537034</v>
      </c>
      <c r="D184" s="4">
        <v>41.405999999999999</v>
      </c>
      <c r="E184">
        <v>41406</v>
      </c>
      <c r="F184" t="s">
        <v>6</v>
      </c>
      <c r="G184" s="8" t="e">
        <f>tblSalaries[[#This Row],[clean Salary (in local currency)]]*VLOOKUP(tblSalaries[[#This Row],[Currency]],tblXrate[],2,FALSE)</f>
        <v>#N/A</v>
      </c>
      <c r="H184" t="s">
        <v>253</v>
      </c>
      <c r="I184" t="s">
        <v>20</v>
      </c>
      <c r="J184" t="s">
        <v>88</v>
      </c>
      <c r="K184" t="str">
        <f>VLOOKUP(tblSalaries[[#This Row],[Where do you work]],tblCountries[[Actual]:[Mapping]],2,FALSE)</f>
        <v>Canada</v>
      </c>
      <c r="L184" t="s">
        <v>25</v>
      </c>
      <c r="M184" s="46">
        <v>0</v>
      </c>
      <c r="N1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85" spans="2:14" ht="15" customHeight="1" x14ac:dyDescent="0.25">
      <c r="B185" t="s">
        <v>2184</v>
      </c>
      <c r="C185" s="1">
        <v>41055.034895833334</v>
      </c>
      <c r="D185" s="4">
        <v>70000</v>
      </c>
      <c r="E185">
        <v>70000</v>
      </c>
      <c r="F185" t="s">
        <v>6</v>
      </c>
      <c r="G185" s="8" t="e">
        <f>tblSalaries[[#This Row],[clean Salary (in local currency)]]*VLOOKUP(tblSalaries[[#This Row],[Currency]],tblXrate[],2,FALSE)</f>
        <v>#N/A</v>
      </c>
      <c r="H185" t="s">
        <v>254</v>
      </c>
      <c r="I185" t="s">
        <v>52</v>
      </c>
      <c r="J185" t="s">
        <v>15</v>
      </c>
      <c r="K185" t="str">
        <f>VLOOKUP(tblSalaries[[#This Row],[Where do you work]],tblCountries[[Actual]:[Mapping]],2,FALSE)</f>
        <v>USA</v>
      </c>
      <c r="L185" t="s">
        <v>9</v>
      </c>
      <c r="M185" s="46">
        <v>0</v>
      </c>
      <c r="N1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86" spans="2:14" ht="15" customHeight="1" x14ac:dyDescent="0.25">
      <c r="B186" t="s">
        <v>2185</v>
      </c>
      <c r="C186" s="1">
        <v>41055.035081018519</v>
      </c>
      <c r="D186" s="4">
        <v>40700</v>
      </c>
      <c r="E186">
        <v>40700</v>
      </c>
      <c r="F186" t="s">
        <v>6</v>
      </c>
      <c r="G186" s="8" t="e">
        <f>tblSalaries[[#This Row],[clean Salary (in local currency)]]*VLOOKUP(tblSalaries[[#This Row],[Currency]],tblXrate[],2,FALSE)</f>
        <v>#N/A</v>
      </c>
      <c r="H186" t="s">
        <v>255</v>
      </c>
      <c r="I186" t="s">
        <v>20</v>
      </c>
      <c r="J186" t="s">
        <v>15</v>
      </c>
      <c r="K186" t="str">
        <f>VLOOKUP(tblSalaries[[#This Row],[Where do you work]],tblCountries[[Actual]:[Mapping]],2,FALSE)</f>
        <v>USA</v>
      </c>
      <c r="L186" t="s">
        <v>25</v>
      </c>
      <c r="M186" s="46">
        <v>0</v>
      </c>
      <c r="N1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87" spans="2:14" ht="15" customHeight="1" x14ac:dyDescent="0.25">
      <c r="B187" t="s">
        <v>2186</v>
      </c>
      <c r="C187" s="1">
        <v>41055.035092592596</v>
      </c>
      <c r="D187" s="4">
        <v>40000</v>
      </c>
      <c r="E187">
        <v>40000</v>
      </c>
      <c r="F187" t="s">
        <v>6</v>
      </c>
      <c r="G187" s="8" t="e">
        <f>tblSalaries[[#This Row],[clean Salary (in local currency)]]*VLOOKUP(tblSalaries[[#This Row],[Currency]],tblXrate[],2,FALSE)</f>
        <v>#N/A</v>
      </c>
      <c r="H187" t="s">
        <v>256</v>
      </c>
      <c r="I187" t="s">
        <v>20</v>
      </c>
      <c r="J187" t="s">
        <v>15</v>
      </c>
      <c r="K187" t="str">
        <f>VLOOKUP(tblSalaries[[#This Row],[Where do you work]],tblCountries[[Actual]:[Mapping]],2,FALSE)</f>
        <v>USA</v>
      </c>
      <c r="L187" t="s">
        <v>9</v>
      </c>
      <c r="M187" s="46">
        <v>0</v>
      </c>
      <c r="N1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88" spans="2:14" ht="15" customHeight="1" x14ac:dyDescent="0.25">
      <c r="B188" t="s">
        <v>2187</v>
      </c>
      <c r="C188" s="1">
        <v>41055.035162037035</v>
      </c>
      <c r="D188" s="4">
        <v>60000</v>
      </c>
      <c r="E188">
        <v>60000</v>
      </c>
      <c r="F188" t="s">
        <v>6</v>
      </c>
      <c r="G188" s="8" t="e">
        <f>tblSalaries[[#This Row],[clean Salary (in local currency)]]*VLOOKUP(tblSalaries[[#This Row],[Currency]],tblXrate[],2,FALSE)</f>
        <v>#N/A</v>
      </c>
      <c r="H188" t="s">
        <v>257</v>
      </c>
      <c r="I188" t="s">
        <v>310</v>
      </c>
      <c r="J188" t="s">
        <v>15</v>
      </c>
      <c r="K188" t="str">
        <f>VLOOKUP(tblSalaries[[#This Row],[Where do you work]],tblCountries[[Actual]:[Mapping]],2,FALSE)</f>
        <v>USA</v>
      </c>
      <c r="L188" t="s">
        <v>9</v>
      </c>
      <c r="M188" s="46">
        <v>0</v>
      </c>
      <c r="N1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89" spans="2:14" ht="15" customHeight="1" x14ac:dyDescent="0.25">
      <c r="B189" t="s">
        <v>2188</v>
      </c>
      <c r="C189" s="1">
        <v>41055.035196759258</v>
      </c>
      <c r="D189" s="4">
        <v>92000</v>
      </c>
      <c r="E189">
        <v>92000</v>
      </c>
      <c r="F189" t="s">
        <v>86</v>
      </c>
      <c r="G189" s="8" t="e">
        <f>tblSalaries[[#This Row],[clean Salary (in local currency)]]*VLOOKUP(tblSalaries[[#This Row],[Currency]],tblXrate[],2,FALSE)</f>
        <v>#N/A</v>
      </c>
      <c r="H189" t="s">
        <v>258</v>
      </c>
      <c r="I189" t="s">
        <v>356</v>
      </c>
      <c r="J189" t="s">
        <v>88</v>
      </c>
      <c r="K189" t="str">
        <f>VLOOKUP(tblSalaries[[#This Row],[Where do you work]],tblCountries[[Actual]:[Mapping]],2,FALSE)</f>
        <v>Canada</v>
      </c>
      <c r="L189" t="s">
        <v>13</v>
      </c>
      <c r="M189" s="46">
        <v>0</v>
      </c>
      <c r="N1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90" spans="2:14" ht="15" customHeight="1" x14ac:dyDescent="0.25">
      <c r="B190" t="s">
        <v>2189</v>
      </c>
      <c r="C190" s="1">
        <v>41055.035219907404</v>
      </c>
      <c r="D190" s="4">
        <v>13636.36</v>
      </c>
      <c r="E190">
        <v>13636</v>
      </c>
      <c r="F190" t="s">
        <v>6</v>
      </c>
      <c r="G190" s="8" t="e">
        <f>tblSalaries[[#This Row],[clean Salary (in local currency)]]*VLOOKUP(tblSalaries[[#This Row],[Currency]],tblXrate[],2,FALSE)</f>
        <v>#N/A</v>
      </c>
      <c r="H190" t="s">
        <v>259</v>
      </c>
      <c r="I190" t="s">
        <v>52</v>
      </c>
      <c r="J190" t="s">
        <v>8</v>
      </c>
      <c r="K190" t="str">
        <f>VLOOKUP(tblSalaries[[#This Row],[Where do you work]],tblCountries[[Actual]:[Mapping]],2,FALSE)</f>
        <v>India</v>
      </c>
      <c r="L190" t="s">
        <v>13</v>
      </c>
      <c r="M190" s="46">
        <v>0</v>
      </c>
      <c r="N1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91" spans="2:14" ht="15" customHeight="1" x14ac:dyDescent="0.25">
      <c r="B191" t="s">
        <v>2190</v>
      </c>
      <c r="C191" s="1">
        <v>41055.035219907404</v>
      </c>
      <c r="D191" s="4">
        <v>80000</v>
      </c>
      <c r="E191">
        <v>80000</v>
      </c>
      <c r="F191" t="s">
        <v>6</v>
      </c>
      <c r="G191" s="8" t="e">
        <f>tblSalaries[[#This Row],[clean Salary (in local currency)]]*VLOOKUP(tblSalaries[[#This Row],[Currency]],tblXrate[],2,FALSE)</f>
        <v>#N/A</v>
      </c>
      <c r="H191" t="s">
        <v>260</v>
      </c>
      <c r="I191" t="s">
        <v>52</v>
      </c>
      <c r="J191" t="s">
        <v>15</v>
      </c>
      <c r="K191" t="str">
        <f>VLOOKUP(tblSalaries[[#This Row],[Where do you work]],tblCountries[[Actual]:[Mapping]],2,FALSE)</f>
        <v>USA</v>
      </c>
      <c r="L191" t="s">
        <v>18</v>
      </c>
      <c r="M191" s="46">
        <v>0</v>
      </c>
      <c r="N1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92" spans="2:14" ht="15" customHeight="1" x14ac:dyDescent="0.25">
      <c r="B192" t="s">
        <v>2191</v>
      </c>
      <c r="C192" s="1">
        <v>41055.035416666666</v>
      </c>
      <c r="D192" s="4" t="s">
        <v>261</v>
      </c>
      <c r="E192">
        <v>60000</v>
      </c>
      <c r="F192" t="s">
        <v>86</v>
      </c>
      <c r="G192" s="8" t="e">
        <f>tblSalaries[[#This Row],[clean Salary (in local currency)]]*VLOOKUP(tblSalaries[[#This Row],[Currency]],tblXrate[],2,FALSE)</f>
        <v>#N/A</v>
      </c>
      <c r="H192" t="s">
        <v>262</v>
      </c>
      <c r="I192" t="s">
        <v>20</v>
      </c>
      <c r="J192" t="s">
        <v>88</v>
      </c>
      <c r="K192" t="str">
        <f>VLOOKUP(tblSalaries[[#This Row],[Where do you work]],tblCountries[[Actual]:[Mapping]],2,FALSE)</f>
        <v>Canada</v>
      </c>
      <c r="L192" t="s">
        <v>18</v>
      </c>
      <c r="M192" s="46">
        <v>0</v>
      </c>
      <c r="N1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93" spans="2:14" ht="15" customHeight="1" x14ac:dyDescent="0.25">
      <c r="B193" t="s">
        <v>2192</v>
      </c>
      <c r="C193" s="1">
        <v>41055.035914351851</v>
      </c>
      <c r="D193" s="4">
        <v>28000</v>
      </c>
      <c r="E193">
        <v>28000</v>
      </c>
      <c r="F193" t="s">
        <v>6</v>
      </c>
      <c r="G193" s="8" t="e">
        <f>tblSalaries[[#This Row],[clean Salary (in local currency)]]*VLOOKUP(tblSalaries[[#This Row],[Currency]],tblXrate[],2,FALSE)</f>
        <v>#N/A</v>
      </c>
      <c r="H193" t="s">
        <v>263</v>
      </c>
      <c r="I193" t="s">
        <v>20</v>
      </c>
      <c r="J193" t="s">
        <v>15</v>
      </c>
      <c r="K193" t="str">
        <f>VLOOKUP(tblSalaries[[#This Row],[Where do you work]],tblCountries[[Actual]:[Mapping]],2,FALSE)</f>
        <v>USA</v>
      </c>
      <c r="L193" t="s">
        <v>9</v>
      </c>
      <c r="M193" s="46">
        <v>0</v>
      </c>
      <c r="N1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94" spans="2:14" ht="15" customHeight="1" x14ac:dyDescent="0.25">
      <c r="B194" t="s">
        <v>2193</v>
      </c>
      <c r="C194" s="1">
        <v>41055.036053240743</v>
      </c>
      <c r="D194" s="4">
        <v>60000</v>
      </c>
      <c r="E194">
        <v>60000</v>
      </c>
      <c r="F194" t="s">
        <v>6</v>
      </c>
      <c r="G194" s="8" t="e">
        <f>tblSalaries[[#This Row],[clean Salary (in local currency)]]*VLOOKUP(tblSalaries[[#This Row],[Currency]],tblXrate[],2,FALSE)</f>
        <v>#N/A</v>
      </c>
      <c r="H194" t="s">
        <v>264</v>
      </c>
      <c r="I194" t="s">
        <v>20</v>
      </c>
      <c r="J194" t="s">
        <v>15</v>
      </c>
      <c r="K194" t="str">
        <f>VLOOKUP(tblSalaries[[#This Row],[Where do you work]],tblCountries[[Actual]:[Mapping]],2,FALSE)</f>
        <v>USA</v>
      </c>
      <c r="L194" t="s">
        <v>9</v>
      </c>
      <c r="M194" s="46">
        <v>0</v>
      </c>
      <c r="N1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95" spans="2:14" ht="15" customHeight="1" x14ac:dyDescent="0.25">
      <c r="B195" t="s">
        <v>2194</v>
      </c>
      <c r="C195" s="1">
        <v>41055.036099537036</v>
      </c>
      <c r="D195" s="4">
        <v>96000</v>
      </c>
      <c r="E195">
        <v>96000</v>
      </c>
      <c r="F195" t="s">
        <v>6</v>
      </c>
      <c r="G195" s="8" t="e">
        <f>tblSalaries[[#This Row],[clean Salary (in local currency)]]*VLOOKUP(tblSalaries[[#This Row],[Currency]],tblXrate[],2,FALSE)</f>
        <v>#N/A</v>
      </c>
      <c r="H195" t="s">
        <v>265</v>
      </c>
      <c r="I195" t="s">
        <v>67</v>
      </c>
      <c r="J195" t="s">
        <v>15</v>
      </c>
      <c r="K195" t="str">
        <f>VLOOKUP(tblSalaries[[#This Row],[Where do you work]],tblCountries[[Actual]:[Mapping]],2,FALSE)</f>
        <v>USA</v>
      </c>
      <c r="L195" t="s">
        <v>18</v>
      </c>
      <c r="M195" s="46">
        <v>0</v>
      </c>
      <c r="N1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96" spans="2:14" ht="15" customHeight="1" x14ac:dyDescent="0.25">
      <c r="B196" t="s">
        <v>2195</v>
      </c>
      <c r="C196" s="1">
        <v>41055.036354166667</v>
      </c>
      <c r="D196" s="4">
        <v>67000</v>
      </c>
      <c r="E196">
        <v>67000</v>
      </c>
      <c r="F196" t="s">
        <v>6</v>
      </c>
      <c r="G196" s="8" t="e">
        <f>tblSalaries[[#This Row],[clean Salary (in local currency)]]*VLOOKUP(tblSalaries[[#This Row],[Currency]],tblXrate[],2,FALSE)</f>
        <v>#N/A</v>
      </c>
      <c r="H196" t="s">
        <v>14</v>
      </c>
      <c r="I196" t="s">
        <v>20</v>
      </c>
      <c r="J196" t="s">
        <v>15</v>
      </c>
      <c r="K196" t="str">
        <f>VLOOKUP(tblSalaries[[#This Row],[Where do you work]],tblCountries[[Actual]:[Mapping]],2,FALSE)</f>
        <v>USA</v>
      </c>
      <c r="L196" t="s">
        <v>9</v>
      </c>
      <c r="M196" s="46">
        <v>0</v>
      </c>
      <c r="N1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97" spans="2:14" ht="15" customHeight="1" x14ac:dyDescent="0.25">
      <c r="B197" t="s">
        <v>2196</v>
      </c>
      <c r="C197" s="1">
        <v>41055.036400462966</v>
      </c>
      <c r="D197" s="4">
        <v>70000</v>
      </c>
      <c r="E197">
        <v>70000</v>
      </c>
      <c r="F197" t="s">
        <v>6</v>
      </c>
      <c r="G197" s="8" t="e">
        <f>tblSalaries[[#This Row],[clean Salary (in local currency)]]*VLOOKUP(tblSalaries[[#This Row],[Currency]],tblXrate[],2,FALSE)</f>
        <v>#N/A</v>
      </c>
      <c r="H197" t="s">
        <v>266</v>
      </c>
      <c r="I197" t="s">
        <v>20</v>
      </c>
      <c r="J197" t="s">
        <v>15</v>
      </c>
      <c r="K197" t="str">
        <f>VLOOKUP(tblSalaries[[#This Row],[Where do you work]],tblCountries[[Actual]:[Mapping]],2,FALSE)</f>
        <v>USA</v>
      </c>
      <c r="L197" t="s">
        <v>9</v>
      </c>
      <c r="M197" s="46">
        <v>0</v>
      </c>
      <c r="N1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98" spans="2:14" ht="15" customHeight="1" x14ac:dyDescent="0.25">
      <c r="B198" t="s">
        <v>2197</v>
      </c>
      <c r="C198" s="1">
        <v>41055.036458333336</v>
      </c>
      <c r="D198" s="4">
        <v>233000</v>
      </c>
      <c r="E198">
        <v>233000</v>
      </c>
      <c r="F198" t="s">
        <v>40</v>
      </c>
      <c r="G198" s="8" t="e">
        <f>tblSalaries[[#This Row],[clean Salary (in local currency)]]*VLOOKUP(tblSalaries[[#This Row],[Currency]],tblXrate[],2,FALSE)</f>
        <v>#N/A</v>
      </c>
      <c r="H198" t="s">
        <v>267</v>
      </c>
      <c r="I198" t="s">
        <v>52</v>
      </c>
      <c r="J198" t="s">
        <v>8</v>
      </c>
      <c r="K198" t="str">
        <f>VLOOKUP(tblSalaries[[#This Row],[Where do you work]],tblCountries[[Actual]:[Mapping]],2,FALSE)</f>
        <v>India</v>
      </c>
      <c r="L198" t="s">
        <v>13</v>
      </c>
      <c r="M198" s="46">
        <v>0</v>
      </c>
      <c r="N1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199" spans="2:14" ht="15" customHeight="1" x14ac:dyDescent="0.25">
      <c r="B199" t="s">
        <v>2198</v>
      </c>
      <c r="C199" s="1">
        <v>41055.036539351851</v>
      </c>
      <c r="D199" s="4" t="s">
        <v>268</v>
      </c>
      <c r="E199">
        <v>99000</v>
      </c>
      <c r="F199" t="s">
        <v>6</v>
      </c>
      <c r="G199" s="8" t="e">
        <f>tblSalaries[[#This Row],[clean Salary (in local currency)]]*VLOOKUP(tblSalaries[[#This Row],[Currency]],tblXrate[],2,FALSE)</f>
        <v>#N/A</v>
      </c>
      <c r="H199" t="s">
        <v>269</v>
      </c>
      <c r="I199" t="s">
        <v>488</v>
      </c>
      <c r="J199" t="s">
        <v>15</v>
      </c>
      <c r="K199" t="str">
        <f>VLOOKUP(tblSalaries[[#This Row],[Where do you work]],tblCountries[[Actual]:[Mapping]],2,FALSE)</f>
        <v>USA</v>
      </c>
      <c r="L199" t="s">
        <v>9</v>
      </c>
      <c r="M199" s="46">
        <v>0</v>
      </c>
      <c r="N1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00" spans="2:14" ht="15" customHeight="1" x14ac:dyDescent="0.25">
      <c r="B200" t="s">
        <v>2199</v>
      </c>
      <c r="C200" s="1">
        <v>41055.036805555559</v>
      </c>
      <c r="D200" s="4">
        <v>90000</v>
      </c>
      <c r="E200">
        <v>90000</v>
      </c>
      <c r="F200" t="s">
        <v>6</v>
      </c>
      <c r="G200" s="8" t="e">
        <f>tblSalaries[[#This Row],[clean Salary (in local currency)]]*VLOOKUP(tblSalaries[[#This Row],[Currency]],tblXrate[],2,FALSE)</f>
        <v>#N/A</v>
      </c>
      <c r="H200" t="s">
        <v>201</v>
      </c>
      <c r="I200" t="s">
        <v>52</v>
      </c>
      <c r="J200" t="s">
        <v>15</v>
      </c>
      <c r="K200" t="str">
        <f>VLOOKUP(tblSalaries[[#This Row],[Where do you work]],tblCountries[[Actual]:[Mapping]],2,FALSE)</f>
        <v>USA</v>
      </c>
      <c r="L200" t="s">
        <v>18</v>
      </c>
      <c r="M200" s="46">
        <v>0</v>
      </c>
      <c r="N2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01" spans="2:14" ht="15" customHeight="1" x14ac:dyDescent="0.25">
      <c r="B201" t="s">
        <v>2200</v>
      </c>
      <c r="C201" s="1">
        <v>41055.036828703705</v>
      </c>
      <c r="D201" s="4" t="s">
        <v>271</v>
      </c>
      <c r="E201">
        <v>275000</v>
      </c>
      <c r="F201" t="s">
        <v>40</v>
      </c>
      <c r="G201" s="8" t="e">
        <f>tblSalaries[[#This Row],[clean Salary (in local currency)]]*VLOOKUP(tblSalaries[[#This Row],[Currency]],tblXrate[],2,FALSE)</f>
        <v>#N/A</v>
      </c>
      <c r="H201" t="s">
        <v>272</v>
      </c>
      <c r="I201" t="s">
        <v>20</v>
      </c>
      <c r="J201" t="s">
        <v>8</v>
      </c>
      <c r="K201" t="str">
        <f>VLOOKUP(tblSalaries[[#This Row],[Where do you work]],tblCountries[[Actual]:[Mapping]],2,FALSE)</f>
        <v>India</v>
      </c>
      <c r="L201" t="s">
        <v>18</v>
      </c>
      <c r="M201" s="46">
        <v>0</v>
      </c>
      <c r="N2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02" spans="2:14" ht="15" customHeight="1" x14ac:dyDescent="0.25">
      <c r="B202" t="s">
        <v>2201</v>
      </c>
      <c r="C202" s="1">
        <v>41055.03701388889</v>
      </c>
      <c r="D202" s="4" t="s">
        <v>273</v>
      </c>
      <c r="E202">
        <v>192000</v>
      </c>
      <c r="F202" t="s">
        <v>40</v>
      </c>
      <c r="G202" s="8" t="e">
        <f>tblSalaries[[#This Row],[clean Salary (in local currency)]]*VLOOKUP(tblSalaries[[#This Row],[Currency]],tblXrate[],2,FALSE)</f>
        <v>#N/A</v>
      </c>
      <c r="H202" t="s">
        <v>274</v>
      </c>
      <c r="I202" t="s">
        <v>20</v>
      </c>
      <c r="J202" t="s">
        <v>8</v>
      </c>
      <c r="K202" t="str">
        <f>VLOOKUP(tblSalaries[[#This Row],[Where do you work]],tblCountries[[Actual]:[Mapping]],2,FALSE)</f>
        <v>India</v>
      </c>
      <c r="L202" t="s">
        <v>13</v>
      </c>
      <c r="M202" s="46">
        <v>0</v>
      </c>
      <c r="N2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03" spans="2:14" ht="15" customHeight="1" x14ac:dyDescent="0.25">
      <c r="B203" t="s">
        <v>2202</v>
      </c>
      <c r="C203" s="1">
        <v>41055.037233796298</v>
      </c>
      <c r="D203" s="4">
        <v>51000</v>
      </c>
      <c r="E203">
        <v>51000</v>
      </c>
      <c r="F203" t="s">
        <v>6</v>
      </c>
      <c r="G203" s="8" t="e">
        <f>tblSalaries[[#This Row],[clean Salary (in local currency)]]*VLOOKUP(tblSalaries[[#This Row],[Currency]],tblXrate[],2,FALSE)</f>
        <v>#N/A</v>
      </c>
      <c r="H203" t="s">
        <v>275</v>
      </c>
      <c r="I203" t="s">
        <v>52</v>
      </c>
      <c r="J203" t="s">
        <v>15</v>
      </c>
      <c r="K203" t="str">
        <f>VLOOKUP(tblSalaries[[#This Row],[Where do you work]],tblCountries[[Actual]:[Mapping]],2,FALSE)</f>
        <v>USA</v>
      </c>
      <c r="L203" t="s">
        <v>9</v>
      </c>
      <c r="M203" s="46">
        <v>0</v>
      </c>
      <c r="N2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04" spans="2:14" ht="15" customHeight="1" x14ac:dyDescent="0.25">
      <c r="B204" t="s">
        <v>2203</v>
      </c>
      <c r="C204" s="1">
        <v>41055.037291666667</v>
      </c>
      <c r="D204" s="4">
        <v>100000</v>
      </c>
      <c r="E204">
        <v>100000</v>
      </c>
      <c r="F204" t="s">
        <v>6</v>
      </c>
      <c r="G204" s="8" t="e">
        <f>tblSalaries[[#This Row],[clean Salary (in local currency)]]*VLOOKUP(tblSalaries[[#This Row],[Currency]],tblXrate[],2,FALSE)</f>
        <v>#N/A</v>
      </c>
      <c r="H204" t="s">
        <v>276</v>
      </c>
      <c r="I204" t="s">
        <v>52</v>
      </c>
      <c r="J204" t="s">
        <v>15</v>
      </c>
      <c r="K204" t="str">
        <f>VLOOKUP(tblSalaries[[#This Row],[Where do you work]],tblCountries[[Actual]:[Mapping]],2,FALSE)</f>
        <v>USA</v>
      </c>
      <c r="L204" t="s">
        <v>13</v>
      </c>
      <c r="M204" s="46">
        <v>0</v>
      </c>
      <c r="N2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05" spans="2:14" ht="15" customHeight="1" x14ac:dyDescent="0.25">
      <c r="B205" t="s">
        <v>2204</v>
      </c>
      <c r="C205" s="1">
        <v>41055.03733796296</v>
      </c>
      <c r="D205" s="4" t="s">
        <v>277</v>
      </c>
      <c r="E205">
        <v>1800000</v>
      </c>
      <c r="F205" t="s">
        <v>40</v>
      </c>
      <c r="G205" s="8" t="e">
        <f>tblSalaries[[#This Row],[clean Salary (in local currency)]]*VLOOKUP(tblSalaries[[#This Row],[Currency]],tblXrate[],2,FALSE)</f>
        <v>#N/A</v>
      </c>
      <c r="H205" t="s">
        <v>278</v>
      </c>
      <c r="I205" t="s">
        <v>52</v>
      </c>
      <c r="J205" t="s">
        <v>8</v>
      </c>
      <c r="K205" t="str">
        <f>VLOOKUP(tblSalaries[[#This Row],[Where do you work]],tblCountries[[Actual]:[Mapping]],2,FALSE)</f>
        <v>India</v>
      </c>
      <c r="L205" t="s">
        <v>25</v>
      </c>
      <c r="M205" s="46">
        <v>0</v>
      </c>
      <c r="N2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06" spans="2:14" ht="15" customHeight="1" x14ac:dyDescent="0.25">
      <c r="B206" t="s">
        <v>2205</v>
      </c>
      <c r="C206" s="1">
        <v>41055.037638888891</v>
      </c>
      <c r="D206" s="4" t="s">
        <v>137</v>
      </c>
      <c r="E206">
        <v>30000</v>
      </c>
      <c r="F206" t="s">
        <v>69</v>
      </c>
      <c r="G206" s="8" t="e">
        <f>tblSalaries[[#This Row],[clean Salary (in local currency)]]*VLOOKUP(tblSalaries[[#This Row],[Currency]],tblXrate[],2,FALSE)</f>
        <v>#N/A</v>
      </c>
      <c r="H206" t="s">
        <v>280</v>
      </c>
      <c r="I206" t="s">
        <v>20</v>
      </c>
      <c r="J206" t="s">
        <v>71</v>
      </c>
      <c r="K206" t="str">
        <f>VLOOKUP(tblSalaries[[#This Row],[Where do you work]],tblCountries[[Actual]:[Mapping]],2,FALSE)</f>
        <v>UK</v>
      </c>
      <c r="L206" t="s">
        <v>18</v>
      </c>
      <c r="M206" s="46">
        <v>0</v>
      </c>
      <c r="N2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07" spans="2:14" ht="15" customHeight="1" x14ac:dyDescent="0.25">
      <c r="B207" t="s">
        <v>2206</v>
      </c>
      <c r="C207" s="1">
        <v>41055.037662037037</v>
      </c>
      <c r="D207" s="4" t="s">
        <v>281</v>
      </c>
      <c r="E207">
        <v>50000</v>
      </c>
      <c r="F207" t="s">
        <v>22</v>
      </c>
      <c r="G207" s="8" t="e">
        <f>tblSalaries[[#This Row],[clean Salary (in local currency)]]*VLOOKUP(tblSalaries[[#This Row],[Currency]],tblXrate[],2,FALSE)</f>
        <v>#N/A</v>
      </c>
      <c r="H207" t="s">
        <v>153</v>
      </c>
      <c r="I207" t="s">
        <v>20</v>
      </c>
      <c r="J207" t="s">
        <v>36</v>
      </c>
      <c r="K207" t="str">
        <f>VLOOKUP(tblSalaries[[#This Row],[Where do you work]],tblCountries[[Actual]:[Mapping]],2,FALSE)</f>
        <v>Ireland</v>
      </c>
      <c r="L207" t="s">
        <v>9</v>
      </c>
      <c r="M207" s="46">
        <v>0</v>
      </c>
      <c r="N2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08" spans="2:14" ht="15" customHeight="1" x14ac:dyDescent="0.25">
      <c r="B208" t="s">
        <v>2207</v>
      </c>
      <c r="C208" s="1">
        <v>41055.037685185183</v>
      </c>
      <c r="D208" s="4">
        <v>108160</v>
      </c>
      <c r="E208">
        <v>108160</v>
      </c>
      <c r="F208" t="s">
        <v>6</v>
      </c>
      <c r="G208" s="8" t="e">
        <f>tblSalaries[[#This Row],[clean Salary (in local currency)]]*VLOOKUP(tblSalaries[[#This Row],[Currency]],tblXrate[],2,FALSE)</f>
        <v>#N/A</v>
      </c>
      <c r="H208" t="s">
        <v>282</v>
      </c>
      <c r="I208" t="s">
        <v>20</v>
      </c>
      <c r="J208" t="s">
        <v>15</v>
      </c>
      <c r="K208" t="str">
        <f>VLOOKUP(tblSalaries[[#This Row],[Where do you work]],tblCountries[[Actual]:[Mapping]],2,FALSE)</f>
        <v>USA</v>
      </c>
      <c r="L208" t="s">
        <v>9</v>
      </c>
      <c r="M208" s="46">
        <v>0</v>
      </c>
      <c r="N2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09" spans="2:14" ht="15" customHeight="1" x14ac:dyDescent="0.25">
      <c r="B209" t="s">
        <v>2208</v>
      </c>
      <c r="C209" s="1">
        <v>41055.037812499999</v>
      </c>
      <c r="D209" s="4">
        <v>50000</v>
      </c>
      <c r="E209">
        <v>50000</v>
      </c>
      <c r="F209" t="s">
        <v>6</v>
      </c>
      <c r="G209" s="8" t="e">
        <f>tblSalaries[[#This Row],[clean Salary (in local currency)]]*VLOOKUP(tblSalaries[[#This Row],[Currency]],tblXrate[],2,FALSE)</f>
        <v>#N/A</v>
      </c>
      <c r="H209" t="s">
        <v>283</v>
      </c>
      <c r="I209" t="s">
        <v>52</v>
      </c>
      <c r="J209" t="s">
        <v>15</v>
      </c>
      <c r="K209" t="str">
        <f>VLOOKUP(tblSalaries[[#This Row],[Where do you work]],tblCountries[[Actual]:[Mapping]],2,FALSE)</f>
        <v>USA</v>
      </c>
      <c r="L209" t="s">
        <v>9</v>
      </c>
      <c r="M209" s="46">
        <v>0</v>
      </c>
      <c r="N2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10" spans="2:14" ht="15" customHeight="1" x14ac:dyDescent="0.25">
      <c r="B210" t="s">
        <v>2209</v>
      </c>
      <c r="C210" s="1">
        <v>41055.037824074076</v>
      </c>
      <c r="D210" s="4">
        <v>400000</v>
      </c>
      <c r="E210">
        <v>400000</v>
      </c>
      <c r="F210" t="s">
        <v>6</v>
      </c>
      <c r="G210" s="8" t="e">
        <f>tblSalaries[[#This Row],[clean Salary (in local currency)]]*VLOOKUP(tblSalaries[[#This Row],[Currency]],tblXrate[],2,FALSE)</f>
        <v>#N/A</v>
      </c>
      <c r="H210" t="s">
        <v>284</v>
      </c>
      <c r="I210" t="s">
        <v>52</v>
      </c>
      <c r="J210" t="s">
        <v>15</v>
      </c>
      <c r="K210" t="str">
        <f>VLOOKUP(tblSalaries[[#This Row],[Where do you work]],tblCountries[[Actual]:[Mapping]],2,FALSE)</f>
        <v>USA</v>
      </c>
      <c r="L210" t="s">
        <v>25</v>
      </c>
      <c r="M210" s="46">
        <v>0</v>
      </c>
      <c r="N2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11" spans="2:14" ht="15" customHeight="1" x14ac:dyDescent="0.25">
      <c r="B211" t="s">
        <v>2210</v>
      </c>
      <c r="C211" s="1">
        <v>41055.037974537037</v>
      </c>
      <c r="D211" s="4">
        <v>43000</v>
      </c>
      <c r="E211">
        <v>43000</v>
      </c>
      <c r="F211" t="s">
        <v>6</v>
      </c>
      <c r="G211" s="8" t="e">
        <f>tblSalaries[[#This Row],[clean Salary (in local currency)]]*VLOOKUP(tblSalaries[[#This Row],[Currency]],tblXrate[],2,FALSE)</f>
        <v>#N/A</v>
      </c>
      <c r="H211" t="s">
        <v>285</v>
      </c>
      <c r="I211" t="s">
        <v>20</v>
      </c>
      <c r="J211" t="s">
        <v>15</v>
      </c>
      <c r="K211" t="str">
        <f>VLOOKUP(tblSalaries[[#This Row],[Where do you work]],tblCountries[[Actual]:[Mapping]],2,FALSE)</f>
        <v>USA</v>
      </c>
      <c r="L211" t="s">
        <v>13</v>
      </c>
      <c r="M211" s="46">
        <v>0</v>
      </c>
      <c r="N2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12" spans="2:14" ht="15" customHeight="1" x14ac:dyDescent="0.25">
      <c r="B212" t="s">
        <v>2211</v>
      </c>
      <c r="C212" s="1">
        <v>41055.038032407407</v>
      </c>
      <c r="D212" s="4">
        <v>27000</v>
      </c>
      <c r="E212">
        <v>27000</v>
      </c>
      <c r="F212" t="s">
        <v>6</v>
      </c>
      <c r="G212" s="8" t="e">
        <f>tblSalaries[[#This Row],[clean Salary (in local currency)]]*VLOOKUP(tblSalaries[[#This Row],[Currency]],tblXrate[],2,FALSE)</f>
        <v>#N/A</v>
      </c>
      <c r="H212" t="s">
        <v>170</v>
      </c>
      <c r="I212" t="s">
        <v>20</v>
      </c>
      <c r="J212" t="s">
        <v>171</v>
      </c>
      <c r="K212" t="str">
        <f>VLOOKUP(tblSalaries[[#This Row],[Where do you work]],tblCountries[[Actual]:[Mapping]],2,FALSE)</f>
        <v>Singapore</v>
      </c>
      <c r="L212" t="s">
        <v>13</v>
      </c>
      <c r="M212" s="46">
        <v>0</v>
      </c>
      <c r="N2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13" spans="2:14" ht="15" customHeight="1" x14ac:dyDescent="0.25">
      <c r="B213" t="s">
        <v>2212</v>
      </c>
      <c r="C213" s="1">
        <v>41055.038148148145</v>
      </c>
      <c r="D213" s="4">
        <v>41000</v>
      </c>
      <c r="E213">
        <v>41000</v>
      </c>
      <c r="F213" t="s">
        <v>6</v>
      </c>
      <c r="G213" s="8" t="e">
        <f>tblSalaries[[#This Row],[clean Salary (in local currency)]]*VLOOKUP(tblSalaries[[#This Row],[Currency]],tblXrate[],2,FALSE)</f>
        <v>#N/A</v>
      </c>
      <c r="H213" t="s">
        <v>286</v>
      </c>
      <c r="I213" t="s">
        <v>52</v>
      </c>
      <c r="J213" t="s">
        <v>15</v>
      </c>
      <c r="K213" t="str">
        <f>VLOOKUP(tblSalaries[[#This Row],[Where do you work]],tblCountries[[Actual]:[Mapping]],2,FALSE)</f>
        <v>USA</v>
      </c>
      <c r="L213" t="s">
        <v>13</v>
      </c>
      <c r="M213" s="46">
        <v>0</v>
      </c>
      <c r="N2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14" spans="2:14" ht="15" customHeight="1" x14ac:dyDescent="0.25">
      <c r="B214" t="s">
        <v>2213</v>
      </c>
      <c r="C214" s="1">
        <v>41055.038263888891</v>
      </c>
      <c r="D214" s="4">
        <v>100000</v>
      </c>
      <c r="E214">
        <v>100000</v>
      </c>
      <c r="F214" t="s">
        <v>6</v>
      </c>
      <c r="G214" s="8" t="e">
        <f>tblSalaries[[#This Row],[clean Salary (in local currency)]]*VLOOKUP(tblSalaries[[#This Row],[Currency]],tblXrate[],2,FALSE)</f>
        <v>#N/A</v>
      </c>
      <c r="H214" t="s">
        <v>287</v>
      </c>
      <c r="I214" t="s">
        <v>3914</v>
      </c>
      <c r="J214" t="s">
        <v>15</v>
      </c>
      <c r="K214" t="str">
        <f>VLOOKUP(tblSalaries[[#This Row],[Where do you work]],tblCountries[[Actual]:[Mapping]],2,FALSE)</f>
        <v>USA</v>
      </c>
      <c r="L214" t="s">
        <v>9</v>
      </c>
      <c r="M214" s="46">
        <v>0</v>
      </c>
      <c r="N2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15" spans="2:14" ht="15" customHeight="1" x14ac:dyDescent="0.25">
      <c r="B215" t="s">
        <v>2214</v>
      </c>
      <c r="C215" s="1">
        <v>41055.038773148146</v>
      </c>
      <c r="D215" s="4">
        <v>42140</v>
      </c>
      <c r="E215">
        <v>42140</v>
      </c>
      <c r="F215" t="s">
        <v>6</v>
      </c>
      <c r="G215" s="8" t="e">
        <f>tblSalaries[[#This Row],[clean Salary (in local currency)]]*VLOOKUP(tblSalaries[[#This Row],[Currency]],tblXrate[],2,FALSE)</f>
        <v>#N/A</v>
      </c>
      <c r="H215" t="s">
        <v>288</v>
      </c>
      <c r="I215" t="s">
        <v>20</v>
      </c>
      <c r="J215" t="s">
        <v>15</v>
      </c>
      <c r="K215" t="str">
        <f>VLOOKUP(tblSalaries[[#This Row],[Where do you work]],tblCountries[[Actual]:[Mapping]],2,FALSE)</f>
        <v>USA</v>
      </c>
      <c r="L215" t="s">
        <v>9</v>
      </c>
      <c r="M215" s="46">
        <v>0</v>
      </c>
      <c r="N2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16" spans="2:14" ht="15" customHeight="1" x14ac:dyDescent="0.25">
      <c r="B216" t="s">
        <v>2215</v>
      </c>
      <c r="C216" s="1">
        <v>41055.038958333331</v>
      </c>
      <c r="D216" s="4">
        <v>80000</v>
      </c>
      <c r="E216">
        <v>80000</v>
      </c>
      <c r="F216" t="s">
        <v>6</v>
      </c>
      <c r="G216" s="8" t="e">
        <f>tblSalaries[[#This Row],[clean Salary (in local currency)]]*VLOOKUP(tblSalaries[[#This Row],[Currency]],tblXrate[],2,FALSE)</f>
        <v>#N/A</v>
      </c>
      <c r="H216" t="s">
        <v>135</v>
      </c>
      <c r="I216" t="s">
        <v>20</v>
      </c>
      <c r="J216" t="s">
        <v>15</v>
      </c>
      <c r="K216" t="str">
        <f>VLOOKUP(tblSalaries[[#This Row],[Where do you work]],tblCountries[[Actual]:[Mapping]],2,FALSE)</f>
        <v>USA</v>
      </c>
      <c r="L216" t="s">
        <v>9</v>
      </c>
      <c r="M216" s="46">
        <v>0</v>
      </c>
      <c r="N2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17" spans="2:14" ht="15" customHeight="1" x14ac:dyDescent="0.25">
      <c r="B217" t="s">
        <v>2216</v>
      </c>
      <c r="C217" s="1">
        <v>41055.039317129631</v>
      </c>
      <c r="D217" s="4">
        <v>41600</v>
      </c>
      <c r="E217">
        <v>41600</v>
      </c>
      <c r="F217" t="s">
        <v>6</v>
      </c>
      <c r="G217" s="8" t="e">
        <f>tblSalaries[[#This Row],[clean Salary (in local currency)]]*VLOOKUP(tblSalaries[[#This Row],[Currency]],tblXrate[],2,FALSE)</f>
        <v>#N/A</v>
      </c>
      <c r="H217" t="s">
        <v>201</v>
      </c>
      <c r="I217" t="s">
        <v>52</v>
      </c>
      <c r="J217" t="s">
        <v>15</v>
      </c>
      <c r="K217" t="str">
        <f>VLOOKUP(tblSalaries[[#This Row],[Where do you work]],tblCountries[[Actual]:[Mapping]],2,FALSE)</f>
        <v>USA</v>
      </c>
      <c r="L217" t="s">
        <v>9</v>
      </c>
      <c r="M217" s="46">
        <v>0</v>
      </c>
      <c r="N2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18" spans="2:14" ht="15" customHeight="1" x14ac:dyDescent="0.25">
      <c r="B218" t="s">
        <v>2217</v>
      </c>
      <c r="C218" s="1">
        <v>41055.039317129631</v>
      </c>
      <c r="D218" s="4" t="s">
        <v>289</v>
      </c>
      <c r="E218">
        <v>45000</v>
      </c>
      <c r="F218" t="s">
        <v>6</v>
      </c>
      <c r="G218" s="8" t="e">
        <f>tblSalaries[[#This Row],[clean Salary (in local currency)]]*VLOOKUP(tblSalaries[[#This Row],[Currency]],tblXrate[],2,FALSE)</f>
        <v>#N/A</v>
      </c>
      <c r="H218" t="s">
        <v>290</v>
      </c>
      <c r="I218" t="s">
        <v>310</v>
      </c>
      <c r="J218" t="s">
        <v>15</v>
      </c>
      <c r="K218" t="str">
        <f>VLOOKUP(tblSalaries[[#This Row],[Where do you work]],tblCountries[[Actual]:[Mapping]],2,FALSE)</f>
        <v>USA</v>
      </c>
      <c r="L218" t="s">
        <v>18</v>
      </c>
      <c r="M218" s="46">
        <v>0</v>
      </c>
      <c r="N2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19" spans="2:14" ht="15" customHeight="1" x14ac:dyDescent="0.25">
      <c r="B219" t="s">
        <v>2218</v>
      </c>
      <c r="C219" s="1">
        <v>41055.039513888885</v>
      </c>
      <c r="D219" s="4">
        <v>78000</v>
      </c>
      <c r="E219">
        <v>78000</v>
      </c>
      <c r="F219" t="s">
        <v>6</v>
      </c>
      <c r="G219" s="8" t="e">
        <f>tblSalaries[[#This Row],[clean Salary (in local currency)]]*VLOOKUP(tblSalaries[[#This Row],[Currency]],tblXrate[],2,FALSE)</f>
        <v>#N/A</v>
      </c>
      <c r="H219" t="s">
        <v>291</v>
      </c>
      <c r="I219" t="s">
        <v>310</v>
      </c>
      <c r="J219" t="s">
        <v>292</v>
      </c>
      <c r="K219" t="str">
        <f>VLOOKUP(tblSalaries[[#This Row],[Where do you work]],tblCountries[[Actual]:[Mapping]],2,FALSE)</f>
        <v>Bermuda</v>
      </c>
      <c r="L219" t="s">
        <v>9</v>
      </c>
      <c r="M219" s="46">
        <v>0</v>
      </c>
      <c r="N2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20" spans="2:14" ht="15" customHeight="1" x14ac:dyDescent="0.25">
      <c r="B220" t="s">
        <v>2219</v>
      </c>
      <c r="C220" s="1">
        <v>41055.039826388886</v>
      </c>
      <c r="D220" s="4" t="s">
        <v>293</v>
      </c>
      <c r="E220">
        <v>500000</v>
      </c>
      <c r="F220" t="s">
        <v>40</v>
      </c>
      <c r="G220" s="8" t="e">
        <f>tblSalaries[[#This Row],[clean Salary (in local currency)]]*VLOOKUP(tblSalaries[[#This Row],[Currency]],tblXrate[],2,FALSE)</f>
        <v>#N/A</v>
      </c>
      <c r="H220" t="s">
        <v>201</v>
      </c>
      <c r="I220" t="s">
        <v>52</v>
      </c>
      <c r="J220" t="s">
        <v>8</v>
      </c>
      <c r="K220" t="str">
        <f>VLOOKUP(tblSalaries[[#This Row],[Where do you work]],tblCountries[[Actual]:[Mapping]],2,FALSE)</f>
        <v>India</v>
      </c>
      <c r="L220" t="s">
        <v>9</v>
      </c>
      <c r="M220" s="46">
        <v>0</v>
      </c>
      <c r="N2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21" spans="2:14" ht="15" customHeight="1" x14ac:dyDescent="0.25">
      <c r="B221" t="s">
        <v>2220</v>
      </c>
      <c r="C221" s="1">
        <v>41055.039988425924</v>
      </c>
      <c r="D221" s="4" t="s">
        <v>294</v>
      </c>
      <c r="E221">
        <v>350000</v>
      </c>
      <c r="F221" t="s">
        <v>40</v>
      </c>
      <c r="G221" s="8" t="e">
        <f>tblSalaries[[#This Row],[clean Salary (in local currency)]]*VLOOKUP(tblSalaries[[#This Row],[Currency]],tblXrate[],2,FALSE)</f>
        <v>#N/A</v>
      </c>
      <c r="H221" t="s">
        <v>295</v>
      </c>
      <c r="I221" t="s">
        <v>310</v>
      </c>
      <c r="J221" t="s">
        <v>8</v>
      </c>
      <c r="K221" t="str">
        <f>VLOOKUP(tblSalaries[[#This Row],[Where do you work]],tblCountries[[Actual]:[Mapping]],2,FALSE)</f>
        <v>India</v>
      </c>
      <c r="L221" t="s">
        <v>9</v>
      </c>
      <c r="M221" s="46">
        <v>0</v>
      </c>
      <c r="N2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22" spans="2:14" ht="15" customHeight="1" x14ac:dyDescent="0.25">
      <c r="B222" t="s">
        <v>2221</v>
      </c>
      <c r="C222" s="1">
        <v>41055.040092592593</v>
      </c>
      <c r="D222" s="4">
        <v>72500</v>
      </c>
      <c r="E222">
        <v>72500</v>
      </c>
      <c r="F222" t="s">
        <v>6</v>
      </c>
      <c r="G222" s="8" t="e">
        <f>tblSalaries[[#This Row],[clean Salary (in local currency)]]*VLOOKUP(tblSalaries[[#This Row],[Currency]],tblXrate[],2,FALSE)</f>
        <v>#N/A</v>
      </c>
      <c r="H222" t="s">
        <v>296</v>
      </c>
      <c r="I222" t="s">
        <v>488</v>
      </c>
      <c r="J222" t="s">
        <v>15</v>
      </c>
      <c r="K222" t="str">
        <f>VLOOKUP(tblSalaries[[#This Row],[Where do you work]],tblCountries[[Actual]:[Mapping]],2,FALSE)</f>
        <v>USA</v>
      </c>
      <c r="L222" t="s">
        <v>9</v>
      </c>
      <c r="M222" s="46">
        <v>0</v>
      </c>
      <c r="N2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23" spans="2:14" ht="15" customHeight="1" x14ac:dyDescent="0.25">
      <c r="B223" t="s">
        <v>2222</v>
      </c>
      <c r="C223" s="1">
        <v>41055.040185185186</v>
      </c>
      <c r="D223" s="4" t="s">
        <v>297</v>
      </c>
      <c r="E223">
        <v>138000</v>
      </c>
      <c r="F223" t="s">
        <v>6</v>
      </c>
      <c r="G223" s="8" t="e">
        <f>tblSalaries[[#This Row],[clean Salary (in local currency)]]*VLOOKUP(tblSalaries[[#This Row],[Currency]],tblXrate[],2,FALSE)</f>
        <v>#N/A</v>
      </c>
      <c r="H223" t="s">
        <v>298</v>
      </c>
      <c r="I223" t="s">
        <v>279</v>
      </c>
      <c r="J223" t="s">
        <v>299</v>
      </c>
      <c r="K223" t="str">
        <f>VLOOKUP(tblSalaries[[#This Row],[Where do you work]],tblCountries[[Actual]:[Mapping]],2,FALSE)</f>
        <v>Thailand</v>
      </c>
      <c r="L223" t="s">
        <v>9</v>
      </c>
      <c r="M223" s="46">
        <v>0</v>
      </c>
      <c r="N2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24" spans="2:14" ht="15" customHeight="1" x14ac:dyDescent="0.25">
      <c r="B224" t="s">
        <v>2223</v>
      </c>
      <c r="C224" s="1">
        <v>41055.040312500001</v>
      </c>
      <c r="D224" s="4">
        <v>480000</v>
      </c>
      <c r="E224">
        <v>480000</v>
      </c>
      <c r="F224" t="s">
        <v>40</v>
      </c>
      <c r="G224" s="8" t="e">
        <f>tblSalaries[[#This Row],[clean Salary (in local currency)]]*VLOOKUP(tblSalaries[[#This Row],[Currency]],tblXrate[],2,FALSE)</f>
        <v>#N/A</v>
      </c>
      <c r="H224" t="s">
        <v>300</v>
      </c>
      <c r="I224" t="s">
        <v>52</v>
      </c>
      <c r="J224" t="s">
        <v>8</v>
      </c>
      <c r="K224" t="str">
        <f>VLOOKUP(tblSalaries[[#This Row],[Where do you work]],tblCountries[[Actual]:[Mapping]],2,FALSE)</f>
        <v>India</v>
      </c>
      <c r="L224" t="s">
        <v>9</v>
      </c>
      <c r="M224" s="46">
        <v>0</v>
      </c>
      <c r="N2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25" spans="2:14" ht="15" customHeight="1" x14ac:dyDescent="0.25">
      <c r="B225" t="s">
        <v>2224</v>
      </c>
      <c r="C225" s="1">
        <v>41055.040335648147</v>
      </c>
      <c r="D225" s="4">
        <v>80000</v>
      </c>
      <c r="E225">
        <v>80000</v>
      </c>
      <c r="F225" t="s">
        <v>6</v>
      </c>
      <c r="G225" s="8" t="e">
        <f>tblSalaries[[#This Row],[clean Salary (in local currency)]]*VLOOKUP(tblSalaries[[#This Row],[Currency]],tblXrate[],2,FALSE)</f>
        <v>#N/A</v>
      </c>
      <c r="H225" t="s">
        <v>72</v>
      </c>
      <c r="I225" t="s">
        <v>20</v>
      </c>
      <c r="J225" t="s">
        <v>15</v>
      </c>
      <c r="K225" t="str">
        <f>VLOOKUP(tblSalaries[[#This Row],[Where do you work]],tblCountries[[Actual]:[Mapping]],2,FALSE)</f>
        <v>USA</v>
      </c>
      <c r="L225" t="s">
        <v>9</v>
      </c>
      <c r="M225" s="46">
        <v>0</v>
      </c>
      <c r="N2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26" spans="2:14" ht="15" customHeight="1" x14ac:dyDescent="0.25">
      <c r="B226" t="s">
        <v>2225</v>
      </c>
      <c r="C226" s="1">
        <v>41055.040347222224</v>
      </c>
      <c r="D226" s="4">
        <v>50000</v>
      </c>
      <c r="E226">
        <v>50000</v>
      </c>
      <c r="F226" t="s">
        <v>6</v>
      </c>
      <c r="G226" s="8" t="e">
        <f>tblSalaries[[#This Row],[clean Salary (in local currency)]]*VLOOKUP(tblSalaries[[#This Row],[Currency]],tblXrate[],2,FALSE)</f>
        <v>#N/A</v>
      </c>
      <c r="H226" t="s">
        <v>201</v>
      </c>
      <c r="I226" t="s">
        <v>52</v>
      </c>
      <c r="J226" t="s">
        <v>15</v>
      </c>
      <c r="K226" t="str">
        <f>VLOOKUP(tblSalaries[[#This Row],[Where do you work]],tblCountries[[Actual]:[Mapping]],2,FALSE)</f>
        <v>USA</v>
      </c>
      <c r="L226" t="s">
        <v>9</v>
      </c>
      <c r="M226" s="46">
        <v>0</v>
      </c>
      <c r="N2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27" spans="2:14" ht="15" customHeight="1" x14ac:dyDescent="0.25">
      <c r="B227" t="s">
        <v>2226</v>
      </c>
      <c r="C227" s="1">
        <v>41055.040393518517</v>
      </c>
      <c r="D227" s="4">
        <v>45000</v>
      </c>
      <c r="E227">
        <v>45000</v>
      </c>
      <c r="F227" t="s">
        <v>86</v>
      </c>
      <c r="G227" s="8" t="e">
        <f>tblSalaries[[#This Row],[clean Salary (in local currency)]]*VLOOKUP(tblSalaries[[#This Row],[Currency]],tblXrate[],2,FALSE)</f>
        <v>#N/A</v>
      </c>
      <c r="H227" t="s">
        <v>301</v>
      </c>
      <c r="I227" t="s">
        <v>67</v>
      </c>
      <c r="J227" t="s">
        <v>88</v>
      </c>
      <c r="K227" t="str">
        <f>VLOOKUP(tblSalaries[[#This Row],[Where do you work]],tblCountries[[Actual]:[Mapping]],2,FALSE)</f>
        <v>Canada</v>
      </c>
      <c r="L227" t="s">
        <v>25</v>
      </c>
      <c r="M227" s="46">
        <v>0</v>
      </c>
      <c r="N2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28" spans="2:14" ht="15" customHeight="1" x14ac:dyDescent="0.25">
      <c r="B228" t="s">
        <v>2227</v>
      </c>
      <c r="C228" s="1">
        <v>41055.040532407409</v>
      </c>
      <c r="D228" s="4">
        <v>43000</v>
      </c>
      <c r="E228">
        <v>43000</v>
      </c>
      <c r="F228" t="s">
        <v>69</v>
      </c>
      <c r="G228" s="8" t="e">
        <f>tblSalaries[[#This Row],[clean Salary (in local currency)]]*VLOOKUP(tblSalaries[[#This Row],[Currency]],tblXrate[],2,FALSE)</f>
        <v>#N/A</v>
      </c>
      <c r="H228" t="s">
        <v>302</v>
      </c>
      <c r="I228" t="s">
        <v>52</v>
      </c>
      <c r="J228" t="s">
        <v>71</v>
      </c>
      <c r="K228" t="str">
        <f>VLOOKUP(tblSalaries[[#This Row],[Where do you work]],tblCountries[[Actual]:[Mapping]],2,FALSE)</f>
        <v>UK</v>
      </c>
      <c r="L228" t="s">
        <v>18</v>
      </c>
      <c r="M228" s="46">
        <v>0</v>
      </c>
      <c r="N2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29" spans="2:14" ht="15" customHeight="1" x14ac:dyDescent="0.25">
      <c r="B229" t="s">
        <v>2228</v>
      </c>
      <c r="C229" s="1">
        <v>41055.040925925925</v>
      </c>
      <c r="D229" s="4">
        <v>200000</v>
      </c>
      <c r="E229">
        <v>200000</v>
      </c>
      <c r="F229" t="s">
        <v>40</v>
      </c>
      <c r="G229" s="8" t="e">
        <f>tblSalaries[[#This Row],[clean Salary (in local currency)]]*VLOOKUP(tblSalaries[[#This Row],[Currency]],tblXrate[],2,FALSE)</f>
        <v>#N/A</v>
      </c>
      <c r="H229" t="s">
        <v>303</v>
      </c>
      <c r="I229" t="s">
        <v>20</v>
      </c>
      <c r="J229" t="s">
        <v>8</v>
      </c>
      <c r="K229" t="str">
        <f>VLOOKUP(tblSalaries[[#This Row],[Where do you work]],tblCountries[[Actual]:[Mapping]],2,FALSE)</f>
        <v>India</v>
      </c>
      <c r="L229" t="s">
        <v>25</v>
      </c>
      <c r="M229" s="46">
        <v>0</v>
      </c>
      <c r="N2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30" spans="2:14" ht="15" customHeight="1" x14ac:dyDescent="0.25">
      <c r="B230" t="s">
        <v>2229</v>
      </c>
      <c r="C230" s="1">
        <v>41055.041006944448</v>
      </c>
      <c r="D230" s="4">
        <v>65000</v>
      </c>
      <c r="E230">
        <v>65000</v>
      </c>
      <c r="F230" t="s">
        <v>6</v>
      </c>
      <c r="G230" s="8" t="e">
        <f>tblSalaries[[#This Row],[clean Salary (in local currency)]]*VLOOKUP(tblSalaries[[#This Row],[Currency]],tblXrate[],2,FALSE)</f>
        <v>#N/A</v>
      </c>
      <c r="H230" t="s">
        <v>304</v>
      </c>
      <c r="I230" t="s">
        <v>67</v>
      </c>
      <c r="J230" t="s">
        <v>15</v>
      </c>
      <c r="K230" t="str">
        <f>VLOOKUP(tblSalaries[[#This Row],[Where do you work]],tblCountries[[Actual]:[Mapping]],2,FALSE)</f>
        <v>USA</v>
      </c>
      <c r="L230" t="s">
        <v>18</v>
      </c>
      <c r="M230" s="46">
        <v>0</v>
      </c>
      <c r="N2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31" spans="2:14" ht="15" customHeight="1" x14ac:dyDescent="0.25">
      <c r="B231" t="s">
        <v>2230</v>
      </c>
      <c r="C231" s="1">
        <v>41055.041076388887</v>
      </c>
      <c r="D231" s="4">
        <v>114000</v>
      </c>
      <c r="E231">
        <v>114000</v>
      </c>
      <c r="F231" t="s">
        <v>6</v>
      </c>
      <c r="G231" s="8" t="e">
        <f>tblSalaries[[#This Row],[clean Salary (in local currency)]]*VLOOKUP(tblSalaries[[#This Row],[Currency]],tblXrate[],2,FALSE)</f>
        <v>#N/A</v>
      </c>
      <c r="H231" t="s">
        <v>139</v>
      </c>
      <c r="I231" t="s">
        <v>3914</v>
      </c>
      <c r="J231" t="s">
        <v>15</v>
      </c>
      <c r="K231" t="str">
        <f>VLOOKUP(tblSalaries[[#This Row],[Where do you work]],tblCountries[[Actual]:[Mapping]],2,FALSE)</f>
        <v>USA</v>
      </c>
      <c r="L231" t="s">
        <v>18</v>
      </c>
      <c r="M231" s="46">
        <v>0</v>
      </c>
      <c r="N2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32" spans="2:14" ht="15" customHeight="1" x14ac:dyDescent="0.25">
      <c r="B232" t="s">
        <v>2231</v>
      </c>
      <c r="C232" s="1">
        <v>41055.041284722225</v>
      </c>
      <c r="D232" s="4">
        <v>95000</v>
      </c>
      <c r="E232">
        <v>95000</v>
      </c>
      <c r="F232" t="s">
        <v>6</v>
      </c>
      <c r="G232" s="8" t="e">
        <f>tblSalaries[[#This Row],[clean Salary (in local currency)]]*VLOOKUP(tblSalaries[[#This Row],[Currency]],tblXrate[],2,FALSE)</f>
        <v>#N/A</v>
      </c>
      <c r="H232" t="s">
        <v>305</v>
      </c>
      <c r="I232" t="s">
        <v>3914</v>
      </c>
      <c r="J232" t="s">
        <v>15</v>
      </c>
      <c r="K232" t="str">
        <f>VLOOKUP(tblSalaries[[#This Row],[Where do you work]],tblCountries[[Actual]:[Mapping]],2,FALSE)</f>
        <v>USA</v>
      </c>
      <c r="L232" t="s">
        <v>9</v>
      </c>
      <c r="M232" s="46">
        <v>0</v>
      </c>
      <c r="N2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33" spans="2:14" ht="15" customHeight="1" x14ac:dyDescent="0.25">
      <c r="B233" t="s">
        <v>2232</v>
      </c>
      <c r="C233" s="1">
        <v>41055.042256944442</v>
      </c>
      <c r="D233" s="4" t="s">
        <v>306</v>
      </c>
      <c r="E233">
        <v>52500</v>
      </c>
      <c r="F233" t="s">
        <v>6</v>
      </c>
      <c r="G233" s="8" t="e">
        <f>tblSalaries[[#This Row],[clean Salary (in local currency)]]*VLOOKUP(tblSalaries[[#This Row],[Currency]],tblXrate[],2,FALSE)</f>
        <v>#N/A</v>
      </c>
      <c r="H233" t="s">
        <v>307</v>
      </c>
      <c r="I233" t="s">
        <v>20</v>
      </c>
      <c r="J233" t="s">
        <v>15</v>
      </c>
      <c r="K233" t="str">
        <f>VLOOKUP(tblSalaries[[#This Row],[Where do you work]],tblCountries[[Actual]:[Mapping]],2,FALSE)</f>
        <v>USA</v>
      </c>
      <c r="L233" t="s">
        <v>9</v>
      </c>
      <c r="M233" s="46">
        <v>0</v>
      </c>
      <c r="N2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34" spans="2:14" ht="15" customHeight="1" x14ac:dyDescent="0.25">
      <c r="B234" t="s">
        <v>2233</v>
      </c>
      <c r="C234" s="1">
        <v>41055.042395833334</v>
      </c>
      <c r="D234" s="4">
        <v>45000</v>
      </c>
      <c r="E234">
        <v>45000</v>
      </c>
      <c r="F234" t="s">
        <v>69</v>
      </c>
      <c r="G234" s="8" t="e">
        <f>tblSalaries[[#This Row],[clean Salary (in local currency)]]*VLOOKUP(tblSalaries[[#This Row],[Currency]],tblXrate[],2,FALSE)</f>
        <v>#N/A</v>
      </c>
      <c r="H234" t="s">
        <v>308</v>
      </c>
      <c r="I234" t="s">
        <v>52</v>
      </c>
      <c r="J234" t="s">
        <v>71</v>
      </c>
      <c r="K234" t="str">
        <f>VLOOKUP(tblSalaries[[#This Row],[Where do you work]],tblCountries[[Actual]:[Mapping]],2,FALSE)</f>
        <v>UK</v>
      </c>
      <c r="L234" t="s">
        <v>18</v>
      </c>
      <c r="M234" s="46">
        <v>0</v>
      </c>
      <c r="N2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35" spans="2:14" ht="15" customHeight="1" x14ac:dyDescent="0.25">
      <c r="B235" t="s">
        <v>2234</v>
      </c>
      <c r="C235" s="1">
        <v>41055.042731481481</v>
      </c>
      <c r="D235" s="4">
        <v>60000</v>
      </c>
      <c r="E235">
        <v>60000</v>
      </c>
      <c r="F235" t="s">
        <v>6</v>
      </c>
      <c r="G235" s="8" t="e">
        <f>tblSalaries[[#This Row],[clean Salary (in local currency)]]*VLOOKUP(tblSalaries[[#This Row],[Currency]],tblXrate[],2,FALSE)</f>
        <v>#N/A</v>
      </c>
      <c r="H235" t="s">
        <v>309</v>
      </c>
      <c r="I235" t="s">
        <v>20</v>
      </c>
      <c r="J235" t="s">
        <v>15</v>
      </c>
      <c r="K235" t="str">
        <f>VLOOKUP(tblSalaries[[#This Row],[Where do you work]],tblCountries[[Actual]:[Mapping]],2,FALSE)</f>
        <v>USA</v>
      </c>
      <c r="L235" t="s">
        <v>9</v>
      </c>
      <c r="M235" s="46">
        <v>0</v>
      </c>
      <c r="N2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36" spans="2:14" ht="15" customHeight="1" x14ac:dyDescent="0.25">
      <c r="B236" t="s">
        <v>2235</v>
      </c>
      <c r="C236" s="1">
        <v>41055.04310185185</v>
      </c>
      <c r="D236" s="4">
        <v>65250</v>
      </c>
      <c r="E236">
        <v>65250</v>
      </c>
      <c r="F236" t="s">
        <v>6</v>
      </c>
      <c r="G236" s="8" t="e">
        <f>tblSalaries[[#This Row],[clean Salary (in local currency)]]*VLOOKUP(tblSalaries[[#This Row],[Currency]],tblXrate[],2,FALSE)</f>
        <v>#N/A</v>
      </c>
      <c r="H236" t="s">
        <v>310</v>
      </c>
      <c r="I236" t="s">
        <v>310</v>
      </c>
      <c r="J236" t="s">
        <v>15</v>
      </c>
      <c r="K236" t="str">
        <f>VLOOKUP(tblSalaries[[#This Row],[Where do you work]],tblCountries[[Actual]:[Mapping]],2,FALSE)</f>
        <v>USA</v>
      </c>
      <c r="L236" t="s">
        <v>9</v>
      </c>
      <c r="M236" s="46">
        <v>0</v>
      </c>
      <c r="N2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37" spans="2:14" ht="15" customHeight="1" x14ac:dyDescent="0.25">
      <c r="B237" t="s">
        <v>2236</v>
      </c>
      <c r="C237" s="1">
        <v>41055.043136574073</v>
      </c>
      <c r="D237" s="4">
        <v>1200000</v>
      </c>
      <c r="E237">
        <v>1200000</v>
      </c>
      <c r="F237" t="s">
        <v>40</v>
      </c>
      <c r="G237" s="8" t="e">
        <f>tblSalaries[[#This Row],[clean Salary (in local currency)]]*VLOOKUP(tblSalaries[[#This Row],[Currency]],tblXrate[],2,FALSE)</f>
        <v>#N/A</v>
      </c>
      <c r="H237" t="s">
        <v>311</v>
      </c>
      <c r="I237" t="s">
        <v>52</v>
      </c>
      <c r="J237" t="s">
        <v>8</v>
      </c>
      <c r="K237" t="str">
        <f>VLOOKUP(tblSalaries[[#This Row],[Where do you work]],tblCountries[[Actual]:[Mapping]],2,FALSE)</f>
        <v>India</v>
      </c>
      <c r="L237" t="s">
        <v>18</v>
      </c>
      <c r="M237" s="46">
        <v>0</v>
      </c>
      <c r="N2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38" spans="2:14" ht="15" customHeight="1" x14ac:dyDescent="0.25">
      <c r="B238" t="s">
        <v>2237</v>
      </c>
      <c r="C238" s="1">
        <v>41055.043171296296</v>
      </c>
      <c r="D238" s="4">
        <v>100000</v>
      </c>
      <c r="E238">
        <v>100000</v>
      </c>
      <c r="F238" t="s">
        <v>86</v>
      </c>
      <c r="G238" s="8" t="e">
        <f>tblSalaries[[#This Row],[clean Salary (in local currency)]]*VLOOKUP(tblSalaries[[#This Row],[Currency]],tblXrate[],2,FALSE)</f>
        <v>#N/A</v>
      </c>
      <c r="H238" t="s">
        <v>312</v>
      </c>
      <c r="I238" t="s">
        <v>52</v>
      </c>
      <c r="J238" t="s">
        <v>88</v>
      </c>
      <c r="K238" t="str">
        <f>VLOOKUP(tblSalaries[[#This Row],[Where do you work]],tblCountries[[Actual]:[Mapping]],2,FALSE)</f>
        <v>Canada</v>
      </c>
      <c r="L238" t="s">
        <v>18</v>
      </c>
      <c r="M238" s="46">
        <v>0</v>
      </c>
      <c r="N2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39" spans="2:14" ht="15" customHeight="1" x14ac:dyDescent="0.25">
      <c r="B239" t="s">
        <v>2238</v>
      </c>
      <c r="C239" s="1">
        <v>41055.043240740742</v>
      </c>
      <c r="D239" s="4" t="s">
        <v>313</v>
      </c>
      <c r="E239">
        <v>12000</v>
      </c>
      <c r="F239" t="s">
        <v>22</v>
      </c>
      <c r="G239" s="8" t="e">
        <f>tblSalaries[[#This Row],[clean Salary (in local currency)]]*VLOOKUP(tblSalaries[[#This Row],[Currency]],tblXrate[],2,FALSE)</f>
        <v>#N/A</v>
      </c>
      <c r="H239" t="s">
        <v>314</v>
      </c>
      <c r="I239" t="s">
        <v>67</v>
      </c>
      <c r="J239" t="s">
        <v>30</v>
      </c>
      <c r="K239" t="str">
        <f>VLOOKUP(tblSalaries[[#This Row],[Where do you work]],tblCountries[[Actual]:[Mapping]],2,FALSE)</f>
        <v>Portugal</v>
      </c>
      <c r="L239" t="s">
        <v>13</v>
      </c>
      <c r="M239" s="46">
        <v>0</v>
      </c>
      <c r="N2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40" spans="2:14" ht="15" customHeight="1" x14ac:dyDescent="0.25">
      <c r="B240" t="s">
        <v>2239</v>
      </c>
      <c r="C240" s="1">
        <v>41055.043298611112</v>
      </c>
      <c r="D240" s="4">
        <v>73000</v>
      </c>
      <c r="E240">
        <v>73000</v>
      </c>
      <c r="F240" t="s">
        <v>6</v>
      </c>
      <c r="G240" s="8" t="e">
        <f>tblSalaries[[#This Row],[clean Salary (in local currency)]]*VLOOKUP(tblSalaries[[#This Row],[Currency]],tblXrate[],2,FALSE)</f>
        <v>#N/A</v>
      </c>
      <c r="H240" t="s">
        <v>14</v>
      </c>
      <c r="I240" t="s">
        <v>20</v>
      </c>
      <c r="J240" t="s">
        <v>15</v>
      </c>
      <c r="K240" t="str">
        <f>VLOOKUP(tblSalaries[[#This Row],[Where do you work]],tblCountries[[Actual]:[Mapping]],2,FALSE)</f>
        <v>USA</v>
      </c>
      <c r="L240" t="s">
        <v>9</v>
      </c>
      <c r="M240" s="46">
        <v>0</v>
      </c>
      <c r="N2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41" spans="2:14" ht="15" customHeight="1" x14ac:dyDescent="0.25">
      <c r="B241" t="s">
        <v>2240</v>
      </c>
      <c r="C241" s="1">
        <v>41055.043599537035</v>
      </c>
      <c r="D241" s="4">
        <v>50000</v>
      </c>
      <c r="E241">
        <v>50000</v>
      </c>
      <c r="F241" t="s">
        <v>6</v>
      </c>
      <c r="G241" s="8" t="e">
        <f>tblSalaries[[#This Row],[clean Salary (in local currency)]]*VLOOKUP(tblSalaries[[#This Row],[Currency]],tblXrate[],2,FALSE)</f>
        <v>#N/A</v>
      </c>
      <c r="H241" t="s">
        <v>214</v>
      </c>
      <c r="I241" t="s">
        <v>20</v>
      </c>
      <c r="J241" t="s">
        <v>15</v>
      </c>
      <c r="K241" t="str">
        <f>VLOOKUP(tblSalaries[[#This Row],[Where do you work]],tblCountries[[Actual]:[Mapping]],2,FALSE)</f>
        <v>USA</v>
      </c>
      <c r="L241" t="s">
        <v>13</v>
      </c>
      <c r="M241" s="46">
        <v>0</v>
      </c>
      <c r="N2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42" spans="2:14" ht="15" customHeight="1" x14ac:dyDescent="0.25">
      <c r="B242" t="s">
        <v>2241</v>
      </c>
      <c r="C242" s="1">
        <v>41055.043645833335</v>
      </c>
      <c r="D242" s="4">
        <v>79000</v>
      </c>
      <c r="E242">
        <v>79000</v>
      </c>
      <c r="F242" t="s">
        <v>6</v>
      </c>
      <c r="G242" s="8" t="e">
        <f>tblSalaries[[#This Row],[clean Salary (in local currency)]]*VLOOKUP(tblSalaries[[#This Row],[Currency]],tblXrate[],2,FALSE)</f>
        <v>#N/A</v>
      </c>
      <c r="H242" t="s">
        <v>315</v>
      </c>
      <c r="I242" t="s">
        <v>310</v>
      </c>
      <c r="J242" t="s">
        <v>15</v>
      </c>
      <c r="K242" t="str">
        <f>VLOOKUP(tblSalaries[[#This Row],[Where do you work]],tblCountries[[Actual]:[Mapping]],2,FALSE)</f>
        <v>USA</v>
      </c>
      <c r="L242" t="s">
        <v>18</v>
      </c>
      <c r="M242" s="46">
        <v>0</v>
      </c>
      <c r="N2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43" spans="2:14" ht="15" customHeight="1" x14ac:dyDescent="0.25">
      <c r="B243" t="s">
        <v>2242</v>
      </c>
      <c r="C243" s="1">
        <v>41055.04383101852</v>
      </c>
      <c r="D243" s="4">
        <v>90000</v>
      </c>
      <c r="E243">
        <v>90000</v>
      </c>
      <c r="F243" t="s">
        <v>6</v>
      </c>
      <c r="G243" s="8" t="e">
        <f>tblSalaries[[#This Row],[clean Salary (in local currency)]]*VLOOKUP(tblSalaries[[#This Row],[Currency]],tblXrate[],2,FALSE)</f>
        <v>#N/A</v>
      </c>
      <c r="H243" t="s">
        <v>316</v>
      </c>
      <c r="I243" t="s">
        <v>52</v>
      </c>
      <c r="J243" t="s">
        <v>15</v>
      </c>
      <c r="K243" t="str">
        <f>VLOOKUP(tblSalaries[[#This Row],[Where do you work]],tblCountries[[Actual]:[Mapping]],2,FALSE)</f>
        <v>USA</v>
      </c>
      <c r="L243" t="s">
        <v>9</v>
      </c>
      <c r="M243" s="46">
        <v>0</v>
      </c>
      <c r="N2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44" spans="2:14" ht="15" customHeight="1" x14ac:dyDescent="0.25">
      <c r="B244" t="s">
        <v>2243</v>
      </c>
      <c r="C244" s="1">
        <v>41055.044074074074</v>
      </c>
      <c r="D244" s="4">
        <v>70000</v>
      </c>
      <c r="E244">
        <v>70000</v>
      </c>
      <c r="F244" t="s">
        <v>6</v>
      </c>
      <c r="G244" s="8" t="e">
        <f>tblSalaries[[#This Row],[clean Salary (in local currency)]]*VLOOKUP(tblSalaries[[#This Row],[Currency]],tblXrate[],2,FALSE)</f>
        <v>#N/A</v>
      </c>
      <c r="H244" t="s">
        <v>317</v>
      </c>
      <c r="I244" t="s">
        <v>52</v>
      </c>
      <c r="J244" t="s">
        <v>15</v>
      </c>
      <c r="K244" t="str">
        <f>VLOOKUP(tblSalaries[[#This Row],[Where do you work]],tblCountries[[Actual]:[Mapping]],2,FALSE)</f>
        <v>USA</v>
      </c>
      <c r="L244" t="s">
        <v>18</v>
      </c>
      <c r="M244" s="46">
        <v>0</v>
      </c>
      <c r="N2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45" spans="2:14" ht="15" customHeight="1" x14ac:dyDescent="0.25">
      <c r="B245" t="s">
        <v>2244</v>
      </c>
      <c r="C245" s="1">
        <v>41055.04414351852</v>
      </c>
      <c r="D245" s="4">
        <v>65000</v>
      </c>
      <c r="E245">
        <v>65000</v>
      </c>
      <c r="F245" t="s">
        <v>86</v>
      </c>
      <c r="G245" s="8" t="e">
        <f>tblSalaries[[#This Row],[clean Salary (in local currency)]]*VLOOKUP(tblSalaries[[#This Row],[Currency]],tblXrate[],2,FALSE)</f>
        <v>#N/A</v>
      </c>
      <c r="H245" t="s">
        <v>318</v>
      </c>
      <c r="I245" t="s">
        <v>52</v>
      </c>
      <c r="J245" t="s">
        <v>88</v>
      </c>
      <c r="K245" t="str">
        <f>VLOOKUP(tblSalaries[[#This Row],[Where do you work]],tblCountries[[Actual]:[Mapping]],2,FALSE)</f>
        <v>Canada</v>
      </c>
      <c r="L245" t="s">
        <v>9</v>
      </c>
      <c r="M245" s="46">
        <v>0</v>
      </c>
      <c r="N2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46" spans="2:14" ht="15" customHeight="1" x14ac:dyDescent="0.25">
      <c r="B246" t="s">
        <v>2245</v>
      </c>
      <c r="C246" s="1">
        <v>41055.044351851851</v>
      </c>
      <c r="D246" s="4">
        <v>80000</v>
      </c>
      <c r="E246">
        <v>80000</v>
      </c>
      <c r="F246" t="s">
        <v>6</v>
      </c>
      <c r="G246" s="8" t="e">
        <f>tblSalaries[[#This Row],[clean Salary (in local currency)]]*VLOOKUP(tblSalaries[[#This Row],[Currency]],tblXrate[],2,FALSE)</f>
        <v>#N/A</v>
      </c>
      <c r="H246" t="s">
        <v>20</v>
      </c>
      <c r="I246" t="s">
        <v>20</v>
      </c>
      <c r="J246" t="s">
        <v>15</v>
      </c>
      <c r="K246" t="str">
        <f>VLOOKUP(tblSalaries[[#This Row],[Where do you work]],tblCountries[[Actual]:[Mapping]],2,FALSE)</f>
        <v>USA</v>
      </c>
      <c r="L246" t="s">
        <v>9</v>
      </c>
      <c r="M246" s="46">
        <v>0</v>
      </c>
      <c r="N2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47" spans="2:14" ht="15" customHeight="1" x14ac:dyDescent="0.25">
      <c r="B247" t="s">
        <v>2246</v>
      </c>
      <c r="C247" s="1">
        <v>41055.044374999998</v>
      </c>
      <c r="D247" s="4">
        <v>140000</v>
      </c>
      <c r="E247">
        <v>140000</v>
      </c>
      <c r="F247" t="s">
        <v>6</v>
      </c>
      <c r="G247" s="8" t="e">
        <f>tblSalaries[[#This Row],[clean Salary (in local currency)]]*VLOOKUP(tblSalaries[[#This Row],[Currency]],tblXrate[],2,FALSE)</f>
        <v>#N/A</v>
      </c>
      <c r="H247" t="s">
        <v>52</v>
      </c>
      <c r="I247" t="s">
        <v>52</v>
      </c>
      <c r="J247" t="s">
        <v>15</v>
      </c>
      <c r="K247" t="str">
        <f>VLOOKUP(tblSalaries[[#This Row],[Where do you work]],tblCountries[[Actual]:[Mapping]],2,FALSE)</f>
        <v>USA</v>
      </c>
      <c r="L247" t="s">
        <v>9</v>
      </c>
      <c r="M247" s="46">
        <v>0</v>
      </c>
      <c r="N2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48" spans="2:14" ht="15" customHeight="1" x14ac:dyDescent="0.25">
      <c r="B248" t="s">
        <v>2247</v>
      </c>
      <c r="C248" s="1">
        <v>41055.044594907406</v>
      </c>
      <c r="D248" s="4" t="s">
        <v>319</v>
      </c>
      <c r="E248">
        <v>96000</v>
      </c>
      <c r="F248" t="s">
        <v>6</v>
      </c>
      <c r="G248" s="8" t="e">
        <f>tblSalaries[[#This Row],[clean Salary (in local currency)]]*VLOOKUP(tblSalaries[[#This Row],[Currency]],tblXrate[],2,FALSE)</f>
        <v>#N/A</v>
      </c>
      <c r="H248" t="s">
        <v>320</v>
      </c>
      <c r="I248" t="s">
        <v>356</v>
      </c>
      <c r="J248" t="s">
        <v>75</v>
      </c>
      <c r="K248" t="str">
        <f>VLOOKUP(tblSalaries[[#This Row],[Where do you work]],tblCountries[[Actual]:[Mapping]],2,FALSE)</f>
        <v>Poland</v>
      </c>
      <c r="L248" t="s">
        <v>18</v>
      </c>
      <c r="M248" s="46">
        <v>0</v>
      </c>
      <c r="N2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49" spans="2:14" ht="15" customHeight="1" x14ac:dyDescent="0.25">
      <c r="B249" t="s">
        <v>2248</v>
      </c>
      <c r="C249" s="1">
        <v>41055.044641203705</v>
      </c>
      <c r="D249" s="4">
        <v>20000</v>
      </c>
      <c r="E249">
        <v>20000</v>
      </c>
      <c r="F249" t="s">
        <v>6</v>
      </c>
      <c r="G249" s="8" t="e">
        <f>tblSalaries[[#This Row],[clean Salary (in local currency)]]*VLOOKUP(tblSalaries[[#This Row],[Currency]],tblXrate[],2,FALSE)</f>
        <v>#N/A</v>
      </c>
      <c r="H249" t="s">
        <v>321</v>
      </c>
      <c r="I249" t="s">
        <v>52</v>
      </c>
      <c r="J249" t="s">
        <v>8</v>
      </c>
      <c r="K249" t="str">
        <f>VLOOKUP(tblSalaries[[#This Row],[Where do you work]],tblCountries[[Actual]:[Mapping]],2,FALSE)</f>
        <v>India</v>
      </c>
      <c r="L249" t="s">
        <v>9</v>
      </c>
      <c r="M249" s="46">
        <v>0</v>
      </c>
      <c r="N2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50" spans="2:14" ht="15" customHeight="1" x14ac:dyDescent="0.25">
      <c r="B250" t="s">
        <v>2249</v>
      </c>
      <c r="C250" s="1">
        <v>41055.045023148145</v>
      </c>
      <c r="D250" s="4">
        <v>47700</v>
      </c>
      <c r="E250">
        <v>47700</v>
      </c>
      <c r="F250" t="s">
        <v>6</v>
      </c>
      <c r="G250" s="8" t="e">
        <f>tblSalaries[[#This Row],[clean Salary (in local currency)]]*VLOOKUP(tblSalaries[[#This Row],[Currency]],tblXrate[],2,FALSE)</f>
        <v>#N/A</v>
      </c>
      <c r="H250" t="s">
        <v>322</v>
      </c>
      <c r="I250" t="s">
        <v>20</v>
      </c>
      <c r="J250" t="s">
        <v>15</v>
      </c>
      <c r="K250" t="str">
        <f>VLOOKUP(tblSalaries[[#This Row],[Where do you work]],tblCountries[[Actual]:[Mapping]],2,FALSE)</f>
        <v>USA</v>
      </c>
      <c r="L250" t="s">
        <v>9</v>
      </c>
      <c r="M250" s="46">
        <v>0</v>
      </c>
      <c r="N2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51" spans="2:14" ht="15" customHeight="1" x14ac:dyDescent="0.25">
      <c r="B251" t="s">
        <v>2250</v>
      </c>
      <c r="C251" s="1">
        <v>41055.045300925929</v>
      </c>
      <c r="D251" s="4">
        <v>25000</v>
      </c>
      <c r="E251">
        <v>25000</v>
      </c>
      <c r="F251" t="s">
        <v>6</v>
      </c>
      <c r="G251" s="8" t="e">
        <f>tblSalaries[[#This Row],[clean Salary (in local currency)]]*VLOOKUP(tblSalaries[[#This Row],[Currency]],tblXrate[],2,FALSE)</f>
        <v>#N/A</v>
      </c>
      <c r="H251" t="s">
        <v>91</v>
      </c>
      <c r="I251" t="s">
        <v>52</v>
      </c>
      <c r="J251" t="s">
        <v>8</v>
      </c>
      <c r="K251" t="str">
        <f>VLOOKUP(tblSalaries[[#This Row],[Where do you work]],tblCountries[[Actual]:[Mapping]],2,FALSE)</f>
        <v>India</v>
      </c>
      <c r="L251" t="s">
        <v>25</v>
      </c>
      <c r="M251" s="46">
        <v>0</v>
      </c>
      <c r="N2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52" spans="2:14" ht="15" customHeight="1" x14ac:dyDescent="0.25">
      <c r="B252" t="s">
        <v>2251</v>
      </c>
      <c r="C252" s="1">
        <v>41055.045347222222</v>
      </c>
      <c r="D252" s="4">
        <v>52500</v>
      </c>
      <c r="E252">
        <v>52500</v>
      </c>
      <c r="F252" t="s">
        <v>6</v>
      </c>
      <c r="G252" s="8" t="e">
        <f>tblSalaries[[#This Row],[clean Salary (in local currency)]]*VLOOKUP(tblSalaries[[#This Row],[Currency]],tblXrate[],2,FALSE)</f>
        <v>#N/A</v>
      </c>
      <c r="H252" t="s">
        <v>20</v>
      </c>
      <c r="I252" t="s">
        <v>20</v>
      </c>
      <c r="J252" t="s">
        <v>15</v>
      </c>
      <c r="K252" t="str">
        <f>VLOOKUP(tblSalaries[[#This Row],[Where do you work]],tblCountries[[Actual]:[Mapping]],2,FALSE)</f>
        <v>USA</v>
      </c>
      <c r="L252" t="s">
        <v>9</v>
      </c>
      <c r="M252" s="46">
        <v>0</v>
      </c>
      <c r="N2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53" spans="2:14" ht="15" customHeight="1" x14ac:dyDescent="0.25">
      <c r="B253" t="s">
        <v>2252</v>
      </c>
      <c r="C253" s="1">
        <v>41055.045451388891</v>
      </c>
      <c r="D253" s="4">
        <v>40000</v>
      </c>
      <c r="E253">
        <v>40000</v>
      </c>
      <c r="F253" t="s">
        <v>6</v>
      </c>
      <c r="G253" s="8" t="e">
        <f>tblSalaries[[#This Row],[clean Salary (in local currency)]]*VLOOKUP(tblSalaries[[#This Row],[Currency]],tblXrate[],2,FALSE)</f>
        <v>#N/A</v>
      </c>
      <c r="H253" t="s">
        <v>207</v>
      </c>
      <c r="I253" t="s">
        <v>20</v>
      </c>
      <c r="J253" t="s">
        <v>15</v>
      </c>
      <c r="K253" t="str">
        <f>VLOOKUP(tblSalaries[[#This Row],[Where do you work]],tblCountries[[Actual]:[Mapping]],2,FALSE)</f>
        <v>USA</v>
      </c>
      <c r="L253" t="s">
        <v>13</v>
      </c>
      <c r="M253" s="46">
        <v>0</v>
      </c>
      <c r="N2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54" spans="2:14" ht="15" customHeight="1" x14ac:dyDescent="0.25">
      <c r="B254" t="s">
        <v>2253</v>
      </c>
      <c r="C254" s="1">
        <v>41055.045856481483</v>
      </c>
      <c r="D254" s="4" t="s">
        <v>323</v>
      </c>
      <c r="E254">
        <v>31000</v>
      </c>
      <c r="F254" t="s">
        <v>6</v>
      </c>
      <c r="G254" s="8" t="e">
        <f>tblSalaries[[#This Row],[clean Salary (in local currency)]]*VLOOKUP(tblSalaries[[#This Row],[Currency]],tblXrate[],2,FALSE)</f>
        <v>#N/A</v>
      </c>
      <c r="H254" t="s">
        <v>324</v>
      </c>
      <c r="I254" t="s">
        <v>20</v>
      </c>
      <c r="J254" t="s">
        <v>15</v>
      </c>
      <c r="K254" t="str">
        <f>VLOOKUP(tblSalaries[[#This Row],[Where do you work]],tblCountries[[Actual]:[Mapping]],2,FALSE)</f>
        <v>USA</v>
      </c>
      <c r="L254" t="s">
        <v>9</v>
      </c>
      <c r="M254" s="46">
        <v>0</v>
      </c>
      <c r="N2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55" spans="2:14" ht="15" customHeight="1" x14ac:dyDescent="0.25">
      <c r="B255" t="s">
        <v>2254</v>
      </c>
      <c r="C255" s="1">
        <v>41055.045972222222</v>
      </c>
      <c r="D255" s="4">
        <v>4390</v>
      </c>
      <c r="E255">
        <v>52680</v>
      </c>
      <c r="F255" t="s">
        <v>69</v>
      </c>
      <c r="G255" s="8" t="e">
        <f>tblSalaries[[#This Row],[clean Salary (in local currency)]]*VLOOKUP(tblSalaries[[#This Row],[Currency]],tblXrate[],2,FALSE)</f>
        <v>#N/A</v>
      </c>
      <c r="H255" t="s">
        <v>325</v>
      </c>
      <c r="I255" t="s">
        <v>356</v>
      </c>
      <c r="J255" t="s">
        <v>71</v>
      </c>
      <c r="K255" t="str">
        <f>VLOOKUP(tblSalaries[[#This Row],[Where do you work]],tblCountries[[Actual]:[Mapping]],2,FALSE)</f>
        <v>UK</v>
      </c>
      <c r="L255" t="s">
        <v>13</v>
      </c>
      <c r="M255" s="46">
        <v>0</v>
      </c>
      <c r="N2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56" spans="2:14" ht="15" customHeight="1" x14ac:dyDescent="0.25">
      <c r="B256" t="s">
        <v>2255</v>
      </c>
      <c r="C256" s="1">
        <v>41055.04619212963</v>
      </c>
      <c r="D256" s="4">
        <v>130000</v>
      </c>
      <c r="E256">
        <v>130000</v>
      </c>
      <c r="F256" t="s">
        <v>6</v>
      </c>
      <c r="G256" s="8" t="e">
        <f>tblSalaries[[#This Row],[clean Salary (in local currency)]]*VLOOKUP(tblSalaries[[#This Row],[Currency]],tblXrate[],2,FALSE)</f>
        <v>#N/A</v>
      </c>
      <c r="H256" t="s">
        <v>326</v>
      </c>
      <c r="I256" t="s">
        <v>52</v>
      </c>
      <c r="J256" t="s">
        <v>15</v>
      </c>
      <c r="K256" t="str">
        <f>VLOOKUP(tblSalaries[[#This Row],[Where do you work]],tblCountries[[Actual]:[Mapping]],2,FALSE)</f>
        <v>USA</v>
      </c>
      <c r="L256" t="s">
        <v>9</v>
      </c>
      <c r="M256" s="46">
        <v>0</v>
      </c>
      <c r="N2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57" spans="2:14" ht="15" customHeight="1" x14ac:dyDescent="0.25">
      <c r="B257" t="s">
        <v>2256</v>
      </c>
      <c r="C257" s="1">
        <v>41055.046273148146</v>
      </c>
      <c r="D257" s="4" t="s">
        <v>327</v>
      </c>
      <c r="E257">
        <v>470000</v>
      </c>
      <c r="F257" t="s">
        <v>40</v>
      </c>
      <c r="G257" s="8" t="e">
        <f>tblSalaries[[#This Row],[clean Salary (in local currency)]]*VLOOKUP(tblSalaries[[#This Row],[Currency]],tblXrate[],2,FALSE)</f>
        <v>#N/A</v>
      </c>
      <c r="H257" t="s">
        <v>328</v>
      </c>
      <c r="I257" t="s">
        <v>20</v>
      </c>
      <c r="J257" t="s">
        <v>8</v>
      </c>
      <c r="K257" t="str">
        <f>VLOOKUP(tblSalaries[[#This Row],[Where do you work]],tblCountries[[Actual]:[Mapping]],2,FALSE)</f>
        <v>India</v>
      </c>
      <c r="L257" t="s">
        <v>13</v>
      </c>
      <c r="M257" s="46">
        <v>0</v>
      </c>
      <c r="N2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58" spans="2:14" ht="15" customHeight="1" x14ac:dyDescent="0.25">
      <c r="B258" t="s">
        <v>2257</v>
      </c>
      <c r="C258" s="1">
        <v>41055.046550925923</v>
      </c>
      <c r="D258" s="4">
        <v>51000</v>
      </c>
      <c r="E258">
        <v>51000</v>
      </c>
      <c r="F258" t="s">
        <v>6</v>
      </c>
      <c r="G258" s="8" t="e">
        <f>tblSalaries[[#This Row],[clean Salary (in local currency)]]*VLOOKUP(tblSalaries[[#This Row],[Currency]],tblXrate[],2,FALSE)</f>
        <v>#N/A</v>
      </c>
      <c r="H258" t="s">
        <v>329</v>
      </c>
      <c r="I258" t="s">
        <v>20</v>
      </c>
      <c r="J258" t="s">
        <v>15</v>
      </c>
      <c r="K258" t="str">
        <f>VLOOKUP(tblSalaries[[#This Row],[Where do you work]],tblCountries[[Actual]:[Mapping]],2,FALSE)</f>
        <v>USA</v>
      </c>
      <c r="L258" t="s">
        <v>18</v>
      </c>
      <c r="M258" s="46">
        <v>0</v>
      </c>
      <c r="N2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59" spans="2:14" ht="15" customHeight="1" x14ac:dyDescent="0.25">
      <c r="B259" t="s">
        <v>2258</v>
      </c>
      <c r="C259" s="1">
        <v>41055.046736111108</v>
      </c>
      <c r="D259" s="4" t="s">
        <v>330</v>
      </c>
      <c r="E259">
        <v>60000</v>
      </c>
      <c r="F259" t="s">
        <v>69</v>
      </c>
      <c r="G259" s="8" t="e">
        <f>tblSalaries[[#This Row],[clean Salary (in local currency)]]*VLOOKUP(tblSalaries[[#This Row],[Currency]],tblXrate[],2,FALSE)</f>
        <v>#N/A</v>
      </c>
      <c r="H259" t="s">
        <v>331</v>
      </c>
      <c r="I259" t="s">
        <v>20</v>
      </c>
      <c r="J259" t="s">
        <v>71</v>
      </c>
      <c r="K259" t="str">
        <f>VLOOKUP(tblSalaries[[#This Row],[Where do you work]],tblCountries[[Actual]:[Mapping]],2,FALSE)</f>
        <v>UK</v>
      </c>
      <c r="L259" t="s">
        <v>13</v>
      </c>
      <c r="M259" s="46">
        <v>0</v>
      </c>
      <c r="N2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60" spans="2:14" ht="15" customHeight="1" x14ac:dyDescent="0.25">
      <c r="B260" t="s">
        <v>2259</v>
      </c>
      <c r="C260" s="1">
        <v>41055.047013888892</v>
      </c>
      <c r="D260" s="4">
        <v>1920000</v>
      </c>
      <c r="E260">
        <v>1920000</v>
      </c>
      <c r="F260" t="s">
        <v>40</v>
      </c>
      <c r="G260" s="8" t="e">
        <f>tblSalaries[[#This Row],[clean Salary (in local currency)]]*VLOOKUP(tblSalaries[[#This Row],[Currency]],tblXrate[],2,FALSE)</f>
        <v>#N/A</v>
      </c>
      <c r="H260" t="s">
        <v>201</v>
      </c>
      <c r="I260" t="s">
        <v>52</v>
      </c>
      <c r="J260" t="s">
        <v>8</v>
      </c>
      <c r="K260" t="str">
        <f>VLOOKUP(tblSalaries[[#This Row],[Where do you work]],tblCountries[[Actual]:[Mapping]],2,FALSE)</f>
        <v>India</v>
      </c>
      <c r="L260" t="s">
        <v>18</v>
      </c>
      <c r="M260" s="46">
        <v>0</v>
      </c>
      <c r="N2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61" spans="2:14" ht="15" customHeight="1" x14ac:dyDescent="0.25">
      <c r="B261" t="s">
        <v>2260</v>
      </c>
      <c r="C261" s="1">
        <v>41055.047222222223</v>
      </c>
      <c r="D261" s="4">
        <v>28000</v>
      </c>
      <c r="E261">
        <v>28000</v>
      </c>
      <c r="F261" t="s">
        <v>69</v>
      </c>
      <c r="G261" s="8" t="e">
        <f>tblSalaries[[#This Row],[clean Salary (in local currency)]]*VLOOKUP(tblSalaries[[#This Row],[Currency]],tblXrate[],2,FALSE)</f>
        <v>#N/A</v>
      </c>
      <c r="H261" t="s">
        <v>332</v>
      </c>
      <c r="I261" t="s">
        <v>20</v>
      </c>
      <c r="J261" t="s">
        <v>71</v>
      </c>
      <c r="K261" t="str">
        <f>VLOOKUP(tblSalaries[[#This Row],[Where do you work]],tblCountries[[Actual]:[Mapping]],2,FALSE)</f>
        <v>UK</v>
      </c>
      <c r="L261" t="s">
        <v>13</v>
      </c>
      <c r="M261" s="46">
        <v>0</v>
      </c>
      <c r="N2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62" spans="2:14" ht="15" customHeight="1" x14ac:dyDescent="0.25">
      <c r="B262" t="s">
        <v>2261</v>
      </c>
      <c r="C262" s="1">
        <v>41055.047268518516</v>
      </c>
      <c r="D262" s="4">
        <v>73000</v>
      </c>
      <c r="E262">
        <v>73000</v>
      </c>
      <c r="F262" t="s">
        <v>6</v>
      </c>
      <c r="G262" s="8" t="e">
        <f>tblSalaries[[#This Row],[clean Salary (in local currency)]]*VLOOKUP(tblSalaries[[#This Row],[Currency]],tblXrate[],2,FALSE)</f>
        <v>#N/A</v>
      </c>
      <c r="H262" t="s">
        <v>333</v>
      </c>
      <c r="I262" t="s">
        <v>67</v>
      </c>
      <c r="J262" t="s">
        <v>15</v>
      </c>
      <c r="K262" t="str">
        <f>VLOOKUP(tblSalaries[[#This Row],[Where do you work]],tblCountries[[Actual]:[Mapping]],2,FALSE)</f>
        <v>USA</v>
      </c>
      <c r="L262" t="s">
        <v>9</v>
      </c>
      <c r="M262" s="46">
        <v>0</v>
      </c>
      <c r="N2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63" spans="2:14" ht="15" customHeight="1" x14ac:dyDescent="0.25">
      <c r="B263" t="s">
        <v>2262</v>
      </c>
      <c r="C263" s="1">
        <v>41055.047442129631</v>
      </c>
      <c r="D263" s="4">
        <v>62400</v>
      </c>
      <c r="E263">
        <v>62400</v>
      </c>
      <c r="F263" t="s">
        <v>6</v>
      </c>
      <c r="G263" s="8" t="e">
        <f>tblSalaries[[#This Row],[clean Salary (in local currency)]]*VLOOKUP(tblSalaries[[#This Row],[Currency]],tblXrate[],2,FALSE)</f>
        <v>#N/A</v>
      </c>
      <c r="H263" t="s">
        <v>334</v>
      </c>
      <c r="I263" t="s">
        <v>310</v>
      </c>
      <c r="J263" t="s">
        <v>15</v>
      </c>
      <c r="K263" t="str">
        <f>VLOOKUP(tblSalaries[[#This Row],[Where do you work]],tblCountries[[Actual]:[Mapping]],2,FALSE)</f>
        <v>USA</v>
      </c>
      <c r="L263" t="s">
        <v>13</v>
      </c>
      <c r="M263" s="46">
        <v>0</v>
      </c>
      <c r="N2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64" spans="2:14" ht="15" customHeight="1" x14ac:dyDescent="0.25">
      <c r="B264" t="s">
        <v>2263</v>
      </c>
      <c r="C264" s="1">
        <v>41055.047465277778</v>
      </c>
      <c r="D264" s="4">
        <v>2300</v>
      </c>
      <c r="E264">
        <v>27600</v>
      </c>
      <c r="F264" t="s">
        <v>6</v>
      </c>
      <c r="G264" s="8" t="e">
        <f>tblSalaries[[#This Row],[clean Salary (in local currency)]]*VLOOKUP(tblSalaries[[#This Row],[Currency]],tblXrate[],2,FALSE)</f>
        <v>#N/A</v>
      </c>
      <c r="H264" t="s">
        <v>335</v>
      </c>
      <c r="I264" t="s">
        <v>356</v>
      </c>
      <c r="J264" t="s">
        <v>171</v>
      </c>
      <c r="K264" t="str">
        <f>VLOOKUP(tblSalaries[[#This Row],[Where do you work]],tblCountries[[Actual]:[Mapping]],2,FALSE)</f>
        <v>Singapore</v>
      </c>
      <c r="L264" t="s">
        <v>13</v>
      </c>
      <c r="M264" s="46">
        <v>0</v>
      </c>
      <c r="N2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65" spans="2:14" ht="15" customHeight="1" x14ac:dyDescent="0.25">
      <c r="B265" t="s">
        <v>2264</v>
      </c>
      <c r="C265" s="1">
        <v>41055.047627314816</v>
      </c>
      <c r="D265" s="4">
        <v>54000</v>
      </c>
      <c r="E265">
        <v>54000</v>
      </c>
      <c r="F265" t="s">
        <v>6</v>
      </c>
      <c r="G265" s="8" t="e">
        <f>tblSalaries[[#This Row],[clean Salary (in local currency)]]*VLOOKUP(tblSalaries[[#This Row],[Currency]],tblXrate[],2,FALSE)</f>
        <v>#N/A</v>
      </c>
      <c r="H265" t="s">
        <v>336</v>
      </c>
      <c r="I265" t="s">
        <v>52</v>
      </c>
      <c r="J265" t="s">
        <v>15</v>
      </c>
      <c r="K265" t="str">
        <f>VLOOKUP(tblSalaries[[#This Row],[Where do you work]],tblCountries[[Actual]:[Mapping]],2,FALSE)</f>
        <v>USA</v>
      </c>
      <c r="L265" t="s">
        <v>13</v>
      </c>
      <c r="M265" s="46">
        <v>0</v>
      </c>
      <c r="N2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66" spans="2:14" ht="15" customHeight="1" x14ac:dyDescent="0.25">
      <c r="B266" t="s">
        <v>2265</v>
      </c>
      <c r="C266" s="1">
        <v>41055.047673611109</v>
      </c>
      <c r="D266" s="4" t="s">
        <v>337</v>
      </c>
      <c r="E266">
        <v>276000</v>
      </c>
      <c r="F266" t="s">
        <v>40</v>
      </c>
      <c r="G266" s="8" t="e">
        <f>tblSalaries[[#This Row],[clean Salary (in local currency)]]*VLOOKUP(tblSalaries[[#This Row],[Currency]],tblXrate[],2,FALSE)</f>
        <v>#N/A</v>
      </c>
      <c r="H266" t="s">
        <v>256</v>
      </c>
      <c r="I266" t="s">
        <v>20</v>
      </c>
      <c r="J266" t="s">
        <v>8</v>
      </c>
      <c r="K266" t="str">
        <f>VLOOKUP(tblSalaries[[#This Row],[Where do you work]],tblCountries[[Actual]:[Mapping]],2,FALSE)</f>
        <v>India</v>
      </c>
      <c r="L266" t="s">
        <v>13</v>
      </c>
      <c r="M266" s="46">
        <v>0</v>
      </c>
      <c r="N2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67" spans="2:14" ht="15" customHeight="1" x14ac:dyDescent="0.25">
      <c r="B267" t="s">
        <v>2266</v>
      </c>
      <c r="C267" s="1">
        <v>41055.047708333332</v>
      </c>
      <c r="D267" s="4" t="s">
        <v>338</v>
      </c>
      <c r="E267">
        <v>77000</v>
      </c>
      <c r="F267" t="s">
        <v>6</v>
      </c>
      <c r="G267" s="8" t="e">
        <f>tblSalaries[[#This Row],[clean Salary (in local currency)]]*VLOOKUP(tblSalaries[[#This Row],[Currency]],tblXrate[],2,FALSE)</f>
        <v>#N/A</v>
      </c>
      <c r="H267" t="s">
        <v>339</v>
      </c>
      <c r="I267" t="s">
        <v>310</v>
      </c>
      <c r="J267" t="s">
        <v>15</v>
      </c>
      <c r="K267" t="str">
        <f>VLOOKUP(tblSalaries[[#This Row],[Where do you work]],tblCountries[[Actual]:[Mapping]],2,FALSE)</f>
        <v>USA</v>
      </c>
      <c r="L267" t="s">
        <v>9</v>
      </c>
      <c r="M267" s="46">
        <v>0</v>
      </c>
      <c r="N2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68" spans="2:14" ht="15" customHeight="1" x14ac:dyDescent="0.25">
      <c r="B268" t="s">
        <v>2267</v>
      </c>
      <c r="C268" s="1">
        <v>41055.04792824074</v>
      </c>
      <c r="D268" s="4">
        <v>76000</v>
      </c>
      <c r="E268">
        <v>76000</v>
      </c>
      <c r="F268" t="s">
        <v>6</v>
      </c>
      <c r="G268" s="8" t="e">
        <f>tblSalaries[[#This Row],[clean Salary (in local currency)]]*VLOOKUP(tblSalaries[[#This Row],[Currency]],tblXrate[],2,FALSE)</f>
        <v>#N/A</v>
      </c>
      <c r="H268" t="s">
        <v>340</v>
      </c>
      <c r="I268" t="s">
        <v>52</v>
      </c>
      <c r="J268" t="s">
        <v>15</v>
      </c>
      <c r="K268" t="str">
        <f>VLOOKUP(tblSalaries[[#This Row],[Where do you work]],tblCountries[[Actual]:[Mapping]],2,FALSE)</f>
        <v>USA</v>
      </c>
      <c r="L268" t="s">
        <v>13</v>
      </c>
      <c r="M268" s="46">
        <v>0</v>
      </c>
      <c r="N2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69" spans="2:14" ht="15" customHeight="1" x14ac:dyDescent="0.25">
      <c r="B269" t="s">
        <v>2268</v>
      </c>
      <c r="C269" s="1">
        <v>41055.04828703704</v>
      </c>
      <c r="D269" s="4">
        <v>103000</v>
      </c>
      <c r="E269">
        <v>103000</v>
      </c>
      <c r="F269" t="s">
        <v>6</v>
      </c>
      <c r="G269" s="8" t="e">
        <f>tblSalaries[[#This Row],[clean Salary (in local currency)]]*VLOOKUP(tblSalaries[[#This Row],[Currency]],tblXrate[],2,FALSE)</f>
        <v>#N/A</v>
      </c>
      <c r="H269" t="s">
        <v>341</v>
      </c>
      <c r="I269" t="s">
        <v>3914</v>
      </c>
      <c r="J269" t="s">
        <v>15</v>
      </c>
      <c r="K269" t="str">
        <f>VLOOKUP(tblSalaries[[#This Row],[Where do you work]],tblCountries[[Actual]:[Mapping]],2,FALSE)</f>
        <v>USA</v>
      </c>
      <c r="L269" t="s">
        <v>18</v>
      </c>
      <c r="M269" s="46">
        <v>0</v>
      </c>
      <c r="N2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70" spans="2:14" ht="15" customHeight="1" x14ac:dyDescent="0.25">
      <c r="B270" t="s">
        <v>2269</v>
      </c>
      <c r="C270" s="1">
        <v>41055.048310185186</v>
      </c>
      <c r="D270" s="4">
        <v>7600</v>
      </c>
      <c r="E270">
        <v>7600</v>
      </c>
      <c r="F270" t="s">
        <v>6</v>
      </c>
      <c r="G270" s="8" t="e">
        <f>tblSalaries[[#This Row],[clean Salary (in local currency)]]*VLOOKUP(tblSalaries[[#This Row],[Currency]],tblXrate[],2,FALSE)</f>
        <v>#N/A</v>
      </c>
      <c r="H270" t="s">
        <v>342</v>
      </c>
      <c r="I270" t="s">
        <v>67</v>
      </c>
      <c r="J270" t="s">
        <v>27</v>
      </c>
      <c r="K270" t="str">
        <f>VLOOKUP(tblSalaries[[#This Row],[Where do you work]],tblCountries[[Actual]:[Mapping]],2,FALSE)</f>
        <v>Ukraine</v>
      </c>
      <c r="L270" t="s">
        <v>25</v>
      </c>
      <c r="M270" s="46">
        <v>0</v>
      </c>
      <c r="N2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71" spans="2:14" ht="15" customHeight="1" x14ac:dyDescent="0.25">
      <c r="B271" t="s">
        <v>2270</v>
      </c>
      <c r="C271" s="1">
        <v>41055.048564814817</v>
      </c>
      <c r="D271" s="4">
        <v>40000</v>
      </c>
      <c r="E271">
        <v>40000</v>
      </c>
      <c r="F271" t="s">
        <v>6</v>
      </c>
      <c r="G271" s="8" t="e">
        <f>tblSalaries[[#This Row],[clean Salary (in local currency)]]*VLOOKUP(tblSalaries[[#This Row],[Currency]],tblXrate[],2,FALSE)</f>
        <v>#N/A</v>
      </c>
      <c r="H271" t="s">
        <v>343</v>
      </c>
      <c r="I271" t="s">
        <v>20</v>
      </c>
      <c r="J271" t="s">
        <v>15</v>
      </c>
      <c r="K271" t="str">
        <f>VLOOKUP(tblSalaries[[#This Row],[Where do you work]],tblCountries[[Actual]:[Mapping]],2,FALSE)</f>
        <v>USA</v>
      </c>
      <c r="L271" t="s">
        <v>9</v>
      </c>
      <c r="M271" s="46">
        <v>0</v>
      </c>
      <c r="N2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72" spans="2:14" ht="15" customHeight="1" x14ac:dyDescent="0.25">
      <c r="B272" t="s">
        <v>2271</v>
      </c>
      <c r="C272" s="1">
        <v>41055.048842592594</v>
      </c>
      <c r="D272" s="4">
        <v>80000</v>
      </c>
      <c r="E272">
        <v>80000</v>
      </c>
      <c r="F272" t="s">
        <v>6</v>
      </c>
      <c r="G272" s="8" t="e">
        <f>tblSalaries[[#This Row],[clean Salary (in local currency)]]*VLOOKUP(tblSalaries[[#This Row],[Currency]],tblXrate[],2,FALSE)</f>
        <v>#N/A</v>
      </c>
      <c r="H272" t="s">
        <v>344</v>
      </c>
      <c r="I272" t="s">
        <v>3914</v>
      </c>
      <c r="J272" t="s">
        <v>15</v>
      </c>
      <c r="K272" t="str">
        <f>VLOOKUP(tblSalaries[[#This Row],[Where do you work]],tblCountries[[Actual]:[Mapping]],2,FALSE)</f>
        <v>USA</v>
      </c>
      <c r="L272" t="s">
        <v>18</v>
      </c>
      <c r="M272" s="46">
        <v>0</v>
      </c>
      <c r="N2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73" spans="2:14" ht="15" customHeight="1" x14ac:dyDescent="0.25">
      <c r="B273" t="s">
        <v>2272</v>
      </c>
      <c r="C273" s="1">
        <v>41055.048888888887</v>
      </c>
      <c r="D273" s="4">
        <v>55000</v>
      </c>
      <c r="E273">
        <v>55000</v>
      </c>
      <c r="F273" t="s">
        <v>6</v>
      </c>
      <c r="G273" s="8" t="e">
        <f>tblSalaries[[#This Row],[clean Salary (in local currency)]]*VLOOKUP(tblSalaries[[#This Row],[Currency]],tblXrate[],2,FALSE)</f>
        <v>#N/A</v>
      </c>
      <c r="H273" t="s">
        <v>214</v>
      </c>
      <c r="I273" t="s">
        <v>20</v>
      </c>
      <c r="J273" t="s">
        <v>15</v>
      </c>
      <c r="K273" t="str">
        <f>VLOOKUP(tblSalaries[[#This Row],[Where do you work]],tblCountries[[Actual]:[Mapping]],2,FALSE)</f>
        <v>USA</v>
      </c>
      <c r="L273" t="s">
        <v>13</v>
      </c>
      <c r="M273" s="46">
        <v>0</v>
      </c>
      <c r="N2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74" spans="2:14" ht="15" customHeight="1" x14ac:dyDescent="0.25">
      <c r="B274" t="s">
        <v>2273</v>
      </c>
      <c r="C274" s="1">
        <v>41055.049247685187</v>
      </c>
      <c r="D274" s="4">
        <v>99000</v>
      </c>
      <c r="E274">
        <v>99000</v>
      </c>
      <c r="F274" t="s">
        <v>6</v>
      </c>
      <c r="G274" s="8" t="e">
        <f>tblSalaries[[#This Row],[clean Salary (in local currency)]]*VLOOKUP(tblSalaries[[#This Row],[Currency]],tblXrate[],2,FALSE)</f>
        <v>#N/A</v>
      </c>
      <c r="H274" t="s">
        <v>207</v>
      </c>
      <c r="I274" t="s">
        <v>20</v>
      </c>
      <c r="J274" t="s">
        <v>15</v>
      </c>
      <c r="K274" t="str">
        <f>VLOOKUP(tblSalaries[[#This Row],[Where do you work]],tblCountries[[Actual]:[Mapping]],2,FALSE)</f>
        <v>USA</v>
      </c>
      <c r="L274" t="s">
        <v>18</v>
      </c>
      <c r="M274" s="46">
        <v>0</v>
      </c>
      <c r="N2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75" spans="2:14" ht="15" customHeight="1" x14ac:dyDescent="0.25">
      <c r="B275" t="s">
        <v>2274</v>
      </c>
      <c r="C275" s="1">
        <v>41055.049259259256</v>
      </c>
      <c r="D275" s="4" t="s">
        <v>345</v>
      </c>
      <c r="E275">
        <v>420000</v>
      </c>
      <c r="F275" t="s">
        <v>3893</v>
      </c>
      <c r="G275" s="8" t="e">
        <f>tblSalaries[[#This Row],[clean Salary (in local currency)]]*VLOOKUP(tblSalaries[[#This Row],[Currency]],tblXrate[],2,FALSE)</f>
        <v>#N/A</v>
      </c>
      <c r="H275" t="s">
        <v>346</v>
      </c>
      <c r="I275" t="s">
        <v>52</v>
      </c>
      <c r="J275" t="s">
        <v>347</v>
      </c>
      <c r="K275" t="str">
        <f>VLOOKUP(tblSalaries[[#This Row],[Where do you work]],tblCountries[[Actual]:[Mapping]],2,FALSE)</f>
        <v>Philippines</v>
      </c>
      <c r="L275" t="s">
        <v>9</v>
      </c>
      <c r="M275" s="46">
        <v>0</v>
      </c>
      <c r="N2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76" spans="2:14" ht="15" customHeight="1" x14ac:dyDescent="0.25">
      <c r="B276" t="s">
        <v>2275</v>
      </c>
      <c r="C276" s="1">
        <v>41055.049444444441</v>
      </c>
      <c r="D276" s="4">
        <v>75000</v>
      </c>
      <c r="E276">
        <v>75000</v>
      </c>
      <c r="F276" t="s">
        <v>6</v>
      </c>
      <c r="G276" s="8" t="e">
        <f>tblSalaries[[#This Row],[clean Salary (in local currency)]]*VLOOKUP(tblSalaries[[#This Row],[Currency]],tblXrate[],2,FALSE)</f>
        <v>#N/A</v>
      </c>
      <c r="H276" t="s">
        <v>160</v>
      </c>
      <c r="I276" t="s">
        <v>20</v>
      </c>
      <c r="J276" t="s">
        <v>15</v>
      </c>
      <c r="K276" t="str">
        <f>VLOOKUP(tblSalaries[[#This Row],[Where do you work]],tblCountries[[Actual]:[Mapping]],2,FALSE)</f>
        <v>USA</v>
      </c>
      <c r="L276" t="s">
        <v>9</v>
      </c>
      <c r="M276" s="46">
        <v>0</v>
      </c>
      <c r="N2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77" spans="2:14" ht="15" customHeight="1" x14ac:dyDescent="0.25">
      <c r="B277" t="s">
        <v>2276</v>
      </c>
      <c r="C277" s="1">
        <v>41055.049930555557</v>
      </c>
      <c r="D277" s="4">
        <v>80000</v>
      </c>
      <c r="E277">
        <v>80000</v>
      </c>
      <c r="F277" t="s">
        <v>6</v>
      </c>
      <c r="G277" s="8" t="e">
        <f>tblSalaries[[#This Row],[clean Salary (in local currency)]]*VLOOKUP(tblSalaries[[#This Row],[Currency]],tblXrate[],2,FALSE)</f>
        <v>#N/A</v>
      </c>
      <c r="H277" t="s">
        <v>348</v>
      </c>
      <c r="I277" t="s">
        <v>52</v>
      </c>
      <c r="J277" t="s">
        <v>15</v>
      </c>
      <c r="K277" t="str">
        <f>VLOOKUP(tblSalaries[[#This Row],[Where do you work]],tblCountries[[Actual]:[Mapping]],2,FALSE)</f>
        <v>USA</v>
      </c>
      <c r="L277" t="s">
        <v>18</v>
      </c>
      <c r="M277" s="46">
        <v>0</v>
      </c>
      <c r="N2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78" spans="2:14" ht="15" customHeight="1" x14ac:dyDescent="0.25">
      <c r="B278" t="s">
        <v>2277</v>
      </c>
      <c r="C278" s="1">
        <v>41055.050474537034</v>
      </c>
      <c r="D278" s="4">
        <v>20000</v>
      </c>
      <c r="E278">
        <v>20000</v>
      </c>
      <c r="F278" t="s">
        <v>6</v>
      </c>
      <c r="G278" s="8" t="e">
        <f>tblSalaries[[#This Row],[clean Salary (in local currency)]]*VLOOKUP(tblSalaries[[#This Row],[Currency]],tblXrate[],2,FALSE)</f>
        <v>#N/A</v>
      </c>
      <c r="H278" t="s">
        <v>20</v>
      </c>
      <c r="I278" t="s">
        <v>20</v>
      </c>
      <c r="J278" t="s">
        <v>8</v>
      </c>
      <c r="K278" t="str">
        <f>VLOOKUP(tblSalaries[[#This Row],[Where do you work]],tblCountries[[Actual]:[Mapping]],2,FALSE)</f>
        <v>India</v>
      </c>
      <c r="L278" t="s">
        <v>13</v>
      </c>
      <c r="M278" s="46">
        <v>0</v>
      </c>
      <c r="N2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79" spans="2:14" ht="15" customHeight="1" x14ac:dyDescent="0.25">
      <c r="B279" t="s">
        <v>2278</v>
      </c>
      <c r="C279" s="1">
        <v>41055.05127314815</v>
      </c>
      <c r="D279" s="4">
        <v>40000</v>
      </c>
      <c r="E279">
        <v>40000</v>
      </c>
      <c r="F279" t="s">
        <v>6</v>
      </c>
      <c r="G279" s="8" t="e">
        <f>tblSalaries[[#This Row],[clean Salary (in local currency)]]*VLOOKUP(tblSalaries[[#This Row],[Currency]],tblXrate[],2,FALSE)</f>
        <v>#N/A</v>
      </c>
      <c r="H279" t="s">
        <v>207</v>
      </c>
      <c r="I279" t="s">
        <v>20</v>
      </c>
      <c r="J279" t="s">
        <v>15</v>
      </c>
      <c r="K279" t="str">
        <f>VLOOKUP(tblSalaries[[#This Row],[Where do you work]],tblCountries[[Actual]:[Mapping]],2,FALSE)</f>
        <v>USA</v>
      </c>
      <c r="L279" t="s">
        <v>13</v>
      </c>
      <c r="M279" s="46">
        <v>0</v>
      </c>
      <c r="N2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80" spans="2:14" ht="15" customHeight="1" x14ac:dyDescent="0.25">
      <c r="B280" t="s">
        <v>2279</v>
      </c>
      <c r="C280" s="1">
        <v>41055.051701388889</v>
      </c>
      <c r="D280" s="4">
        <v>46000</v>
      </c>
      <c r="E280">
        <v>46000</v>
      </c>
      <c r="F280" t="s">
        <v>6</v>
      </c>
      <c r="G280" s="8" t="e">
        <f>tblSalaries[[#This Row],[clean Salary (in local currency)]]*VLOOKUP(tblSalaries[[#This Row],[Currency]],tblXrate[],2,FALSE)</f>
        <v>#N/A</v>
      </c>
      <c r="H280" t="s">
        <v>349</v>
      </c>
      <c r="I280" t="s">
        <v>20</v>
      </c>
      <c r="J280" t="s">
        <v>15</v>
      </c>
      <c r="K280" t="str">
        <f>VLOOKUP(tblSalaries[[#This Row],[Where do you work]],tblCountries[[Actual]:[Mapping]],2,FALSE)</f>
        <v>USA</v>
      </c>
      <c r="L280" t="s">
        <v>13</v>
      </c>
      <c r="M280" s="46">
        <v>0</v>
      </c>
      <c r="N2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81" spans="2:14" ht="15" customHeight="1" x14ac:dyDescent="0.25">
      <c r="B281" t="s">
        <v>2280</v>
      </c>
      <c r="C281" s="1">
        <v>41055.052025462966</v>
      </c>
      <c r="D281" s="4">
        <v>14000</v>
      </c>
      <c r="E281">
        <v>14000</v>
      </c>
      <c r="F281" t="s">
        <v>6</v>
      </c>
      <c r="G281" s="8" t="e">
        <f>tblSalaries[[#This Row],[clean Salary (in local currency)]]*VLOOKUP(tblSalaries[[#This Row],[Currency]],tblXrate[],2,FALSE)</f>
        <v>#N/A</v>
      </c>
      <c r="H281" t="s">
        <v>350</v>
      </c>
      <c r="I281" t="s">
        <v>20</v>
      </c>
      <c r="J281" t="s">
        <v>143</v>
      </c>
      <c r="K281" t="str">
        <f>VLOOKUP(tblSalaries[[#This Row],[Where do you work]],tblCountries[[Actual]:[Mapping]],2,FALSE)</f>
        <v>Brazil</v>
      </c>
      <c r="L281" t="s">
        <v>25</v>
      </c>
      <c r="M281" s="46">
        <v>0</v>
      </c>
      <c r="N2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82" spans="2:14" ht="15" customHeight="1" x14ac:dyDescent="0.25">
      <c r="B282" t="s">
        <v>2281</v>
      </c>
      <c r="C282" s="1">
        <v>41055.052141203705</v>
      </c>
      <c r="D282" s="4">
        <v>70000</v>
      </c>
      <c r="E282">
        <v>70000</v>
      </c>
      <c r="F282" t="s">
        <v>6</v>
      </c>
      <c r="G282" s="8" t="e">
        <f>tblSalaries[[#This Row],[clean Salary (in local currency)]]*VLOOKUP(tblSalaries[[#This Row],[Currency]],tblXrate[],2,FALSE)</f>
        <v>#N/A</v>
      </c>
      <c r="H282" t="s">
        <v>351</v>
      </c>
      <c r="I282" t="s">
        <v>279</v>
      </c>
      <c r="J282" t="s">
        <v>15</v>
      </c>
      <c r="K282" t="str">
        <f>VLOOKUP(tblSalaries[[#This Row],[Where do you work]],tblCountries[[Actual]:[Mapping]],2,FALSE)</f>
        <v>USA</v>
      </c>
      <c r="L282" t="s">
        <v>13</v>
      </c>
      <c r="M282" s="46">
        <v>0</v>
      </c>
      <c r="N2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83" spans="2:14" ht="15" customHeight="1" x14ac:dyDescent="0.25">
      <c r="B283" t="s">
        <v>2282</v>
      </c>
      <c r="C283" s="1">
        <v>41055.052222222221</v>
      </c>
      <c r="D283" s="4" t="s">
        <v>352</v>
      </c>
      <c r="E283">
        <v>36000</v>
      </c>
      <c r="F283" t="s">
        <v>6</v>
      </c>
      <c r="G283" s="8" t="e">
        <f>tblSalaries[[#This Row],[clean Salary (in local currency)]]*VLOOKUP(tblSalaries[[#This Row],[Currency]],tblXrate[],2,FALSE)</f>
        <v>#N/A</v>
      </c>
      <c r="H283" t="s">
        <v>353</v>
      </c>
      <c r="I283" t="s">
        <v>67</v>
      </c>
      <c r="J283" t="s">
        <v>65</v>
      </c>
      <c r="K283" t="str">
        <f>VLOOKUP(tblSalaries[[#This Row],[Where do you work]],tblCountries[[Actual]:[Mapping]],2,FALSE)</f>
        <v>Russia</v>
      </c>
      <c r="L283" t="s">
        <v>9</v>
      </c>
      <c r="M283" s="46">
        <v>0</v>
      </c>
      <c r="N2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84" spans="2:14" ht="15" customHeight="1" x14ac:dyDescent="0.25">
      <c r="B284" t="s">
        <v>2283</v>
      </c>
      <c r="C284" s="1">
        <v>41055.052372685182</v>
      </c>
      <c r="D284" s="4">
        <v>15000</v>
      </c>
      <c r="E284">
        <v>15000</v>
      </c>
      <c r="F284" t="s">
        <v>6</v>
      </c>
      <c r="G284" s="8" t="e">
        <f>tblSalaries[[#This Row],[clean Salary (in local currency)]]*VLOOKUP(tblSalaries[[#This Row],[Currency]],tblXrate[],2,FALSE)</f>
        <v>#N/A</v>
      </c>
      <c r="H284" t="s">
        <v>354</v>
      </c>
      <c r="I284" t="s">
        <v>52</v>
      </c>
      <c r="J284" t="s">
        <v>15</v>
      </c>
      <c r="K284" t="str">
        <f>VLOOKUP(tblSalaries[[#This Row],[Where do you work]],tblCountries[[Actual]:[Mapping]],2,FALSE)</f>
        <v>USA</v>
      </c>
      <c r="L284" t="s">
        <v>18</v>
      </c>
      <c r="M284" s="46">
        <v>0</v>
      </c>
      <c r="N2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85" spans="2:14" ht="15" customHeight="1" x14ac:dyDescent="0.25">
      <c r="B285" t="s">
        <v>2284</v>
      </c>
      <c r="C285" s="1">
        <v>41055.052986111114</v>
      </c>
      <c r="D285" s="4" t="s">
        <v>355</v>
      </c>
      <c r="E285">
        <v>1500000</v>
      </c>
      <c r="F285" t="s">
        <v>40</v>
      </c>
      <c r="G285" s="8" t="e">
        <f>tblSalaries[[#This Row],[clean Salary (in local currency)]]*VLOOKUP(tblSalaries[[#This Row],[Currency]],tblXrate[],2,FALSE)</f>
        <v>#N/A</v>
      </c>
      <c r="H285" t="s">
        <v>356</v>
      </c>
      <c r="I285" t="s">
        <v>356</v>
      </c>
      <c r="J285" t="s">
        <v>8</v>
      </c>
      <c r="K285" t="str">
        <f>VLOOKUP(tblSalaries[[#This Row],[Where do you work]],tblCountries[[Actual]:[Mapping]],2,FALSE)</f>
        <v>India</v>
      </c>
      <c r="L285" t="s">
        <v>13</v>
      </c>
      <c r="M285" s="46">
        <v>0</v>
      </c>
      <c r="N2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86" spans="2:14" ht="15" customHeight="1" x14ac:dyDescent="0.25">
      <c r="B286" t="s">
        <v>2285</v>
      </c>
      <c r="C286" s="1">
        <v>41055.053599537037</v>
      </c>
      <c r="D286" s="4" t="s">
        <v>357</v>
      </c>
      <c r="E286">
        <v>100000</v>
      </c>
      <c r="F286" t="s">
        <v>358</v>
      </c>
      <c r="G286" s="8" t="e">
        <f>tblSalaries[[#This Row],[clean Salary (in local currency)]]*VLOOKUP(tblSalaries[[#This Row],[Currency]],tblXrate[],2,FALSE)</f>
        <v>#N/A</v>
      </c>
      <c r="H286" t="s">
        <v>310</v>
      </c>
      <c r="I286" t="s">
        <v>310</v>
      </c>
      <c r="J286" t="s">
        <v>359</v>
      </c>
      <c r="K286" t="str">
        <f>VLOOKUP(tblSalaries[[#This Row],[Where do you work]],tblCountries[[Actual]:[Mapping]],2,FALSE)</f>
        <v>Dubai</v>
      </c>
      <c r="L286" t="s">
        <v>9</v>
      </c>
      <c r="M286" s="46">
        <v>0</v>
      </c>
      <c r="N2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87" spans="2:14" ht="15" customHeight="1" x14ac:dyDescent="0.25">
      <c r="B287" t="s">
        <v>2286</v>
      </c>
      <c r="C287" s="1">
        <v>41055.054050925923</v>
      </c>
      <c r="D287" s="4">
        <v>22000</v>
      </c>
      <c r="E287">
        <v>22000</v>
      </c>
      <c r="F287" t="s">
        <v>6</v>
      </c>
      <c r="G287" s="8" t="e">
        <f>tblSalaries[[#This Row],[clean Salary (in local currency)]]*VLOOKUP(tblSalaries[[#This Row],[Currency]],tblXrate[],2,FALSE)</f>
        <v>#N/A</v>
      </c>
      <c r="H287" t="s">
        <v>360</v>
      </c>
      <c r="I287" t="s">
        <v>3912</v>
      </c>
      <c r="J287" t="s">
        <v>8</v>
      </c>
      <c r="K287" t="str">
        <f>VLOOKUP(tblSalaries[[#This Row],[Where do you work]],tblCountries[[Actual]:[Mapping]],2,FALSE)</f>
        <v>India</v>
      </c>
      <c r="L287" t="s">
        <v>13</v>
      </c>
      <c r="M287" s="46">
        <v>0</v>
      </c>
      <c r="N2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88" spans="2:14" ht="15" customHeight="1" x14ac:dyDescent="0.25">
      <c r="B288" t="s">
        <v>2287</v>
      </c>
      <c r="C288" s="1">
        <v>41055.054120370369</v>
      </c>
      <c r="D288" s="4">
        <v>68000</v>
      </c>
      <c r="E288">
        <v>68000</v>
      </c>
      <c r="F288" t="s">
        <v>6</v>
      </c>
      <c r="G288" s="8" t="e">
        <f>tblSalaries[[#This Row],[clean Salary (in local currency)]]*VLOOKUP(tblSalaries[[#This Row],[Currency]],tblXrate[],2,FALSE)</f>
        <v>#N/A</v>
      </c>
      <c r="H288" t="s">
        <v>361</v>
      </c>
      <c r="I288" t="s">
        <v>52</v>
      </c>
      <c r="J288" t="s">
        <v>15</v>
      </c>
      <c r="K288" t="str">
        <f>VLOOKUP(tblSalaries[[#This Row],[Where do you work]],tblCountries[[Actual]:[Mapping]],2,FALSE)</f>
        <v>USA</v>
      </c>
      <c r="L288" t="s">
        <v>13</v>
      </c>
      <c r="M288" s="46">
        <v>0</v>
      </c>
      <c r="N2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89" spans="2:14" ht="15" customHeight="1" x14ac:dyDescent="0.25">
      <c r="B289" t="s">
        <v>2288</v>
      </c>
      <c r="C289" s="1">
        <v>41055.054131944446</v>
      </c>
      <c r="D289" s="4">
        <v>97000</v>
      </c>
      <c r="E289">
        <v>97000</v>
      </c>
      <c r="F289" t="s">
        <v>6</v>
      </c>
      <c r="G289" s="8" t="e">
        <f>tblSalaries[[#This Row],[clean Salary (in local currency)]]*VLOOKUP(tblSalaries[[#This Row],[Currency]],tblXrate[],2,FALSE)</f>
        <v>#N/A</v>
      </c>
      <c r="H289" t="s">
        <v>42</v>
      </c>
      <c r="I289" t="s">
        <v>20</v>
      </c>
      <c r="J289" t="s">
        <v>15</v>
      </c>
      <c r="K289" t="str">
        <f>VLOOKUP(tblSalaries[[#This Row],[Where do you work]],tblCountries[[Actual]:[Mapping]],2,FALSE)</f>
        <v>USA</v>
      </c>
      <c r="L289" t="s">
        <v>13</v>
      </c>
      <c r="M289" s="46">
        <v>0</v>
      </c>
      <c r="N2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90" spans="2:14" ht="15" customHeight="1" x14ac:dyDescent="0.25">
      <c r="B290" t="s">
        <v>2289</v>
      </c>
      <c r="C290" s="1">
        <v>41055.054571759261</v>
      </c>
      <c r="D290" s="4" t="s">
        <v>362</v>
      </c>
      <c r="E290">
        <v>31000</v>
      </c>
      <c r="F290" t="s">
        <v>69</v>
      </c>
      <c r="G290" s="8" t="e">
        <f>tblSalaries[[#This Row],[clean Salary (in local currency)]]*VLOOKUP(tblSalaries[[#This Row],[Currency]],tblXrate[],2,FALSE)</f>
        <v>#N/A</v>
      </c>
      <c r="H290" t="s">
        <v>363</v>
      </c>
      <c r="I290" t="s">
        <v>279</v>
      </c>
      <c r="J290" t="s">
        <v>71</v>
      </c>
      <c r="K290" t="str">
        <f>VLOOKUP(tblSalaries[[#This Row],[Where do you work]],tblCountries[[Actual]:[Mapping]],2,FALSE)</f>
        <v>UK</v>
      </c>
      <c r="L290" t="s">
        <v>18</v>
      </c>
      <c r="M290" s="46">
        <v>0</v>
      </c>
      <c r="N2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91" spans="2:14" ht="15" customHeight="1" x14ac:dyDescent="0.25">
      <c r="B291" t="s">
        <v>2290</v>
      </c>
      <c r="C291" s="1">
        <v>41055.0547337963</v>
      </c>
      <c r="D291" s="4">
        <v>65000</v>
      </c>
      <c r="E291">
        <v>65000</v>
      </c>
      <c r="F291" t="s">
        <v>6</v>
      </c>
      <c r="G291" s="8" t="e">
        <f>tblSalaries[[#This Row],[clean Salary (in local currency)]]*VLOOKUP(tblSalaries[[#This Row],[Currency]],tblXrate[],2,FALSE)</f>
        <v>#N/A</v>
      </c>
      <c r="H291" t="s">
        <v>364</v>
      </c>
      <c r="I291" t="s">
        <v>20</v>
      </c>
      <c r="J291" t="s">
        <v>15</v>
      </c>
      <c r="K291" t="str">
        <f>VLOOKUP(tblSalaries[[#This Row],[Where do you work]],tblCountries[[Actual]:[Mapping]],2,FALSE)</f>
        <v>USA</v>
      </c>
      <c r="L291" t="s">
        <v>9</v>
      </c>
      <c r="M291" s="46">
        <v>0</v>
      </c>
      <c r="N2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92" spans="2:14" ht="15" customHeight="1" x14ac:dyDescent="0.25">
      <c r="B292" t="s">
        <v>2291</v>
      </c>
      <c r="C292" s="1">
        <v>41055.054837962962</v>
      </c>
      <c r="D292" s="4">
        <v>3600</v>
      </c>
      <c r="E292">
        <v>43200</v>
      </c>
      <c r="F292" t="s">
        <v>6</v>
      </c>
      <c r="G292" s="8" t="e">
        <f>tblSalaries[[#This Row],[clean Salary (in local currency)]]*VLOOKUP(tblSalaries[[#This Row],[Currency]],tblXrate[],2,FALSE)</f>
        <v>#N/A</v>
      </c>
      <c r="H292" t="s">
        <v>365</v>
      </c>
      <c r="I292" t="s">
        <v>52</v>
      </c>
      <c r="J292" t="s">
        <v>133</v>
      </c>
      <c r="K292" t="str">
        <f>VLOOKUP(tblSalaries[[#This Row],[Where do you work]],tblCountries[[Actual]:[Mapping]],2,FALSE)</f>
        <v>Saudi Arabia</v>
      </c>
      <c r="L292" t="s">
        <v>9</v>
      </c>
      <c r="M292" s="46">
        <v>0</v>
      </c>
      <c r="N2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93" spans="2:14" ht="15" customHeight="1" x14ac:dyDescent="0.25">
      <c r="B293" t="s">
        <v>2292</v>
      </c>
      <c r="C293" s="1">
        <v>41055.054965277777</v>
      </c>
      <c r="D293" s="4" t="s">
        <v>366</v>
      </c>
      <c r="E293">
        <v>450000</v>
      </c>
      <c r="F293" t="s">
        <v>40</v>
      </c>
      <c r="G293" s="8" t="e">
        <f>tblSalaries[[#This Row],[clean Salary (in local currency)]]*VLOOKUP(tblSalaries[[#This Row],[Currency]],tblXrate[],2,FALSE)</f>
        <v>#N/A</v>
      </c>
      <c r="H293" t="s">
        <v>207</v>
      </c>
      <c r="I293" t="s">
        <v>20</v>
      </c>
      <c r="J293" t="s">
        <v>8</v>
      </c>
      <c r="K293" t="str">
        <f>VLOOKUP(tblSalaries[[#This Row],[Where do you work]],tblCountries[[Actual]:[Mapping]],2,FALSE)</f>
        <v>India</v>
      </c>
      <c r="L293" t="s">
        <v>9</v>
      </c>
      <c r="M293" s="46">
        <v>0</v>
      </c>
      <c r="N2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94" spans="2:14" ht="15" customHeight="1" x14ac:dyDescent="0.25">
      <c r="B294" t="s">
        <v>2293</v>
      </c>
      <c r="C294" s="1">
        <v>41055.054965277777</v>
      </c>
      <c r="D294" s="4">
        <v>50000</v>
      </c>
      <c r="E294">
        <v>50000</v>
      </c>
      <c r="F294" t="s">
        <v>6</v>
      </c>
      <c r="G294" s="8" t="e">
        <f>tblSalaries[[#This Row],[clean Salary (in local currency)]]*VLOOKUP(tblSalaries[[#This Row],[Currency]],tblXrate[],2,FALSE)</f>
        <v>#N/A</v>
      </c>
      <c r="H294" t="s">
        <v>367</v>
      </c>
      <c r="I294" t="s">
        <v>20</v>
      </c>
      <c r="J294" t="s">
        <v>15</v>
      </c>
      <c r="K294" t="str">
        <f>VLOOKUP(tblSalaries[[#This Row],[Where do you work]],tblCountries[[Actual]:[Mapping]],2,FALSE)</f>
        <v>USA</v>
      </c>
      <c r="L294" t="s">
        <v>13</v>
      </c>
      <c r="M294" s="46">
        <v>0</v>
      </c>
      <c r="N2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95" spans="2:14" ht="15" customHeight="1" x14ac:dyDescent="0.25">
      <c r="B295" t="s">
        <v>2294</v>
      </c>
      <c r="C295" s="1">
        <v>41055.055115740739</v>
      </c>
      <c r="D295" s="4">
        <v>45000</v>
      </c>
      <c r="E295">
        <v>45000</v>
      </c>
      <c r="F295" t="s">
        <v>6</v>
      </c>
      <c r="G295" s="8" t="e">
        <f>tblSalaries[[#This Row],[clean Salary (in local currency)]]*VLOOKUP(tblSalaries[[#This Row],[Currency]],tblXrate[],2,FALSE)</f>
        <v>#N/A</v>
      </c>
      <c r="H295" t="s">
        <v>368</v>
      </c>
      <c r="I295" t="s">
        <v>20</v>
      </c>
      <c r="J295" t="s">
        <v>15</v>
      </c>
      <c r="K295" t="str">
        <f>VLOOKUP(tblSalaries[[#This Row],[Where do you work]],tblCountries[[Actual]:[Mapping]],2,FALSE)</f>
        <v>USA</v>
      </c>
      <c r="L295" t="s">
        <v>9</v>
      </c>
      <c r="M295" s="46">
        <v>0</v>
      </c>
      <c r="N2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96" spans="2:14" ht="15" customHeight="1" x14ac:dyDescent="0.25">
      <c r="B296" t="s">
        <v>2295</v>
      </c>
      <c r="C296" s="1">
        <v>41055.055289351854</v>
      </c>
      <c r="D296" s="4" t="s">
        <v>369</v>
      </c>
      <c r="E296">
        <v>180000</v>
      </c>
      <c r="F296" t="s">
        <v>40</v>
      </c>
      <c r="G296" s="8" t="e">
        <f>tblSalaries[[#This Row],[clean Salary (in local currency)]]*VLOOKUP(tblSalaries[[#This Row],[Currency]],tblXrate[],2,FALSE)</f>
        <v>#N/A</v>
      </c>
      <c r="H296" t="s">
        <v>370</v>
      </c>
      <c r="I296" t="s">
        <v>52</v>
      </c>
      <c r="J296" t="s">
        <v>8</v>
      </c>
      <c r="K296" t="str">
        <f>VLOOKUP(tblSalaries[[#This Row],[Where do you work]],tblCountries[[Actual]:[Mapping]],2,FALSE)</f>
        <v>India</v>
      </c>
      <c r="L296" t="s">
        <v>9</v>
      </c>
      <c r="M296" s="46">
        <v>0</v>
      </c>
      <c r="N2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97" spans="2:14" ht="15" customHeight="1" x14ac:dyDescent="0.25">
      <c r="B297" t="s">
        <v>2296</v>
      </c>
      <c r="C297" s="1">
        <v>41055.055567129632</v>
      </c>
      <c r="D297" s="4">
        <v>60000</v>
      </c>
      <c r="E297">
        <v>60000</v>
      </c>
      <c r="F297" t="s">
        <v>6</v>
      </c>
      <c r="G297" s="8" t="e">
        <f>tblSalaries[[#This Row],[clean Salary (in local currency)]]*VLOOKUP(tblSalaries[[#This Row],[Currency]],tblXrate[],2,FALSE)</f>
        <v>#N/A</v>
      </c>
      <c r="H297" t="s">
        <v>371</v>
      </c>
      <c r="I297" t="s">
        <v>52</v>
      </c>
      <c r="J297" t="s">
        <v>15</v>
      </c>
      <c r="K297" t="str">
        <f>VLOOKUP(tblSalaries[[#This Row],[Where do you work]],tblCountries[[Actual]:[Mapping]],2,FALSE)</f>
        <v>USA</v>
      </c>
      <c r="L297" t="s">
        <v>13</v>
      </c>
      <c r="M297" s="46">
        <v>0</v>
      </c>
      <c r="N2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98" spans="2:14" ht="15" customHeight="1" x14ac:dyDescent="0.25">
      <c r="B298" t="s">
        <v>2297</v>
      </c>
      <c r="C298" s="1">
        <v>41055.056087962963</v>
      </c>
      <c r="D298" s="4">
        <v>31000</v>
      </c>
      <c r="E298">
        <v>31000</v>
      </c>
      <c r="F298" t="s">
        <v>6</v>
      </c>
      <c r="G298" s="8" t="e">
        <f>tblSalaries[[#This Row],[clean Salary (in local currency)]]*VLOOKUP(tblSalaries[[#This Row],[Currency]],tblXrate[],2,FALSE)</f>
        <v>#N/A</v>
      </c>
      <c r="H298" t="s">
        <v>372</v>
      </c>
      <c r="I298" t="s">
        <v>67</v>
      </c>
      <c r="J298" t="s">
        <v>15</v>
      </c>
      <c r="K298" t="str">
        <f>VLOOKUP(tblSalaries[[#This Row],[Where do you work]],tblCountries[[Actual]:[Mapping]],2,FALSE)</f>
        <v>USA</v>
      </c>
      <c r="L298" t="s">
        <v>18</v>
      </c>
      <c r="M298" s="46">
        <v>0</v>
      </c>
      <c r="N2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299" spans="2:14" ht="15" customHeight="1" x14ac:dyDescent="0.25">
      <c r="B299" t="s">
        <v>2298</v>
      </c>
      <c r="C299" s="1">
        <v>41055.056319444448</v>
      </c>
      <c r="D299" s="4">
        <v>75000</v>
      </c>
      <c r="E299">
        <v>75000</v>
      </c>
      <c r="F299" t="s">
        <v>6</v>
      </c>
      <c r="G299" s="8" t="e">
        <f>tblSalaries[[#This Row],[clean Salary (in local currency)]]*VLOOKUP(tblSalaries[[#This Row],[Currency]],tblXrate[],2,FALSE)</f>
        <v>#N/A</v>
      </c>
      <c r="H299" t="s">
        <v>373</v>
      </c>
      <c r="I299" t="s">
        <v>20</v>
      </c>
      <c r="J299" t="s">
        <v>15</v>
      </c>
      <c r="K299" t="str">
        <f>VLOOKUP(tblSalaries[[#This Row],[Where do you work]],tblCountries[[Actual]:[Mapping]],2,FALSE)</f>
        <v>USA</v>
      </c>
      <c r="L299" t="s">
        <v>9</v>
      </c>
      <c r="M299" s="46">
        <v>0</v>
      </c>
      <c r="N2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00" spans="2:14" ht="15" customHeight="1" x14ac:dyDescent="0.25">
      <c r="B300" t="s">
        <v>2299</v>
      </c>
      <c r="C300" s="1">
        <v>41055.05704861111</v>
      </c>
      <c r="D300" s="4">
        <v>16000</v>
      </c>
      <c r="E300">
        <v>16000</v>
      </c>
      <c r="F300" t="s">
        <v>6</v>
      </c>
      <c r="G300" s="8" t="e">
        <f>tblSalaries[[#This Row],[clean Salary (in local currency)]]*VLOOKUP(tblSalaries[[#This Row],[Currency]],tblXrate[],2,FALSE)</f>
        <v>#N/A</v>
      </c>
      <c r="H300" t="s">
        <v>374</v>
      </c>
      <c r="I300" t="s">
        <v>3914</v>
      </c>
      <c r="J300" t="s">
        <v>15</v>
      </c>
      <c r="K300" t="str">
        <f>VLOOKUP(tblSalaries[[#This Row],[Where do you work]],tblCountries[[Actual]:[Mapping]],2,FALSE)</f>
        <v>USA</v>
      </c>
      <c r="L300" t="s">
        <v>25</v>
      </c>
      <c r="M300" s="46">
        <v>0</v>
      </c>
      <c r="N3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01" spans="2:14" ht="15" customHeight="1" x14ac:dyDescent="0.25">
      <c r="B301" t="s">
        <v>2300</v>
      </c>
      <c r="C301" s="1">
        <v>41055.057199074072</v>
      </c>
      <c r="D301" s="4" t="s">
        <v>375</v>
      </c>
      <c r="E301">
        <v>36000</v>
      </c>
      <c r="F301" t="s">
        <v>6</v>
      </c>
      <c r="G301" s="8" t="e">
        <f>tblSalaries[[#This Row],[clean Salary (in local currency)]]*VLOOKUP(tblSalaries[[#This Row],[Currency]],tblXrate[],2,FALSE)</f>
        <v>#N/A</v>
      </c>
      <c r="H301" t="s">
        <v>376</v>
      </c>
      <c r="I301" t="s">
        <v>20</v>
      </c>
      <c r="J301" t="s">
        <v>15</v>
      </c>
      <c r="K301" t="str">
        <f>VLOOKUP(tblSalaries[[#This Row],[Where do you work]],tblCountries[[Actual]:[Mapping]],2,FALSE)</f>
        <v>USA</v>
      </c>
      <c r="L301" t="s">
        <v>13</v>
      </c>
      <c r="M301" s="46">
        <v>0</v>
      </c>
      <c r="N3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02" spans="2:14" ht="15" customHeight="1" x14ac:dyDescent="0.25">
      <c r="B302" t="s">
        <v>2301</v>
      </c>
      <c r="C302" s="1">
        <v>41055.05740740741</v>
      </c>
      <c r="D302" s="4">
        <v>42000</v>
      </c>
      <c r="E302">
        <v>42000</v>
      </c>
      <c r="F302" t="s">
        <v>86</v>
      </c>
      <c r="G302" s="8" t="e">
        <f>tblSalaries[[#This Row],[clean Salary (in local currency)]]*VLOOKUP(tblSalaries[[#This Row],[Currency]],tblXrate[],2,FALSE)</f>
        <v>#N/A</v>
      </c>
      <c r="H302" t="s">
        <v>14</v>
      </c>
      <c r="I302" t="s">
        <v>20</v>
      </c>
      <c r="J302" t="s">
        <v>88</v>
      </c>
      <c r="K302" t="str">
        <f>VLOOKUP(tblSalaries[[#This Row],[Where do you work]],tblCountries[[Actual]:[Mapping]],2,FALSE)</f>
        <v>Canada</v>
      </c>
      <c r="L302" t="s">
        <v>13</v>
      </c>
      <c r="M302" s="46">
        <v>0</v>
      </c>
      <c r="N3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03" spans="2:14" ht="15" customHeight="1" x14ac:dyDescent="0.25">
      <c r="B303" t="s">
        <v>2302</v>
      </c>
      <c r="C303" s="1">
        <v>41055.05746527778</v>
      </c>
      <c r="D303" s="4">
        <v>53000</v>
      </c>
      <c r="E303">
        <v>53000</v>
      </c>
      <c r="F303" t="s">
        <v>6</v>
      </c>
      <c r="G303" s="8" t="e">
        <f>tblSalaries[[#This Row],[clean Salary (in local currency)]]*VLOOKUP(tblSalaries[[#This Row],[Currency]],tblXrate[],2,FALSE)</f>
        <v>#N/A</v>
      </c>
      <c r="H303" t="s">
        <v>153</v>
      </c>
      <c r="I303" t="s">
        <v>20</v>
      </c>
      <c r="J303" t="s">
        <v>15</v>
      </c>
      <c r="K303" t="str">
        <f>VLOOKUP(tblSalaries[[#This Row],[Where do you work]],tblCountries[[Actual]:[Mapping]],2,FALSE)</f>
        <v>USA</v>
      </c>
      <c r="L303" t="s">
        <v>9</v>
      </c>
      <c r="M303" s="46">
        <v>0</v>
      </c>
      <c r="N3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04" spans="2:14" ht="15" customHeight="1" x14ac:dyDescent="0.25">
      <c r="B304" t="s">
        <v>2303</v>
      </c>
      <c r="C304" s="1">
        <v>41055.057500000003</v>
      </c>
      <c r="D304" s="4" t="s">
        <v>377</v>
      </c>
      <c r="E304">
        <v>65000</v>
      </c>
      <c r="F304" t="s">
        <v>22</v>
      </c>
      <c r="G304" s="8" t="e">
        <f>tblSalaries[[#This Row],[clean Salary (in local currency)]]*VLOOKUP(tblSalaries[[#This Row],[Currency]],tblXrate[],2,FALSE)</f>
        <v>#N/A</v>
      </c>
      <c r="H304" t="s">
        <v>270</v>
      </c>
      <c r="I304" t="s">
        <v>488</v>
      </c>
      <c r="J304" t="s">
        <v>378</v>
      </c>
      <c r="K304" t="str">
        <f>VLOOKUP(tblSalaries[[#This Row],[Where do you work]],tblCountries[[Actual]:[Mapping]],2,FALSE)</f>
        <v>Germany</v>
      </c>
      <c r="L304" t="s">
        <v>13</v>
      </c>
      <c r="M304" s="46">
        <v>0</v>
      </c>
      <c r="N3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05" spans="2:14" ht="15" customHeight="1" x14ac:dyDescent="0.25">
      <c r="B305" t="s">
        <v>2304</v>
      </c>
      <c r="C305" s="1">
        <v>41055.057592592595</v>
      </c>
      <c r="D305" s="4">
        <v>67000</v>
      </c>
      <c r="E305">
        <v>67000</v>
      </c>
      <c r="F305" t="s">
        <v>6</v>
      </c>
      <c r="G305" s="8" t="e">
        <f>tblSalaries[[#This Row],[clean Salary (in local currency)]]*VLOOKUP(tblSalaries[[#This Row],[Currency]],tblXrate[],2,FALSE)</f>
        <v>#N/A</v>
      </c>
      <c r="H305" t="s">
        <v>379</v>
      </c>
      <c r="I305" t="s">
        <v>20</v>
      </c>
      <c r="J305" t="s">
        <v>15</v>
      </c>
      <c r="K305" t="str">
        <f>VLOOKUP(tblSalaries[[#This Row],[Where do you work]],tblCountries[[Actual]:[Mapping]],2,FALSE)</f>
        <v>USA</v>
      </c>
      <c r="L305" t="s">
        <v>9</v>
      </c>
      <c r="M305" s="46">
        <v>0</v>
      </c>
      <c r="N3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06" spans="2:14" ht="15" customHeight="1" x14ac:dyDescent="0.25">
      <c r="B306" t="s">
        <v>2305</v>
      </c>
      <c r="C306" s="1">
        <v>41055.057881944442</v>
      </c>
      <c r="D306" s="4">
        <v>12000</v>
      </c>
      <c r="E306">
        <v>12000</v>
      </c>
      <c r="F306" t="s">
        <v>6</v>
      </c>
      <c r="G306" s="8" t="e">
        <f>tblSalaries[[#This Row],[clean Salary (in local currency)]]*VLOOKUP(tblSalaries[[#This Row],[Currency]],tblXrate[],2,FALSE)</f>
        <v>#N/A</v>
      </c>
      <c r="H306" t="s">
        <v>20</v>
      </c>
      <c r="I306" t="s">
        <v>20</v>
      </c>
      <c r="J306" t="s">
        <v>8</v>
      </c>
      <c r="K306" t="str">
        <f>VLOOKUP(tblSalaries[[#This Row],[Where do you work]],tblCountries[[Actual]:[Mapping]],2,FALSE)</f>
        <v>India</v>
      </c>
      <c r="L306" t="s">
        <v>13</v>
      </c>
      <c r="M306" s="46">
        <v>0</v>
      </c>
      <c r="N3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07" spans="2:14" ht="15" customHeight="1" x14ac:dyDescent="0.25">
      <c r="B307" t="s">
        <v>2306</v>
      </c>
      <c r="C307" s="1">
        <v>41055.058136574073</v>
      </c>
      <c r="D307" s="4">
        <v>85000</v>
      </c>
      <c r="E307">
        <v>85000</v>
      </c>
      <c r="F307" t="s">
        <v>6</v>
      </c>
      <c r="G307" s="8" t="e">
        <f>tblSalaries[[#This Row],[clean Salary (in local currency)]]*VLOOKUP(tblSalaries[[#This Row],[Currency]],tblXrate[],2,FALSE)</f>
        <v>#N/A</v>
      </c>
      <c r="H307" t="s">
        <v>380</v>
      </c>
      <c r="I307" t="s">
        <v>488</v>
      </c>
      <c r="J307" t="s">
        <v>15</v>
      </c>
      <c r="K307" t="str">
        <f>VLOOKUP(tblSalaries[[#This Row],[Where do you work]],tblCountries[[Actual]:[Mapping]],2,FALSE)</f>
        <v>USA</v>
      </c>
      <c r="L307" t="s">
        <v>13</v>
      </c>
      <c r="M307" s="46">
        <v>0</v>
      </c>
      <c r="N3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08" spans="2:14" ht="15" customHeight="1" x14ac:dyDescent="0.25">
      <c r="B308" t="s">
        <v>2307</v>
      </c>
      <c r="C308" s="1">
        <v>41055.058217592596</v>
      </c>
      <c r="D308" s="4">
        <v>200000</v>
      </c>
      <c r="E308">
        <v>200000</v>
      </c>
      <c r="F308" t="s">
        <v>22</v>
      </c>
      <c r="G308" s="8" t="e">
        <f>tblSalaries[[#This Row],[clean Salary (in local currency)]]*VLOOKUP(tblSalaries[[#This Row],[Currency]],tblXrate[],2,FALSE)</f>
        <v>#N/A</v>
      </c>
      <c r="H308" t="s">
        <v>381</v>
      </c>
      <c r="I308" t="s">
        <v>3912</v>
      </c>
      <c r="J308" t="s">
        <v>382</v>
      </c>
      <c r="K308" t="str">
        <f>VLOOKUP(tblSalaries[[#This Row],[Where do you work]],tblCountries[[Actual]:[Mapping]],2,FALSE)</f>
        <v>Netherlands</v>
      </c>
      <c r="L308" t="s">
        <v>13</v>
      </c>
      <c r="M308" s="46">
        <v>0</v>
      </c>
      <c r="N3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09" spans="2:14" ht="15" customHeight="1" x14ac:dyDescent="0.25">
      <c r="B309" t="s">
        <v>2308</v>
      </c>
      <c r="C309" s="1">
        <v>41055.058298611111</v>
      </c>
      <c r="D309" s="4">
        <v>40000</v>
      </c>
      <c r="E309">
        <v>40000</v>
      </c>
      <c r="F309" t="s">
        <v>6</v>
      </c>
      <c r="G309" s="8" t="e">
        <f>tblSalaries[[#This Row],[clean Salary (in local currency)]]*VLOOKUP(tblSalaries[[#This Row],[Currency]],tblXrate[],2,FALSE)</f>
        <v>#N/A</v>
      </c>
      <c r="H309" t="s">
        <v>383</v>
      </c>
      <c r="I309" t="s">
        <v>52</v>
      </c>
      <c r="J309" t="s">
        <v>15</v>
      </c>
      <c r="K309" t="str">
        <f>VLOOKUP(tblSalaries[[#This Row],[Where do you work]],tblCountries[[Actual]:[Mapping]],2,FALSE)</f>
        <v>USA</v>
      </c>
      <c r="L309" t="s">
        <v>9</v>
      </c>
      <c r="M309" s="46">
        <v>0</v>
      </c>
      <c r="N3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10" spans="2:14" ht="15" customHeight="1" x14ac:dyDescent="0.25">
      <c r="B310" t="s">
        <v>2309</v>
      </c>
      <c r="C310" s="1">
        <v>41055.058368055557</v>
      </c>
      <c r="D310" s="4" t="s">
        <v>384</v>
      </c>
      <c r="E310">
        <v>20000</v>
      </c>
      <c r="F310" t="s">
        <v>69</v>
      </c>
      <c r="G310" s="8" t="e">
        <f>tblSalaries[[#This Row],[clean Salary (in local currency)]]*VLOOKUP(tblSalaries[[#This Row],[Currency]],tblXrate[],2,FALSE)</f>
        <v>#N/A</v>
      </c>
      <c r="H310" t="s">
        <v>385</v>
      </c>
      <c r="I310" t="s">
        <v>279</v>
      </c>
      <c r="J310" t="s">
        <v>71</v>
      </c>
      <c r="K310" t="str">
        <f>VLOOKUP(tblSalaries[[#This Row],[Where do you work]],tblCountries[[Actual]:[Mapping]],2,FALSE)</f>
        <v>UK</v>
      </c>
      <c r="L310" t="s">
        <v>25</v>
      </c>
      <c r="M310" s="46">
        <v>0</v>
      </c>
      <c r="N3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11" spans="2:14" ht="15" customHeight="1" x14ac:dyDescent="0.25">
      <c r="B311" t="s">
        <v>2310</v>
      </c>
      <c r="C311" s="1">
        <v>41055.05908564815</v>
      </c>
      <c r="D311" s="4">
        <v>41000</v>
      </c>
      <c r="E311">
        <v>41000</v>
      </c>
      <c r="F311" t="s">
        <v>6</v>
      </c>
      <c r="G311" s="8" t="e">
        <f>tblSalaries[[#This Row],[clean Salary (in local currency)]]*VLOOKUP(tblSalaries[[#This Row],[Currency]],tblXrate[],2,FALSE)</f>
        <v>#N/A</v>
      </c>
      <c r="H311" t="s">
        <v>386</v>
      </c>
      <c r="I311" t="s">
        <v>20</v>
      </c>
      <c r="J311" t="s">
        <v>15</v>
      </c>
      <c r="K311" t="str">
        <f>VLOOKUP(tblSalaries[[#This Row],[Where do you work]],tblCountries[[Actual]:[Mapping]],2,FALSE)</f>
        <v>USA</v>
      </c>
      <c r="L311" t="s">
        <v>9</v>
      </c>
      <c r="M311" s="46">
        <v>0</v>
      </c>
      <c r="N3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12" spans="2:14" ht="15" customHeight="1" x14ac:dyDescent="0.25">
      <c r="B312" t="s">
        <v>2311</v>
      </c>
      <c r="C312" s="1">
        <v>41055.05909722222</v>
      </c>
      <c r="D312" s="4">
        <v>1400000</v>
      </c>
      <c r="E312">
        <v>1400000</v>
      </c>
      <c r="F312" t="s">
        <v>40</v>
      </c>
      <c r="G312" s="8" t="e">
        <f>tblSalaries[[#This Row],[clean Salary (in local currency)]]*VLOOKUP(tblSalaries[[#This Row],[Currency]],tblXrate[],2,FALSE)</f>
        <v>#N/A</v>
      </c>
      <c r="H312" t="s">
        <v>387</v>
      </c>
      <c r="I312" t="s">
        <v>52</v>
      </c>
      <c r="J312" t="s">
        <v>8</v>
      </c>
      <c r="K312" t="str">
        <f>VLOOKUP(tblSalaries[[#This Row],[Where do you work]],tblCountries[[Actual]:[Mapping]],2,FALSE)</f>
        <v>India</v>
      </c>
      <c r="L312" t="s">
        <v>25</v>
      </c>
      <c r="M312" s="46">
        <v>0</v>
      </c>
      <c r="N3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13" spans="2:14" ht="15" customHeight="1" x14ac:dyDescent="0.25">
      <c r="B313" t="s">
        <v>2312</v>
      </c>
      <c r="C313" s="1">
        <v>41055.059374999997</v>
      </c>
      <c r="D313" s="4">
        <v>125000</v>
      </c>
      <c r="E313">
        <v>125000</v>
      </c>
      <c r="F313" t="s">
        <v>6</v>
      </c>
      <c r="G313" s="8" t="e">
        <f>tblSalaries[[#This Row],[clean Salary (in local currency)]]*VLOOKUP(tblSalaries[[#This Row],[Currency]],tblXrate[],2,FALSE)</f>
        <v>#N/A</v>
      </c>
      <c r="H313" t="s">
        <v>388</v>
      </c>
      <c r="I313" t="s">
        <v>52</v>
      </c>
      <c r="J313" t="s">
        <v>15</v>
      </c>
      <c r="K313" t="str">
        <f>VLOOKUP(tblSalaries[[#This Row],[Where do you work]],tblCountries[[Actual]:[Mapping]],2,FALSE)</f>
        <v>USA</v>
      </c>
      <c r="L313" t="s">
        <v>9</v>
      </c>
      <c r="M313" s="46">
        <v>0</v>
      </c>
      <c r="N3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14" spans="2:14" ht="15" customHeight="1" x14ac:dyDescent="0.25">
      <c r="B314" t="s">
        <v>2313</v>
      </c>
      <c r="C314" s="1">
        <v>41055.060023148151</v>
      </c>
      <c r="D314" s="4">
        <v>60000</v>
      </c>
      <c r="E314">
        <v>60000</v>
      </c>
      <c r="F314" t="s">
        <v>86</v>
      </c>
      <c r="G314" s="8" t="e">
        <f>tblSalaries[[#This Row],[clean Salary (in local currency)]]*VLOOKUP(tblSalaries[[#This Row],[Currency]],tblXrate[],2,FALSE)</f>
        <v>#N/A</v>
      </c>
      <c r="H314" t="s">
        <v>389</v>
      </c>
      <c r="I314" t="s">
        <v>20</v>
      </c>
      <c r="J314" t="s">
        <v>88</v>
      </c>
      <c r="K314" t="str">
        <f>VLOOKUP(tblSalaries[[#This Row],[Where do you work]],tblCountries[[Actual]:[Mapping]],2,FALSE)</f>
        <v>Canada</v>
      </c>
      <c r="L314" t="s">
        <v>13</v>
      </c>
      <c r="M314" s="46">
        <v>0</v>
      </c>
      <c r="N3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15" spans="2:14" ht="15" customHeight="1" x14ac:dyDescent="0.25">
      <c r="B315" t="s">
        <v>2314</v>
      </c>
      <c r="C315" s="1">
        <v>41055.060150462959</v>
      </c>
      <c r="D315" s="4" t="s">
        <v>390</v>
      </c>
      <c r="E315">
        <v>150000</v>
      </c>
      <c r="F315" t="s">
        <v>391</v>
      </c>
      <c r="G315" s="8" t="e">
        <f>tblSalaries[[#This Row],[clean Salary (in local currency)]]*VLOOKUP(tblSalaries[[#This Row],[Currency]],tblXrate[],2,FALSE)</f>
        <v>#N/A</v>
      </c>
      <c r="H315" t="s">
        <v>392</v>
      </c>
      <c r="I315" t="s">
        <v>20</v>
      </c>
      <c r="J315" t="s">
        <v>166</v>
      </c>
      <c r="K315" t="str">
        <f>VLOOKUP(tblSalaries[[#This Row],[Where do you work]],tblCountries[[Actual]:[Mapping]],2,FALSE)</f>
        <v>Mexico</v>
      </c>
      <c r="L315" t="s">
        <v>13</v>
      </c>
      <c r="M315" s="46">
        <v>0</v>
      </c>
      <c r="N3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16" spans="2:14" ht="15" customHeight="1" x14ac:dyDescent="0.25">
      <c r="B316" t="s">
        <v>2315</v>
      </c>
      <c r="C316" s="1">
        <v>41055.060324074075</v>
      </c>
      <c r="D316" s="4">
        <v>70000</v>
      </c>
      <c r="E316">
        <v>70000</v>
      </c>
      <c r="F316" t="s">
        <v>6</v>
      </c>
      <c r="G316" s="8" t="e">
        <f>tblSalaries[[#This Row],[clean Salary (in local currency)]]*VLOOKUP(tblSalaries[[#This Row],[Currency]],tblXrate[],2,FALSE)</f>
        <v>#N/A</v>
      </c>
      <c r="H316" t="s">
        <v>20</v>
      </c>
      <c r="I316" t="s">
        <v>20</v>
      </c>
      <c r="J316" t="s">
        <v>15</v>
      </c>
      <c r="K316" t="str">
        <f>VLOOKUP(tblSalaries[[#This Row],[Where do you work]],tblCountries[[Actual]:[Mapping]],2,FALSE)</f>
        <v>USA</v>
      </c>
      <c r="L316" t="s">
        <v>18</v>
      </c>
      <c r="M316" s="46">
        <v>0</v>
      </c>
      <c r="N3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17" spans="2:14" ht="15" customHeight="1" x14ac:dyDescent="0.25">
      <c r="B317" t="s">
        <v>2316</v>
      </c>
      <c r="C317" s="1">
        <v>41055.06045138889</v>
      </c>
      <c r="D317" s="4">
        <v>400000</v>
      </c>
      <c r="E317">
        <v>400000</v>
      </c>
      <c r="F317" t="s">
        <v>6</v>
      </c>
      <c r="G317" s="8" t="e">
        <f>tblSalaries[[#This Row],[clean Salary (in local currency)]]*VLOOKUP(tblSalaries[[#This Row],[Currency]],tblXrate[],2,FALSE)</f>
        <v>#N/A</v>
      </c>
      <c r="H317" t="s">
        <v>393</v>
      </c>
      <c r="I317" t="s">
        <v>67</v>
      </c>
      <c r="J317" t="s">
        <v>15</v>
      </c>
      <c r="K317" t="str">
        <f>VLOOKUP(tblSalaries[[#This Row],[Where do you work]],tblCountries[[Actual]:[Mapping]],2,FALSE)</f>
        <v>USA</v>
      </c>
      <c r="L317" t="s">
        <v>13</v>
      </c>
      <c r="M317" s="46">
        <v>0</v>
      </c>
      <c r="N3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18" spans="2:14" ht="15" customHeight="1" x14ac:dyDescent="0.25">
      <c r="B318" t="s">
        <v>2317</v>
      </c>
      <c r="C318" s="1">
        <v>41055.060717592591</v>
      </c>
      <c r="D318" s="4">
        <v>55</v>
      </c>
      <c r="E318">
        <v>55000</v>
      </c>
      <c r="F318" t="s">
        <v>6</v>
      </c>
      <c r="G318" s="8" t="e">
        <f>tblSalaries[[#This Row],[clean Salary (in local currency)]]*VLOOKUP(tblSalaries[[#This Row],[Currency]],tblXrate[],2,FALSE)</f>
        <v>#N/A</v>
      </c>
      <c r="H318" t="s">
        <v>207</v>
      </c>
      <c r="I318" t="s">
        <v>20</v>
      </c>
      <c r="J318" t="s">
        <v>15</v>
      </c>
      <c r="K318" t="str">
        <f>VLOOKUP(tblSalaries[[#This Row],[Where do you work]],tblCountries[[Actual]:[Mapping]],2,FALSE)</f>
        <v>USA</v>
      </c>
      <c r="L318" t="s">
        <v>9</v>
      </c>
      <c r="M318" s="46">
        <v>0</v>
      </c>
      <c r="N3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19" spans="2:14" ht="15" customHeight="1" x14ac:dyDescent="0.25">
      <c r="B319" t="s">
        <v>2318</v>
      </c>
      <c r="C319" s="1">
        <v>41055.060752314814</v>
      </c>
      <c r="D319" s="4">
        <v>60000</v>
      </c>
      <c r="E319">
        <v>60000</v>
      </c>
      <c r="F319" t="s">
        <v>6</v>
      </c>
      <c r="G319" s="8" t="e">
        <f>tblSalaries[[#This Row],[clean Salary (in local currency)]]*VLOOKUP(tblSalaries[[#This Row],[Currency]],tblXrate[],2,FALSE)</f>
        <v>#N/A</v>
      </c>
      <c r="H319" t="s">
        <v>394</v>
      </c>
      <c r="I319" t="s">
        <v>20</v>
      </c>
      <c r="J319" t="s">
        <v>15</v>
      </c>
      <c r="K319" t="str">
        <f>VLOOKUP(tblSalaries[[#This Row],[Where do you work]],tblCountries[[Actual]:[Mapping]],2,FALSE)</f>
        <v>USA</v>
      </c>
      <c r="L319" t="s">
        <v>9</v>
      </c>
      <c r="M319" s="46">
        <v>0</v>
      </c>
      <c r="N3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20" spans="2:14" ht="15" customHeight="1" x14ac:dyDescent="0.25">
      <c r="B320" t="s">
        <v>2319</v>
      </c>
      <c r="C320" s="1">
        <v>41055.060925925929</v>
      </c>
      <c r="D320" s="4" t="s">
        <v>395</v>
      </c>
      <c r="E320">
        <v>1000000</v>
      </c>
      <c r="F320" t="s">
        <v>40</v>
      </c>
      <c r="G320" s="8" t="e">
        <f>tblSalaries[[#This Row],[clean Salary (in local currency)]]*VLOOKUP(tblSalaries[[#This Row],[Currency]],tblXrate[],2,FALSE)</f>
        <v>#N/A</v>
      </c>
      <c r="H320" t="s">
        <v>52</v>
      </c>
      <c r="I320" t="s">
        <v>52</v>
      </c>
      <c r="J320" t="s">
        <v>8</v>
      </c>
      <c r="K320" t="str">
        <f>VLOOKUP(tblSalaries[[#This Row],[Where do you work]],tblCountries[[Actual]:[Mapping]],2,FALSE)</f>
        <v>India</v>
      </c>
      <c r="L320" t="s">
        <v>9</v>
      </c>
      <c r="M320" s="46">
        <v>0</v>
      </c>
      <c r="N3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21" spans="2:14" ht="15" customHeight="1" x14ac:dyDescent="0.25">
      <c r="B321" t="s">
        <v>2320</v>
      </c>
      <c r="C321" s="1">
        <v>41055.061018518521</v>
      </c>
      <c r="D321" s="4">
        <v>40000</v>
      </c>
      <c r="E321">
        <v>40000</v>
      </c>
      <c r="F321" t="s">
        <v>6</v>
      </c>
      <c r="G321" s="8" t="e">
        <f>tblSalaries[[#This Row],[clean Salary (in local currency)]]*VLOOKUP(tblSalaries[[#This Row],[Currency]],tblXrate[],2,FALSE)</f>
        <v>#N/A</v>
      </c>
      <c r="H321" t="s">
        <v>396</v>
      </c>
      <c r="I321" t="s">
        <v>52</v>
      </c>
      <c r="J321" t="s">
        <v>38</v>
      </c>
      <c r="K321" t="str">
        <f>VLOOKUP(tblSalaries[[#This Row],[Where do you work]],tblCountries[[Actual]:[Mapping]],2,FALSE)</f>
        <v>Hungary</v>
      </c>
      <c r="L321" t="s">
        <v>9</v>
      </c>
      <c r="M321" s="46">
        <v>0</v>
      </c>
      <c r="N3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22" spans="2:14" ht="15" customHeight="1" x14ac:dyDescent="0.25">
      <c r="B322" t="s">
        <v>2321</v>
      </c>
      <c r="C322" s="1">
        <v>41055.061539351853</v>
      </c>
      <c r="D322" s="4">
        <v>137500</v>
      </c>
      <c r="E322">
        <v>137500</v>
      </c>
      <c r="F322" t="s">
        <v>6</v>
      </c>
      <c r="G322" s="8" t="e">
        <f>tblSalaries[[#This Row],[clean Salary (in local currency)]]*VLOOKUP(tblSalaries[[#This Row],[Currency]],tblXrate[],2,FALSE)</f>
        <v>#N/A</v>
      </c>
      <c r="H322" t="s">
        <v>397</v>
      </c>
      <c r="I322" t="s">
        <v>20</v>
      </c>
      <c r="J322" t="s">
        <v>15</v>
      </c>
      <c r="K322" t="str">
        <f>VLOOKUP(tblSalaries[[#This Row],[Where do you work]],tblCountries[[Actual]:[Mapping]],2,FALSE)</f>
        <v>USA</v>
      </c>
      <c r="L322" t="s">
        <v>9</v>
      </c>
      <c r="M322" s="46">
        <v>0</v>
      </c>
      <c r="N3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23" spans="2:14" ht="15" customHeight="1" x14ac:dyDescent="0.25">
      <c r="B323" t="s">
        <v>2322</v>
      </c>
      <c r="C323" s="1">
        <v>41055.062175925923</v>
      </c>
      <c r="D323" s="4" t="s">
        <v>398</v>
      </c>
      <c r="E323">
        <v>4545</v>
      </c>
      <c r="F323" t="s">
        <v>6</v>
      </c>
      <c r="G323" s="8" t="e">
        <f>tblSalaries[[#This Row],[clean Salary (in local currency)]]*VLOOKUP(tblSalaries[[#This Row],[Currency]],tblXrate[],2,FALSE)</f>
        <v>#N/A</v>
      </c>
      <c r="H323" t="s">
        <v>399</v>
      </c>
      <c r="I323" t="s">
        <v>20</v>
      </c>
      <c r="J323" t="s">
        <v>111</v>
      </c>
      <c r="K323" t="str">
        <f>VLOOKUP(tblSalaries[[#This Row],[Where do you work]],tblCountries[[Actual]:[Mapping]],2,FALSE)</f>
        <v>Brazil</v>
      </c>
      <c r="L323" t="s">
        <v>13</v>
      </c>
      <c r="M323" s="46">
        <v>0</v>
      </c>
      <c r="N3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24" spans="2:14" ht="15" customHeight="1" x14ac:dyDescent="0.25">
      <c r="B324" t="s">
        <v>2323</v>
      </c>
      <c r="C324" s="1">
        <v>41055.0622337963</v>
      </c>
      <c r="D324" s="4" t="s">
        <v>400</v>
      </c>
      <c r="E324">
        <v>29000</v>
      </c>
      <c r="F324" t="s">
        <v>69</v>
      </c>
      <c r="G324" s="8" t="e">
        <f>tblSalaries[[#This Row],[clean Salary (in local currency)]]*VLOOKUP(tblSalaries[[#This Row],[Currency]],tblXrate[],2,FALSE)</f>
        <v>#N/A</v>
      </c>
      <c r="H324" t="s">
        <v>401</v>
      </c>
      <c r="I324" t="s">
        <v>20</v>
      </c>
      <c r="J324" t="s">
        <v>71</v>
      </c>
      <c r="K324" t="str">
        <f>VLOOKUP(tblSalaries[[#This Row],[Where do you work]],tblCountries[[Actual]:[Mapping]],2,FALSE)</f>
        <v>UK</v>
      </c>
      <c r="L324" t="s">
        <v>9</v>
      </c>
      <c r="M324" s="46">
        <v>0</v>
      </c>
      <c r="N3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25" spans="2:14" ht="15" customHeight="1" x14ac:dyDescent="0.25">
      <c r="B325" t="s">
        <v>2324</v>
      </c>
      <c r="C325" s="1">
        <v>41055.062638888892</v>
      </c>
      <c r="D325" s="4">
        <v>47000</v>
      </c>
      <c r="E325">
        <v>47000</v>
      </c>
      <c r="F325" t="s">
        <v>6</v>
      </c>
      <c r="G325" s="8" t="e">
        <f>tblSalaries[[#This Row],[clean Salary (in local currency)]]*VLOOKUP(tblSalaries[[#This Row],[Currency]],tblXrate[],2,FALSE)</f>
        <v>#N/A</v>
      </c>
      <c r="H325" t="s">
        <v>402</v>
      </c>
      <c r="I325" t="s">
        <v>67</v>
      </c>
      <c r="J325" t="s">
        <v>15</v>
      </c>
      <c r="K325" t="str">
        <f>VLOOKUP(tblSalaries[[#This Row],[Where do you work]],tblCountries[[Actual]:[Mapping]],2,FALSE)</f>
        <v>USA</v>
      </c>
      <c r="L325" t="s">
        <v>9</v>
      </c>
      <c r="M325" s="46">
        <v>0</v>
      </c>
      <c r="N3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26" spans="2:14" ht="15" customHeight="1" x14ac:dyDescent="0.25">
      <c r="B326" t="s">
        <v>2325</v>
      </c>
      <c r="C326" s="1">
        <v>41055.062951388885</v>
      </c>
      <c r="D326" s="4">
        <v>65000</v>
      </c>
      <c r="E326">
        <v>65000</v>
      </c>
      <c r="F326" t="s">
        <v>6</v>
      </c>
      <c r="G326" s="8" t="e">
        <f>tblSalaries[[#This Row],[clean Salary (in local currency)]]*VLOOKUP(tblSalaries[[#This Row],[Currency]],tblXrate[],2,FALSE)</f>
        <v>#N/A</v>
      </c>
      <c r="H326" t="s">
        <v>42</v>
      </c>
      <c r="I326" t="s">
        <v>20</v>
      </c>
      <c r="J326" t="s">
        <v>15</v>
      </c>
      <c r="K326" t="str">
        <f>VLOOKUP(tblSalaries[[#This Row],[Where do you work]],tblCountries[[Actual]:[Mapping]],2,FALSE)</f>
        <v>USA</v>
      </c>
      <c r="L326" t="s">
        <v>13</v>
      </c>
      <c r="M326" s="46">
        <v>0</v>
      </c>
      <c r="N3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27" spans="2:14" ht="15" customHeight="1" x14ac:dyDescent="0.25">
      <c r="B327" t="s">
        <v>2326</v>
      </c>
      <c r="C327" s="1">
        <v>41055.063148148147</v>
      </c>
      <c r="D327" s="4" t="s">
        <v>403</v>
      </c>
      <c r="E327">
        <v>456000</v>
      </c>
      <c r="F327" t="s">
        <v>3893</v>
      </c>
      <c r="G327" s="8" t="e">
        <f>tblSalaries[[#This Row],[clean Salary (in local currency)]]*VLOOKUP(tblSalaries[[#This Row],[Currency]],tblXrate[],2,FALSE)</f>
        <v>#N/A</v>
      </c>
      <c r="H327" t="s">
        <v>404</v>
      </c>
      <c r="I327" t="s">
        <v>3912</v>
      </c>
      <c r="J327" t="s">
        <v>347</v>
      </c>
      <c r="K327" t="str">
        <f>VLOOKUP(tblSalaries[[#This Row],[Where do you work]],tblCountries[[Actual]:[Mapping]],2,FALSE)</f>
        <v>Philippines</v>
      </c>
      <c r="L327" t="s">
        <v>9</v>
      </c>
      <c r="M327" s="46">
        <v>0</v>
      </c>
      <c r="N3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28" spans="2:14" ht="15" customHeight="1" x14ac:dyDescent="0.25">
      <c r="B328" t="s">
        <v>2327</v>
      </c>
      <c r="C328" s="1">
        <v>41055.06349537037</v>
      </c>
      <c r="D328" s="4">
        <v>92000</v>
      </c>
      <c r="E328">
        <v>92000</v>
      </c>
      <c r="F328" t="s">
        <v>6</v>
      </c>
      <c r="G328" s="8" t="e">
        <f>tblSalaries[[#This Row],[clean Salary (in local currency)]]*VLOOKUP(tblSalaries[[#This Row],[Currency]],tblXrate[],2,FALSE)</f>
        <v>#N/A</v>
      </c>
      <c r="H328" t="s">
        <v>405</v>
      </c>
      <c r="I328" t="s">
        <v>52</v>
      </c>
      <c r="J328" t="s">
        <v>15</v>
      </c>
      <c r="K328" t="str">
        <f>VLOOKUP(tblSalaries[[#This Row],[Where do you work]],tblCountries[[Actual]:[Mapping]],2,FALSE)</f>
        <v>USA</v>
      </c>
      <c r="L328" t="s">
        <v>9</v>
      </c>
      <c r="M328" s="46">
        <v>0</v>
      </c>
      <c r="N3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29" spans="2:14" ht="15" customHeight="1" x14ac:dyDescent="0.25">
      <c r="B329" t="s">
        <v>2328</v>
      </c>
      <c r="C329" s="1">
        <v>41055.063680555555</v>
      </c>
      <c r="D329" s="4" t="s">
        <v>406</v>
      </c>
      <c r="E329">
        <v>22000</v>
      </c>
      <c r="F329" t="s">
        <v>6</v>
      </c>
      <c r="G329" s="8" t="e">
        <f>tblSalaries[[#This Row],[clean Salary (in local currency)]]*VLOOKUP(tblSalaries[[#This Row],[Currency]],tblXrate[],2,FALSE)</f>
        <v>#N/A</v>
      </c>
      <c r="H329" t="s">
        <v>407</v>
      </c>
      <c r="I329" t="s">
        <v>52</v>
      </c>
      <c r="J329" t="s">
        <v>166</v>
      </c>
      <c r="K329" t="str">
        <f>VLOOKUP(tblSalaries[[#This Row],[Where do you work]],tblCountries[[Actual]:[Mapping]],2,FALSE)</f>
        <v>Mexico</v>
      </c>
      <c r="L329" t="s">
        <v>9</v>
      </c>
      <c r="M329" s="46">
        <v>0</v>
      </c>
      <c r="N3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30" spans="2:14" ht="15" customHeight="1" x14ac:dyDescent="0.25">
      <c r="B330" t="s">
        <v>2329</v>
      </c>
      <c r="C330" s="1">
        <v>41055.06386574074</v>
      </c>
      <c r="D330" s="4">
        <v>108000</v>
      </c>
      <c r="E330">
        <v>108000</v>
      </c>
      <c r="F330" t="s">
        <v>6</v>
      </c>
      <c r="G330" s="8" t="e">
        <f>tblSalaries[[#This Row],[clean Salary (in local currency)]]*VLOOKUP(tblSalaries[[#This Row],[Currency]],tblXrate[],2,FALSE)</f>
        <v>#N/A</v>
      </c>
      <c r="H330" t="s">
        <v>408</v>
      </c>
      <c r="I330" t="s">
        <v>52</v>
      </c>
      <c r="J330" t="s">
        <v>15</v>
      </c>
      <c r="K330" t="str">
        <f>VLOOKUP(tblSalaries[[#This Row],[Where do you work]],tblCountries[[Actual]:[Mapping]],2,FALSE)</f>
        <v>USA</v>
      </c>
      <c r="L330" t="s">
        <v>18</v>
      </c>
      <c r="M330" s="46">
        <v>0</v>
      </c>
      <c r="N3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31" spans="2:14" ht="15" customHeight="1" x14ac:dyDescent="0.25">
      <c r="B331" t="s">
        <v>2330</v>
      </c>
      <c r="C331" s="1">
        <v>41055.063981481479</v>
      </c>
      <c r="D331" s="4">
        <v>61000</v>
      </c>
      <c r="E331">
        <v>61000</v>
      </c>
      <c r="F331" t="s">
        <v>6</v>
      </c>
      <c r="G331" s="8" t="e">
        <f>tblSalaries[[#This Row],[clean Salary (in local currency)]]*VLOOKUP(tblSalaries[[#This Row],[Currency]],tblXrate[],2,FALSE)</f>
        <v>#N/A</v>
      </c>
      <c r="H331" t="s">
        <v>153</v>
      </c>
      <c r="I331" t="s">
        <v>20</v>
      </c>
      <c r="J331" t="s">
        <v>15</v>
      </c>
      <c r="K331" t="str">
        <f>VLOOKUP(tblSalaries[[#This Row],[Where do you work]],tblCountries[[Actual]:[Mapping]],2,FALSE)</f>
        <v>USA</v>
      </c>
      <c r="L331" t="s">
        <v>25</v>
      </c>
      <c r="M331" s="46">
        <v>0</v>
      </c>
      <c r="N3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32" spans="2:14" ht="15" customHeight="1" x14ac:dyDescent="0.25">
      <c r="B332" t="s">
        <v>2331</v>
      </c>
      <c r="C332" s="1">
        <v>41055.064050925925</v>
      </c>
      <c r="D332" s="4" t="s">
        <v>409</v>
      </c>
      <c r="E332">
        <v>65000</v>
      </c>
      <c r="F332" t="s">
        <v>86</v>
      </c>
      <c r="G332" s="8" t="e">
        <f>tblSalaries[[#This Row],[clean Salary (in local currency)]]*VLOOKUP(tblSalaries[[#This Row],[Currency]],tblXrate[],2,FALSE)</f>
        <v>#N/A</v>
      </c>
      <c r="H332" t="s">
        <v>410</v>
      </c>
      <c r="I332" t="s">
        <v>52</v>
      </c>
      <c r="J332" t="s">
        <v>109</v>
      </c>
      <c r="K332" t="str">
        <f>VLOOKUP(tblSalaries[[#This Row],[Where do you work]],tblCountries[[Actual]:[Mapping]],2,FALSE)</f>
        <v>Canada</v>
      </c>
      <c r="L332" t="s">
        <v>18</v>
      </c>
      <c r="M332" s="46">
        <v>0</v>
      </c>
      <c r="N3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33" spans="2:14" ht="15" customHeight="1" x14ac:dyDescent="0.25">
      <c r="B333" t="s">
        <v>2332</v>
      </c>
      <c r="C333" s="1">
        <v>41055.064189814817</v>
      </c>
      <c r="D333" s="4">
        <v>50000</v>
      </c>
      <c r="E333">
        <v>50000</v>
      </c>
      <c r="F333" t="s">
        <v>6</v>
      </c>
      <c r="G333" s="8" t="e">
        <f>tblSalaries[[#This Row],[clean Salary (in local currency)]]*VLOOKUP(tblSalaries[[#This Row],[Currency]],tblXrate[],2,FALSE)</f>
        <v>#N/A</v>
      </c>
      <c r="H333" t="s">
        <v>411</v>
      </c>
      <c r="I333" t="s">
        <v>20</v>
      </c>
      <c r="J333" t="s">
        <v>15</v>
      </c>
      <c r="K333" t="str">
        <f>VLOOKUP(tblSalaries[[#This Row],[Where do you work]],tblCountries[[Actual]:[Mapping]],2,FALSE)</f>
        <v>USA</v>
      </c>
      <c r="L333" t="s">
        <v>13</v>
      </c>
      <c r="M333" s="46">
        <v>0</v>
      </c>
      <c r="N3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34" spans="2:14" ht="15" customHeight="1" x14ac:dyDescent="0.25">
      <c r="B334" t="s">
        <v>2333</v>
      </c>
      <c r="C334" s="1">
        <v>41055.064618055556</v>
      </c>
      <c r="D334" s="4">
        <v>150000</v>
      </c>
      <c r="E334">
        <v>150000</v>
      </c>
      <c r="F334" t="s">
        <v>6</v>
      </c>
      <c r="G334" s="8" t="e">
        <f>tblSalaries[[#This Row],[clean Salary (in local currency)]]*VLOOKUP(tblSalaries[[#This Row],[Currency]],tblXrate[],2,FALSE)</f>
        <v>#N/A</v>
      </c>
      <c r="H334" t="s">
        <v>412</v>
      </c>
      <c r="I334" t="s">
        <v>310</v>
      </c>
      <c r="J334" t="s">
        <v>15</v>
      </c>
      <c r="K334" t="str">
        <f>VLOOKUP(tblSalaries[[#This Row],[Where do you work]],tblCountries[[Actual]:[Mapping]],2,FALSE)</f>
        <v>USA</v>
      </c>
      <c r="L334" t="s">
        <v>13</v>
      </c>
      <c r="M334" s="46">
        <v>0</v>
      </c>
      <c r="N3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35" spans="2:14" ht="15" customHeight="1" x14ac:dyDescent="0.25">
      <c r="B335" t="s">
        <v>2334</v>
      </c>
      <c r="C335" s="1">
        <v>41055.065011574072</v>
      </c>
      <c r="D335" s="4" t="s">
        <v>413</v>
      </c>
      <c r="E335">
        <v>400000</v>
      </c>
      <c r="F335" t="s">
        <v>40</v>
      </c>
      <c r="G335" s="8" t="e">
        <f>tblSalaries[[#This Row],[clean Salary (in local currency)]]*VLOOKUP(tblSalaries[[#This Row],[Currency]],tblXrate[],2,FALSE)</f>
        <v>#N/A</v>
      </c>
      <c r="H335" t="s">
        <v>414</v>
      </c>
      <c r="I335" t="s">
        <v>20</v>
      </c>
      <c r="J335" t="s">
        <v>8</v>
      </c>
      <c r="K335" t="str">
        <f>VLOOKUP(tblSalaries[[#This Row],[Where do you work]],tblCountries[[Actual]:[Mapping]],2,FALSE)</f>
        <v>India</v>
      </c>
      <c r="L335" t="s">
        <v>9</v>
      </c>
      <c r="M335" s="46">
        <v>0</v>
      </c>
      <c r="N3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36" spans="2:14" ht="15" customHeight="1" x14ac:dyDescent="0.25">
      <c r="B336" t="s">
        <v>2335</v>
      </c>
      <c r="C336" s="1">
        <v>41055.065104166664</v>
      </c>
      <c r="D336" s="4">
        <v>150000</v>
      </c>
      <c r="E336">
        <v>150000</v>
      </c>
      <c r="F336" t="s">
        <v>6</v>
      </c>
      <c r="G336" s="8" t="e">
        <f>tblSalaries[[#This Row],[clean Salary (in local currency)]]*VLOOKUP(tblSalaries[[#This Row],[Currency]],tblXrate[],2,FALSE)</f>
        <v>#N/A</v>
      </c>
      <c r="H336" t="s">
        <v>415</v>
      </c>
      <c r="I336" t="s">
        <v>52</v>
      </c>
      <c r="J336" t="s">
        <v>416</v>
      </c>
      <c r="K336" t="str">
        <f>VLOOKUP(tblSalaries[[#This Row],[Where do you work]],tblCountries[[Actual]:[Mapping]],2,FALSE)</f>
        <v>Israel</v>
      </c>
      <c r="L336" t="s">
        <v>9</v>
      </c>
      <c r="M336" s="46">
        <v>0</v>
      </c>
      <c r="N3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37" spans="2:14" ht="15" customHeight="1" x14ac:dyDescent="0.25">
      <c r="B337" t="s">
        <v>2336</v>
      </c>
      <c r="C337" s="1">
        <v>41055.065925925926</v>
      </c>
      <c r="D337" s="4">
        <v>45000</v>
      </c>
      <c r="E337">
        <v>45000</v>
      </c>
      <c r="F337" t="s">
        <v>6</v>
      </c>
      <c r="G337" s="8" t="e">
        <f>tblSalaries[[#This Row],[clean Salary (in local currency)]]*VLOOKUP(tblSalaries[[#This Row],[Currency]],tblXrate[],2,FALSE)</f>
        <v>#N/A</v>
      </c>
      <c r="H337" t="s">
        <v>417</v>
      </c>
      <c r="I337" t="s">
        <v>67</v>
      </c>
      <c r="J337" t="s">
        <v>15</v>
      </c>
      <c r="K337" t="str">
        <f>VLOOKUP(tblSalaries[[#This Row],[Where do you work]],tblCountries[[Actual]:[Mapping]],2,FALSE)</f>
        <v>USA</v>
      </c>
      <c r="L337" t="s">
        <v>9</v>
      </c>
      <c r="M337" s="46">
        <v>0</v>
      </c>
      <c r="N3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38" spans="2:14" ht="15" customHeight="1" x14ac:dyDescent="0.25">
      <c r="B338" t="s">
        <v>2337</v>
      </c>
      <c r="C338" s="1">
        <v>41055.065995370373</v>
      </c>
      <c r="D338" s="4">
        <v>135000</v>
      </c>
      <c r="E338">
        <v>135000</v>
      </c>
      <c r="F338" t="s">
        <v>6</v>
      </c>
      <c r="G338" s="8" t="e">
        <f>tblSalaries[[#This Row],[clean Salary (in local currency)]]*VLOOKUP(tblSalaries[[#This Row],[Currency]],tblXrate[],2,FALSE)</f>
        <v>#N/A</v>
      </c>
      <c r="H338" t="s">
        <v>418</v>
      </c>
      <c r="I338" t="s">
        <v>52</v>
      </c>
      <c r="J338" t="s">
        <v>15</v>
      </c>
      <c r="K338" t="str">
        <f>VLOOKUP(tblSalaries[[#This Row],[Where do you work]],tblCountries[[Actual]:[Mapping]],2,FALSE)</f>
        <v>USA</v>
      </c>
      <c r="L338" t="s">
        <v>13</v>
      </c>
      <c r="M338" s="46">
        <v>0</v>
      </c>
      <c r="N3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39" spans="2:14" ht="15" customHeight="1" x14ac:dyDescent="0.25">
      <c r="B339" t="s">
        <v>2338</v>
      </c>
      <c r="C339" s="1">
        <v>41055.066180555557</v>
      </c>
      <c r="D339" s="4" t="s">
        <v>419</v>
      </c>
      <c r="E339">
        <v>360000</v>
      </c>
      <c r="F339" t="s">
        <v>40</v>
      </c>
      <c r="G339" s="8" t="e">
        <f>tblSalaries[[#This Row],[clean Salary (in local currency)]]*VLOOKUP(tblSalaries[[#This Row],[Currency]],tblXrate[],2,FALSE)</f>
        <v>#N/A</v>
      </c>
      <c r="H339" t="s">
        <v>420</v>
      </c>
      <c r="I339" t="s">
        <v>20</v>
      </c>
      <c r="J339" t="s">
        <v>8</v>
      </c>
      <c r="K339" t="str">
        <f>VLOOKUP(tblSalaries[[#This Row],[Where do you work]],tblCountries[[Actual]:[Mapping]],2,FALSE)</f>
        <v>India</v>
      </c>
      <c r="L339" t="s">
        <v>18</v>
      </c>
      <c r="M339" s="46">
        <v>0</v>
      </c>
      <c r="N3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40" spans="2:14" ht="15" customHeight="1" x14ac:dyDescent="0.25">
      <c r="B340" t="s">
        <v>2339</v>
      </c>
      <c r="C340" s="1">
        <v>41055.066377314812</v>
      </c>
      <c r="D340" s="4">
        <v>29000</v>
      </c>
      <c r="E340">
        <v>29000</v>
      </c>
      <c r="F340" t="s">
        <v>6</v>
      </c>
      <c r="G340" s="8" t="e">
        <f>tblSalaries[[#This Row],[clean Salary (in local currency)]]*VLOOKUP(tblSalaries[[#This Row],[Currency]],tblXrate[],2,FALSE)</f>
        <v>#N/A</v>
      </c>
      <c r="H340" t="s">
        <v>421</v>
      </c>
      <c r="I340" t="s">
        <v>52</v>
      </c>
      <c r="J340" t="s">
        <v>15</v>
      </c>
      <c r="K340" t="str">
        <f>VLOOKUP(tblSalaries[[#This Row],[Where do you work]],tblCountries[[Actual]:[Mapping]],2,FALSE)</f>
        <v>USA</v>
      </c>
      <c r="L340" t="s">
        <v>9</v>
      </c>
      <c r="M340" s="46">
        <v>0</v>
      </c>
      <c r="N3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41" spans="2:14" ht="15" customHeight="1" x14ac:dyDescent="0.25">
      <c r="B341" t="s">
        <v>2340</v>
      </c>
      <c r="C341" s="1">
        <v>41055.067743055559</v>
      </c>
      <c r="D341" s="4">
        <v>13000</v>
      </c>
      <c r="E341">
        <v>13000</v>
      </c>
      <c r="F341" t="s">
        <v>6</v>
      </c>
      <c r="G341" s="8" t="e">
        <f>tblSalaries[[#This Row],[clean Salary (in local currency)]]*VLOOKUP(tblSalaries[[#This Row],[Currency]],tblXrate[],2,FALSE)</f>
        <v>#N/A</v>
      </c>
      <c r="H341" t="s">
        <v>422</v>
      </c>
      <c r="I341" t="s">
        <v>52</v>
      </c>
      <c r="J341" t="s">
        <v>8</v>
      </c>
      <c r="K341" t="str">
        <f>VLOOKUP(tblSalaries[[#This Row],[Where do you work]],tblCountries[[Actual]:[Mapping]],2,FALSE)</f>
        <v>India</v>
      </c>
      <c r="L341" t="s">
        <v>13</v>
      </c>
      <c r="M341" s="46">
        <v>0</v>
      </c>
      <c r="N3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42" spans="2:14" ht="15" customHeight="1" x14ac:dyDescent="0.25">
      <c r="B342" t="s">
        <v>2341</v>
      </c>
      <c r="C342" s="1">
        <v>41055.068124999998</v>
      </c>
      <c r="D342" s="4" t="s">
        <v>423</v>
      </c>
      <c r="E342">
        <v>63000</v>
      </c>
      <c r="F342" t="s">
        <v>6</v>
      </c>
      <c r="G342" s="8" t="e">
        <f>tblSalaries[[#This Row],[clean Salary (in local currency)]]*VLOOKUP(tblSalaries[[#This Row],[Currency]],tblXrate[],2,FALSE)</f>
        <v>#N/A</v>
      </c>
      <c r="H342" t="s">
        <v>108</v>
      </c>
      <c r="I342" t="s">
        <v>20</v>
      </c>
      <c r="J342" t="s">
        <v>15</v>
      </c>
      <c r="K342" t="str">
        <f>VLOOKUP(tblSalaries[[#This Row],[Where do you work]],tblCountries[[Actual]:[Mapping]],2,FALSE)</f>
        <v>USA</v>
      </c>
      <c r="L342" t="s">
        <v>13</v>
      </c>
      <c r="M342" s="46">
        <v>0</v>
      </c>
      <c r="N3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43" spans="2:14" ht="15" customHeight="1" x14ac:dyDescent="0.25">
      <c r="B343" t="s">
        <v>2342</v>
      </c>
      <c r="C343" s="1">
        <v>41055.068124999998</v>
      </c>
      <c r="D343" s="4">
        <v>95000</v>
      </c>
      <c r="E343">
        <v>95000</v>
      </c>
      <c r="F343" t="s">
        <v>6</v>
      </c>
      <c r="G343" s="8" t="e">
        <f>tblSalaries[[#This Row],[clean Salary (in local currency)]]*VLOOKUP(tblSalaries[[#This Row],[Currency]],tblXrate[],2,FALSE)</f>
        <v>#N/A</v>
      </c>
      <c r="H343" t="s">
        <v>424</v>
      </c>
      <c r="I343" t="s">
        <v>20</v>
      </c>
      <c r="J343" t="s">
        <v>15</v>
      </c>
      <c r="K343" t="str">
        <f>VLOOKUP(tblSalaries[[#This Row],[Where do you work]],tblCountries[[Actual]:[Mapping]],2,FALSE)</f>
        <v>USA</v>
      </c>
      <c r="L343" t="s">
        <v>9</v>
      </c>
      <c r="M343" s="46">
        <v>0</v>
      </c>
      <c r="N3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44" spans="2:14" ht="15" customHeight="1" x14ac:dyDescent="0.25">
      <c r="B344" t="s">
        <v>2343</v>
      </c>
      <c r="C344" s="1">
        <v>41055.068645833337</v>
      </c>
      <c r="D344" s="4" t="s">
        <v>426</v>
      </c>
      <c r="E344">
        <v>100000</v>
      </c>
      <c r="F344" t="s">
        <v>6</v>
      </c>
      <c r="G344" s="8" t="e">
        <f>tblSalaries[[#This Row],[clean Salary (in local currency)]]*VLOOKUP(tblSalaries[[#This Row],[Currency]],tblXrate[],2,FALSE)</f>
        <v>#N/A</v>
      </c>
      <c r="H344" t="s">
        <v>427</v>
      </c>
      <c r="I344" t="s">
        <v>20</v>
      </c>
      <c r="J344" t="s">
        <v>71</v>
      </c>
      <c r="K344" t="str">
        <f>VLOOKUP(tblSalaries[[#This Row],[Where do you work]],tblCountries[[Actual]:[Mapping]],2,FALSE)</f>
        <v>UK</v>
      </c>
      <c r="L344" t="s">
        <v>9</v>
      </c>
      <c r="M344" s="46">
        <v>0</v>
      </c>
      <c r="N3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45" spans="2:14" ht="15" customHeight="1" x14ac:dyDescent="0.25">
      <c r="B345" t="s">
        <v>2344</v>
      </c>
      <c r="C345" s="1">
        <v>41055.069178240738</v>
      </c>
      <c r="D345" s="4" t="s">
        <v>428</v>
      </c>
      <c r="E345">
        <v>3800</v>
      </c>
      <c r="F345" t="s">
        <v>6</v>
      </c>
      <c r="G345" s="8" t="e">
        <f>tblSalaries[[#This Row],[clean Salary (in local currency)]]*VLOOKUP(tblSalaries[[#This Row],[Currency]],tblXrate[],2,FALSE)</f>
        <v>#N/A</v>
      </c>
      <c r="H345" t="s">
        <v>429</v>
      </c>
      <c r="I345" t="s">
        <v>3912</v>
      </c>
      <c r="J345" t="s">
        <v>8</v>
      </c>
      <c r="K345" t="str">
        <f>VLOOKUP(tblSalaries[[#This Row],[Where do you work]],tblCountries[[Actual]:[Mapping]],2,FALSE)</f>
        <v>India</v>
      </c>
      <c r="L345" t="s">
        <v>9</v>
      </c>
      <c r="M345" s="46">
        <v>0</v>
      </c>
      <c r="N3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46" spans="2:14" ht="15" customHeight="1" x14ac:dyDescent="0.25">
      <c r="B346" t="s">
        <v>2345</v>
      </c>
      <c r="C346" s="1">
        <v>41055.069502314815</v>
      </c>
      <c r="D346" s="4">
        <v>950</v>
      </c>
      <c r="E346">
        <v>11400</v>
      </c>
      <c r="F346" t="s">
        <v>6</v>
      </c>
      <c r="G346" s="8" t="e">
        <f>tblSalaries[[#This Row],[clean Salary (in local currency)]]*VLOOKUP(tblSalaries[[#This Row],[Currency]],tblXrate[],2,FALSE)</f>
        <v>#N/A</v>
      </c>
      <c r="H346" t="s">
        <v>430</v>
      </c>
      <c r="I346" t="s">
        <v>356</v>
      </c>
      <c r="J346" t="s">
        <v>143</v>
      </c>
      <c r="K346" t="str">
        <f>VLOOKUP(tblSalaries[[#This Row],[Where do you work]],tblCountries[[Actual]:[Mapping]],2,FALSE)</f>
        <v>Brazil</v>
      </c>
      <c r="L346" t="s">
        <v>9</v>
      </c>
      <c r="M346" s="46">
        <v>0</v>
      </c>
      <c r="N3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47" spans="2:14" ht="15" customHeight="1" x14ac:dyDescent="0.25">
      <c r="B347" t="s">
        <v>2346</v>
      </c>
      <c r="C347" s="1">
        <v>41055.069652777776</v>
      </c>
      <c r="D347" s="4">
        <v>56000</v>
      </c>
      <c r="E347">
        <v>56000</v>
      </c>
      <c r="F347" t="s">
        <v>86</v>
      </c>
      <c r="G347" s="8" t="e">
        <f>tblSalaries[[#This Row],[clean Salary (in local currency)]]*VLOOKUP(tblSalaries[[#This Row],[Currency]],tblXrate[],2,FALSE)</f>
        <v>#N/A</v>
      </c>
      <c r="H347" t="s">
        <v>431</v>
      </c>
      <c r="I347" t="s">
        <v>20</v>
      </c>
      <c r="J347" t="s">
        <v>88</v>
      </c>
      <c r="K347" t="str">
        <f>VLOOKUP(tblSalaries[[#This Row],[Where do you work]],tblCountries[[Actual]:[Mapping]],2,FALSE)</f>
        <v>Canada</v>
      </c>
      <c r="L347" t="s">
        <v>9</v>
      </c>
      <c r="M347" s="46">
        <v>0</v>
      </c>
      <c r="N3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48" spans="2:14" ht="15" customHeight="1" x14ac:dyDescent="0.25">
      <c r="B348" t="s">
        <v>2347</v>
      </c>
      <c r="C348" s="1">
        <v>41055.069768518515</v>
      </c>
      <c r="D348" s="4">
        <v>53000</v>
      </c>
      <c r="E348">
        <v>53000</v>
      </c>
      <c r="F348" t="s">
        <v>6</v>
      </c>
      <c r="G348" s="8" t="e">
        <f>tblSalaries[[#This Row],[clean Salary (in local currency)]]*VLOOKUP(tblSalaries[[#This Row],[Currency]],tblXrate[],2,FALSE)</f>
        <v>#N/A</v>
      </c>
      <c r="H348" t="s">
        <v>432</v>
      </c>
      <c r="I348" t="s">
        <v>52</v>
      </c>
      <c r="J348" t="s">
        <v>15</v>
      </c>
      <c r="K348" t="str">
        <f>VLOOKUP(tblSalaries[[#This Row],[Where do you work]],tblCountries[[Actual]:[Mapping]],2,FALSE)</f>
        <v>USA</v>
      </c>
      <c r="L348" t="s">
        <v>18</v>
      </c>
      <c r="M348" s="46">
        <v>0</v>
      </c>
      <c r="N3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49" spans="2:14" ht="15" customHeight="1" x14ac:dyDescent="0.25">
      <c r="B349" t="s">
        <v>2348</v>
      </c>
      <c r="C349" s="1">
        <v>41055.070034722223</v>
      </c>
      <c r="D349" s="4">
        <v>130000</v>
      </c>
      <c r="E349">
        <v>130000</v>
      </c>
      <c r="F349" t="s">
        <v>6</v>
      </c>
      <c r="G349" s="8" t="e">
        <f>tblSalaries[[#This Row],[clean Salary (in local currency)]]*VLOOKUP(tblSalaries[[#This Row],[Currency]],tblXrate[],2,FALSE)</f>
        <v>#N/A</v>
      </c>
      <c r="H349" t="s">
        <v>433</v>
      </c>
      <c r="I349" t="s">
        <v>279</v>
      </c>
      <c r="J349" t="s">
        <v>15</v>
      </c>
      <c r="K349" t="str">
        <f>VLOOKUP(tblSalaries[[#This Row],[Where do you work]],tblCountries[[Actual]:[Mapping]],2,FALSE)</f>
        <v>USA</v>
      </c>
      <c r="L349" t="s">
        <v>9</v>
      </c>
      <c r="M349" s="46">
        <v>0</v>
      </c>
      <c r="N3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50" spans="2:14" ht="15" customHeight="1" x14ac:dyDescent="0.25">
      <c r="B350" t="s">
        <v>2349</v>
      </c>
      <c r="C350" s="1">
        <v>41055.070509259262</v>
      </c>
      <c r="D350" s="4" t="s">
        <v>434</v>
      </c>
      <c r="E350">
        <v>370000</v>
      </c>
      <c r="F350" t="s">
        <v>40</v>
      </c>
      <c r="G350" s="8" t="e">
        <f>tblSalaries[[#This Row],[clean Salary (in local currency)]]*VLOOKUP(tblSalaries[[#This Row],[Currency]],tblXrate[],2,FALSE)</f>
        <v>#N/A</v>
      </c>
      <c r="H350" t="s">
        <v>435</v>
      </c>
      <c r="I350" t="s">
        <v>20</v>
      </c>
      <c r="J350" t="s">
        <v>8</v>
      </c>
      <c r="K350" t="str">
        <f>VLOOKUP(tblSalaries[[#This Row],[Where do you work]],tblCountries[[Actual]:[Mapping]],2,FALSE)</f>
        <v>India</v>
      </c>
      <c r="L350" t="s">
        <v>13</v>
      </c>
      <c r="M350" s="46">
        <v>0</v>
      </c>
      <c r="N3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51" spans="2:14" ht="15" customHeight="1" x14ac:dyDescent="0.25">
      <c r="B351" t="s">
        <v>2350</v>
      </c>
      <c r="C351" s="1">
        <v>41055.070752314816</v>
      </c>
      <c r="D351" s="4">
        <v>160000</v>
      </c>
      <c r="E351">
        <v>160000</v>
      </c>
      <c r="F351" t="s">
        <v>86</v>
      </c>
      <c r="G351" s="8" t="e">
        <f>tblSalaries[[#This Row],[clean Salary (in local currency)]]*VLOOKUP(tblSalaries[[#This Row],[Currency]],tblXrate[],2,FALSE)</f>
        <v>#N/A</v>
      </c>
      <c r="H351" t="s">
        <v>356</v>
      </c>
      <c r="I351" t="s">
        <v>356</v>
      </c>
      <c r="J351" t="s">
        <v>88</v>
      </c>
      <c r="K351" t="str">
        <f>VLOOKUP(tblSalaries[[#This Row],[Where do you work]],tblCountries[[Actual]:[Mapping]],2,FALSE)</f>
        <v>Canada</v>
      </c>
      <c r="L351" t="s">
        <v>18</v>
      </c>
      <c r="M351" s="46">
        <v>0</v>
      </c>
      <c r="N3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52" spans="2:14" ht="15" customHeight="1" x14ac:dyDescent="0.25">
      <c r="B352" t="s">
        <v>2351</v>
      </c>
      <c r="C352" s="1">
        <v>41055.070763888885</v>
      </c>
      <c r="D352" s="4">
        <v>44200</v>
      </c>
      <c r="E352">
        <v>44200</v>
      </c>
      <c r="F352" t="s">
        <v>6</v>
      </c>
      <c r="G352" s="8" t="e">
        <f>tblSalaries[[#This Row],[clean Salary (in local currency)]]*VLOOKUP(tblSalaries[[#This Row],[Currency]],tblXrate[],2,FALSE)</f>
        <v>#N/A</v>
      </c>
      <c r="H352" t="s">
        <v>436</v>
      </c>
      <c r="I352" t="s">
        <v>20</v>
      </c>
      <c r="J352" t="s">
        <v>15</v>
      </c>
      <c r="K352" t="str">
        <f>VLOOKUP(tblSalaries[[#This Row],[Where do you work]],tblCountries[[Actual]:[Mapping]],2,FALSE)</f>
        <v>USA</v>
      </c>
      <c r="L352" t="s">
        <v>13</v>
      </c>
      <c r="M352" s="46">
        <v>0</v>
      </c>
      <c r="N3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53" spans="2:14" ht="15" customHeight="1" x14ac:dyDescent="0.25">
      <c r="B353" t="s">
        <v>2352</v>
      </c>
      <c r="C353" s="1">
        <v>41055.070914351854</v>
      </c>
      <c r="D353" s="4">
        <v>56000</v>
      </c>
      <c r="E353">
        <v>56000</v>
      </c>
      <c r="F353" t="s">
        <v>6</v>
      </c>
      <c r="G353" s="8" t="e">
        <f>tblSalaries[[#This Row],[clean Salary (in local currency)]]*VLOOKUP(tblSalaries[[#This Row],[Currency]],tblXrate[],2,FALSE)</f>
        <v>#N/A</v>
      </c>
      <c r="H353" t="s">
        <v>437</v>
      </c>
      <c r="I353" t="s">
        <v>52</v>
      </c>
      <c r="J353" t="s">
        <v>15</v>
      </c>
      <c r="K353" t="str">
        <f>VLOOKUP(tblSalaries[[#This Row],[Where do you work]],tblCountries[[Actual]:[Mapping]],2,FALSE)</f>
        <v>USA</v>
      </c>
      <c r="L353" t="s">
        <v>18</v>
      </c>
      <c r="M353" s="46">
        <v>0</v>
      </c>
      <c r="N3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54" spans="2:14" ht="15" customHeight="1" x14ac:dyDescent="0.25">
      <c r="B354" t="s">
        <v>2353</v>
      </c>
      <c r="C354" s="1">
        <v>41055.071145833332</v>
      </c>
      <c r="D354" s="4">
        <v>72500</v>
      </c>
      <c r="E354">
        <v>72500</v>
      </c>
      <c r="F354" t="s">
        <v>6</v>
      </c>
      <c r="G354" s="8" t="e">
        <f>tblSalaries[[#This Row],[clean Salary (in local currency)]]*VLOOKUP(tblSalaries[[#This Row],[Currency]],tblXrate[],2,FALSE)</f>
        <v>#N/A</v>
      </c>
      <c r="H354" t="s">
        <v>438</v>
      </c>
      <c r="I354" t="s">
        <v>279</v>
      </c>
      <c r="J354" t="s">
        <v>15</v>
      </c>
      <c r="K354" t="str">
        <f>VLOOKUP(tblSalaries[[#This Row],[Where do you work]],tblCountries[[Actual]:[Mapping]],2,FALSE)</f>
        <v>USA</v>
      </c>
      <c r="L354" t="s">
        <v>18</v>
      </c>
      <c r="M354" s="46">
        <v>0</v>
      </c>
      <c r="N3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55" spans="2:14" ht="15" customHeight="1" x14ac:dyDescent="0.25">
      <c r="B355" t="s">
        <v>2354</v>
      </c>
      <c r="C355" s="1">
        <v>41055.071192129632</v>
      </c>
      <c r="D355" s="4">
        <v>75000</v>
      </c>
      <c r="E355">
        <v>75000</v>
      </c>
      <c r="F355" t="s">
        <v>86</v>
      </c>
      <c r="G355" s="8" t="e">
        <f>tblSalaries[[#This Row],[clean Salary (in local currency)]]*VLOOKUP(tblSalaries[[#This Row],[Currency]],tblXrate[],2,FALSE)</f>
        <v>#N/A</v>
      </c>
      <c r="H355" t="s">
        <v>439</v>
      </c>
      <c r="I355" t="s">
        <v>20</v>
      </c>
      <c r="J355" t="s">
        <v>205</v>
      </c>
      <c r="K355" t="str">
        <f>VLOOKUP(tblSalaries[[#This Row],[Where do you work]],tblCountries[[Actual]:[Mapping]],2,FALSE)</f>
        <v>Canada</v>
      </c>
      <c r="L355" t="s">
        <v>9</v>
      </c>
      <c r="M355" s="46">
        <v>0</v>
      </c>
      <c r="N3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56" spans="2:14" ht="15" customHeight="1" x14ac:dyDescent="0.25">
      <c r="B356" t="s">
        <v>2355</v>
      </c>
      <c r="C356" s="1">
        <v>41055.071446759262</v>
      </c>
      <c r="D356" s="4" t="s">
        <v>440</v>
      </c>
      <c r="E356">
        <v>170000</v>
      </c>
      <c r="F356" t="s">
        <v>6</v>
      </c>
      <c r="G356" s="8" t="e">
        <f>tblSalaries[[#This Row],[clean Salary (in local currency)]]*VLOOKUP(tblSalaries[[#This Row],[Currency]],tblXrate[],2,FALSE)</f>
        <v>#N/A</v>
      </c>
      <c r="H356" t="s">
        <v>441</v>
      </c>
      <c r="I356" t="s">
        <v>20</v>
      </c>
      <c r="J356" t="s">
        <v>71</v>
      </c>
      <c r="K356" t="str">
        <f>VLOOKUP(tblSalaries[[#This Row],[Where do you work]],tblCountries[[Actual]:[Mapping]],2,FALSE)</f>
        <v>UK</v>
      </c>
      <c r="L356" t="s">
        <v>186</v>
      </c>
      <c r="M356" s="46">
        <v>0</v>
      </c>
      <c r="N3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57" spans="2:14" ht="15" customHeight="1" x14ac:dyDescent="0.25">
      <c r="B357" t="s">
        <v>2356</v>
      </c>
      <c r="C357" s="1">
        <v>41055.072083333333</v>
      </c>
      <c r="D357" s="4">
        <v>68000</v>
      </c>
      <c r="E357">
        <v>68000</v>
      </c>
      <c r="F357" t="s">
        <v>6</v>
      </c>
      <c r="G357" s="8" t="e">
        <f>tblSalaries[[#This Row],[clean Salary (in local currency)]]*VLOOKUP(tblSalaries[[#This Row],[Currency]],tblXrate[],2,FALSE)</f>
        <v>#N/A</v>
      </c>
      <c r="H357" t="s">
        <v>201</v>
      </c>
      <c r="I357" t="s">
        <v>52</v>
      </c>
      <c r="J357" t="s">
        <v>15</v>
      </c>
      <c r="K357" t="str">
        <f>VLOOKUP(tblSalaries[[#This Row],[Where do you work]],tblCountries[[Actual]:[Mapping]],2,FALSE)</f>
        <v>USA</v>
      </c>
      <c r="L357" t="s">
        <v>18</v>
      </c>
      <c r="M357" s="46">
        <v>0</v>
      </c>
      <c r="N3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58" spans="2:14" ht="15" customHeight="1" x14ac:dyDescent="0.25">
      <c r="B358" t="s">
        <v>2357</v>
      </c>
      <c r="C358" s="1">
        <v>41055.072905092595</v>
      </c>
      <c r="D358" s="4">
        <v>75000</v>
      </c>
      <c r="E358">
        <v>75000</v>
      </c>
      <c r="F358" t="s">
        <v>6</v>
      </c>
      <c r="G358" s="8" t="e">
        <f>tblSalaries[[#This Row],[clean Salary (in local currency)]]*VLOOKUP(tblSalaries[[#This Row],[Currency]],tblXrate[],2,FALSE)</f>
        <v>#N/A</v>
      </c>
      <c r="H358" t="s">
        <v>282</v>
      </c>
      <c r="I358" t="s">
        <v>20</v>
      </c>
      <c r="J358" t="s">
        <v>15</v>
      </c>
      <c r="K358" t="str">
        <f>VLOOKUP(tblSalaries[[#This Row],[Where do you work]],tblCountries[[Actual]:[Mapping]],2,FALSE)</f>
        <v>USA</v>
      </c>
      <c r="L358" t="s">
        <v>13</v>
      </c>
      <c r="M358" s="46">
        <v>0</v>
      </c>
      <c r="N3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59" spans="2:14" ht="15" customHeight="1" x14ac:dyDescent="0.25">
      <c r="B359" t="s">
        <v>2358</v>
      </c>
      <c r="C359" s="1">
        <v>41055.073495370372</v>
      </c>
      <c r="D359" s="4" t="s">
        <v>442</v>
      </c>
      <c r="E359">
        <v>62500</v>
      </c>
      <c r="F359" t="s">
        <v>6</v>
      </c>
      <c r="G359" s="8" t="e">
        <f>tblSalaries[[#This Row],[clean Salary (in local currency)]]*VLOOKUP(tblSalaries[[#This Row],[Currency]],tblXrate[],2,FALSE)</f>
        <v>#N/A</v>
      </c>
      <c r="H359" t="s">
        <v>443</v>
      </c>
      <c r="I359" t="s">
        <v>3914</v>
      </c>
      <c r="J359" t="s">
        <v>15</v>
      </c>
      <c r="K359" t="str">
        <f>VLOOKUP(tblSalaries[[#This Row],[Where do you work]],tblCountries[[Actual]:[Mapping]],2,FALSE)</f>
        <v>USA</v>
      </c>
      <c r="L359" t="s">
        <v>13</v>
      </c>
      <c r="M359" s="46">
        <v>0</v>
      </c>
      <c r="N3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60" spans="2:14" ht="15" customHeight="1" x14ac:dyDescent="0.25">
      <c r="B360" t="s">
        <v>2359</v>
      </c>
      <c r="C360" s="1">
        <v>41055.073587962965</v>
      </c>
      <c r="D360" s="4">
        <v>25000</v>
      </c>
      <c r="E360">
        <v>25000</v>
      </c>
      <c r="F360" t="s">
        <v>6</v>
      </c>
      <c r="G360" s="8" t="e">
        <f>tblSalaries[[#This Row],[clean Salary (in local currency)]]*VLOOKUP(tblSalaries[[#This Row],[Currency]],tblXrate[],2,FALSE)</f>
        <v>#N/A</v>
      </c>
      <c r="H360" t="s">
        <v>52</v>
      </c>
      <c r="I360" t="s">
        <v>52</v>
      </c>
      <c r="J360" t="s">
        <v>8</v>
      </c>
      <c r="K360" t="str">
        <f>VLOOKUP(tblSalaries[[#This Row],[Where do you work]],tblCountries[[Actual]:[Mapping]],2,FALSE)</f>
        <v>India</v>
      </c>
      <c r="L360" t="s">
        <v>9</v>
      </c>
      <c r="M360" s="46">
        <v>0</v>
      </c>
      <c r="N3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61" spans="2:14" ht="15" customHeight="1" x14ac:dyDescent="0.25">
      <c r="B361" t="s">
        <v>2360</v>
      </c>
      <c r="C361" s="1">
        <v>41055.073888888888</v>
      </c>
      <c r="D361" s="4" t="s">
        <v>444</v>
      </c>
      <c r="E361">
        <v>480000</v>
      </c>
      <c r="F361" t="s">
        <v>445</v>
      </c>
      <c r="G361" s="8" t="e">
        <f>tblSalaries[[#This Row],[clean Salary (in local currency)]]*VLOOKUP(tblSalaries[[#This Row],[Currency]],tblXrate[],2,FALSE)</f>
        <v>#N/A</v>
      </c>
      <c r="H361" t="s">
        <v>446</v>
      </c>
      <c r="I361" t="s">
        <v>356</v>
      </c>
      <c r="J361" t="s">
        <v>447</v>
      </c>
      <c r="K361" t="str">
        <f>VLOOKUP(tblSalaries[[#This Row],[Where do you work]],tblCountries[[Actual]:[Mapping]],2,FALSE)</f>
        <v>Sweden</v>
      </c>
      <c r="L361" t="s">
        <v>25</v>
      </c>
      <c r="M361" s="46">
        <v>0</v>
      </c>
      <c r="N3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62" spans="2:14" ht="15" customHeight="1" x14ac:dyDescent="0.25">
      <c r="B362" t="s">
        <v>2361</v>
      </c>
      <c r="C362" s="1">
        <v>41055.075914351852</v>
      </c>
      <c r="D362" s="4">
        <v>85000</v>
      </c>
      <c r="E362">
        <v>85000</v>
      </c>
      <c r="F362" t="s">
        <v>6</v>
      </c>
      <c r="G362" s="8" t="e">
        <f>tblSalaries[[#This Row],[clean Salary (in local currency)]]*VLOOKUP(tblSalaries[[#This Row],[Currency]],tblXrate[],2,FALSE)</f>
        <v>#N/A</v>
      </c>
      <c r="H362" t="s">
        <v>282</v>
      </c>
      <c r="I362" t="s">
        <v>20</v>
      </c>
      <c r="J362" t="s">
        <v>15</v>
      </c>
      <c r="K362" t="str">
        <f>VLOOKUP(tblSalaries[[#This Row],[Where do you work]],tblCountries[[Actual]:[Mapping]],2,FALSE)</f>
        <v>USA</v>
      </c>
      <c r="L362" t="s">
        <v>9</v>
      </c>
      <c r="M362" s="46">
        <v>0</v>
      </c>
      <c r="N3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63" spans="2:14" ht="15" customHeight="1" x14ac:dyDescent="0.25">
      <c r="B363" t="s">
        <v>2362</v>
      </c>
      <c r="C363" s="1">
        <v>41055.076331018521</v>
      </c>
      <c r="D363" s="4">
        <v>43000</v>
      </c>
      <c r="E363">
        <v>43000</v>
      </c>
      <c r="F363" t="s">
        <v>69</v>
      </c>
      <c r="G363" s="8" t="e">
        <f>tblSalaries[[#This Row],[clean Salary (in local currency)]]*VLOOKUP(tblSalaries[[#This Row],[Currency]],tblXrate[],2,FALSE)</f>
        <v>#N/A</v>
      </c>
      <c r="H363" t="s">
        <v>448</v>
      </c>
      <c r="I363" t="s">
        <v>52</v>
      </c>
      <c r="J363" t="s">
        <v>71</v>
      </c>
      <c r="K363" t="str">
        <f>VLOOKUP(tblSalaries[[#This Row],[Where do you work]],tblCountries[[Actual]:[Mapping]],2,FALSE)</f>
        <v>UK</v>
      </c>
      <c r="L363" t="s">
        <v>9</v>
      </c>
      <c r="M363" s="46">
        <v>0</v>
      </c>
      <c r="N3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64" spans="2:14" ht="15" customHeight="1" x14ac:dyDescent="0.25">
      <c r="B364" t="s">
        <v>2363</v>
      </c>
      <c r="C364" s="1">
        <v>41055.076342592591</v>
      </c>
      <c r="D364" s="4">
        <v>89000</v>
      </c>
      <c r="E364">
        <v>89000</v>
      </c>
      <c r="F364" t="s">
        <v>6</v>
      </c>
      <c r="G364" s="8" t="e">
        <f>tblSalaries[[#This Row],[clean Salary (in local currency)]]*VLOOKUP(tblSalaries[[#This Row],[Currency]],tblXrate[],2,FALSE)</f>
        <v>#N/A</v>
      </c>
      <c r="H364" t="s">
        <v>449</v>
      </c>
      <c r="I364" t="s">
        <v>52</v>
      </c>
      <c r="J364" t="s">
        <v>15</v>
      </c>
      <c r="K364" t="str">
        <f>VLOOKUP(tblSalaries[[#This Row],[Where do you work]],tblCountries[[Actual]:[Mapping]],2,FALSE)</f>
        <v>USA</v>
      </c>
      <c r="L364" t="s">
        <v>9</v>
      </c>
      <c r="M364" s="46">
        <v>0</v>
      </c>
      <c r="N3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65" spans="2:14" ht="15" customHeight="1" x14ac:dyDescent="0.25">
      <c r="B365" t="s">
        <v>2364</v>
      </c>
      <c r="C365" s="1">
        <v>41055.076388888891</v>
      </c>
      <c r="D365" s="4">
        <v>35000</v>
      </c>
      <c r="E365">
        <v>35000</v>
      </c>
      <c r="F365" t="s">
        <v>6</v>
      </c>
      <c r="G365" s="8" t="e">
        <f>tblSalaries[[#This Row],[clean Salary (in local currency)]]*VLOOKUP(tblSalaries[[#This Row],[Currency]],tblXrate[],2,FALSE)</f>
        <v>#N/A</v>
      </c>
      <c r="H365" t="s">
        <v>450</v>
      </c>
      <c r="I365" t="s">
        <v>20</v>
      </c>
      <c r="J365" t="s">
        <v>111</v>
      </c>
      <c r="K365" t="str">
        <f>VLOOKUP(tblSalaries[[#This Row],[Where do you work]],tblCountries[[Actual]:[Mapping]],2,FALSE)</f>
        <v>Brazil</v>
      </c>
      <c r="L365" t="s">
        <v>13</v>
      </c>
      <c r="M365" s="46">
        <v>0</v>
      </c>
      <c r="N3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66" spans="2:14" ht="15" customHeight="1" x14ac:dyDescent="0.25">
      <c r="B366" t="s">
        <v>2365</v>
      </c>
      <c r="C366" s="1">
        <v>41055.07671296296</v>
      </c>
      <c r="D366" s="4">
        <v>47500</v>
      </c>
      <c r="E366">
        <v>47500</v>
      </c>
      <c r="F366" t="s">
        <v>6</v>
      </c>
      <c r="G366" s="8" t="e">
        <f>tblSalaries[[#This Row],[clean Salary (in local currency)]]*VLOOKUP(tblSalaries[[#This Row],[Currency]],tblXrate[],2,FALSE)</f>
        <v>#N/A</v>
      </c>
      <c r="H366" t="s">
        <v>451</v>
      </c>
      <c r="I366" t="s">
        <v>52</v>
      </c>
      <c r="J366" t="s">
        <v>15</v>
      </c>
      <c r="K366" t="str">
        <f>VLOOKUP(tblSalaries[[#This Row],[Where do you work]],tblCountries[[Actual]:[Mapping]],2,FALSE)</f>
        <v>USA</v>
      </c>
      <c r="L366" t="s">
        <v>13</v>
      </c>
      <c r="M366" s="46">
        <v>0</v>
      </c>
      <c r="N3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67" spans="2:14" ht="15" customHeight="1" x14ac:dyDescent="0.25">
      <c r="B367" t="s">
        <v>2366</v>
      </c>
      <c r="C367" s="1">
        <v>41055.076736111114</v>
      </c>
      <c r="D367" s="4">
        <v>130000</v>
      </c>
      <c r="E367">
        <v>130000</v>
      </c>
      <c r="F367" t="s">
        <v>6</v>
      </c>
      <c r="G367" s="8" t="e">
        <f>tblSalaries[[#This Row],[clean Salary (in local currency)]]*VLOOKUP(tblSalaries[[#This Row],[Currency]],tblXrate[],2,FALSE)</f>
        <v>#N/A</v>
      </c>
      <c r="H367" t="s">
        <v>201</v>
      </c>
      <c r="I367" t="s">
        <v>52</v>
      </c>
      <c r="J367" t="s">
        <v>15</v>
      </c>
      <c r="K367" t="str">
        <f>VLOOKUP(tblSalaries[[#This Row],[Where do you work]],tblCountries[[Actual]:[Mapping]],2,FALSE)</f>
        <v>USA</v>
      </c>
      <c r="L367" t="s">
        <v>18</v>
      </c>
      <c r="M367" s="46">
        <v>0</v>
      </c>
      <c r="N3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68" spans="2:14" ht="15" customHeight="1" x14ac:dyDescent="0.25">
      <c r="B368" t="s">
        <v>2367</v>
      </c>
      <c r="C368" s="1">
        <v>41055.077037037037</v>
      </c>
      <c r="D368" s="4">
        <v>18000</v>
      </c>
      <c r="E368">
        <v>18000</v>
      </c>
      <c r="F368" t="s">
        <v>6</v>
      </c>
      <c r="G368" s="8" t="e">
        <f>tblSalaries[[#This Row],[clean Salary (in local currency)]]*VLOOKUP(tblSalaries[[#This Row],[Currency]],tblXrate[],2,FALSE)</f>
        <v>#N/A</v>
      </c>
      <c r="H368" t="s">
        <v>452</v>
      </c>
      <c r="I368" t="s">
        <v>3914</v>
      </c>
      <c r="J368" t="s">
        <v>8</v>
      </c>
      <c r="K368" t="str">
        <f>VLOOKUP(tblSalaries[[#This Row],[Where do you work]],tblCountries[[Actual]:[Mapping]],2,FALSE)</f>
        <v>India</v>
      </c>
      <c r="L368" t="s">
        <v>18</v>
      </c>
      <c r="M368" s="46">
        <v>0</v>
      </c>
      <c r="N3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69" spans="2:14" ht="15" customHeight="1" x14ac:dyDescent="0.25">
      <c r="B369" t="s">
        <v>2368</v>
      </c>
      <c r="C369" s="1">
        <v>41055.07707175926</v>
      </c>
      <c r="D369" s="4" t="s">
        <v>453</v>
      </c>
      <c r="E369">
        <v>480000</v>
      </c>
      <c r="F369" t="s">
        <v>40</v>
      </c>
      <c r="G369" s="8" t="e">
        <f>tblSalaries[[#This Row],[clean Salary (in local currency)]]*VLOOKUP(tblSalaries[[#This Row],[Currency]],tblXrate[],2,FALSE)</f>
        <v>#N/A</v>
      </c>
      <c r="H369" t="s">
        <v>454</v>
      </c>
      <c r="I369" t="s">
        <v>52</v>
      </c>
      <c r="J369" t="s">
        <v>8</v>
      </c>
      <c r="K369" t="str">
        <f>VLOOKUP(tblSalaries[[#This Row],[Where do you work]],tblCountries[[Actual]:[Mapping]],2,FALSE)</f>
        <v>India</v>
      </c>
      <c r="L369" t="s">
        <v>25</v>
      </c>
      <c r="M369" s="46">
        <v>0</v>
      </c>
      <c r="N3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70" spans="2:14" ht="15" customHeight="1" x14ac:dyDescent="0.25">
      <c r="B370" t="s">
        <v>2369</v>
      </c>
      <c r="C370" s="1">
        <v>41055.077361111114</v>
      </c>
      <c r="D370" s="4">
        <v>41932</v>
      </c>
      <c r="E370">
        <v>41932</v>
      </c>
      <c r="F370" t="s">
        <v>6</v>
      </c>
      <c r="G370" s="8" t="e">
        <f>tblSalaries[[#This Row],[clean Salary (in local currency)]]*VLOOKUP(tblSalaries[[#This Row],[Currency]],tblXrate[],2,FALSE)</f>
        <v>#N/A</v>
      </c>
      <c r="H370" t="s">
        <v>283</v>
      </c>
      <c r="I370" t="s">
        <v>52</v>
      </c>
      <c r="J370" t="s">
        <v>15</v>
      </c>
      <c r="K370" t="str">
        <f>VLOOKUP(tblSalaries[[#This Row],[Where do you work]],tblCountries[[Actual]:[Mapping]],2,FALSE)</f>
        <v>USA</v>
      </c>
      <c r="L370" t="s">
        <v>18</v>
      </c>
      <c r="M370" s="46">
        <v>0</v>
      </c>
      <c r="N3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71" spans="2:14" ht="15" customHeight="1" x14ac:dyDescent="0.25">
      <c r="B371" t="s">
        <v>2370</v>
      </c>
      <c r="C371" s="1">
        <v>41055.077789351853</v>
      </c>
      <c r="D371" s="4" t="s">
        <v>455</v>
      </c>
      <c r="E371">
        <v>220700</v>
      </c>
      <c r="F371" t="s">
        <v>6</v>
      </c>
      <c r="G371" s="8" t="e">
        <f>tblSalaries[[#This Row],[clean Salary (in local currency)]]*VLOOKUP(tblSalaries[[#This Row],[Currency]],tblXrate[],2,FALSE)</f>
        <v>#N/A</v>
      </c>
      <c r="H371" t="s">
        <v>356</v>
      </c>
      <c r="I371" t="s">
        <v>356</v>
      </c>
      <c r="J371" t="s">
        <v>143</v>
      </c>
      <c r="K371" t="str">
        <f>VLOOKUP(tblSalaries[[#This Row],[Where do you work]],tblCountries[[Actual]:[Mapping]],2,FALSE)</f>
        <v>Brazil</v>
      </c>
      <c r="L371" t="s">
        <v>13</v>
      </c>
      <c r="M371" s="46">
        <v>0</v>
      </c>
      <c r="N3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72" spans="2:14" ht="15" customHeight="1" x14ac:dyDescent="0.25">
      <c r="B372" t="s">
        <v>2371</v>
      </c>
      <c r="C372" s="1">
        <v>41055.077824074076</v>
      </c>
      <c r="D372" s="4">
        <v>194000</v>
      </c>
      <c r="E372">
        <v>194000</v>
      </c>
      <c r="F372" t="s">
        <v>6</v>
      </c>
      <c r="G372" s="8" t="e">
        <f>tblSalaries[[#This Row],[clean Salary (in local currency)]]*VLOOKUP(tblSalaries[[#This Row],[Currency]],tblXrate[],2,FALSE)</f>
        <v>#N/A</v>
      </c>
      <c r="H372" t="s">
        <v>456</v>
      </c>
      <c r="I372" t="s">
        <v>3914</v>
      </c>
      <c r="J372" t="s">
        <v>15</v>
      </c>
      <c r="K372" t="str">
        <f>VLOOKUP(tblSalaries[[#This Row],[Where do you work]],tblCountries[[Actual]:[Mapping]],2,FALSE)</f>
        <v>USA</v>
      </c>
      <c r="L372" t="s">
        <v>18</v>
      </c>
      <c r="M372" s="46">
        <v>0</v>
      </c>
      <c r="N3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73" spans="2:14" ht="15" customHeight="1" x14ac:dyDescent="0.25">
      <c r="B373" t="s">
        <v>2372</v>
      </c>
      <c r="C373" s="1">
        <v>41055.07949074074</v>
      </c>
      <c r="D373" s="4">
        <v>9000000</v>
      </c>
      <c r="E373">
        <v>9000000</v>
      </c>
      <c r="F373" t="s">
        <v>40</v>
      </c>
      <c r="G373" s="8" t="e">
        <f>tblSalaries[[#This Row],[clean Salary (in local currency)]]*VLOOKUP(tblSalaries[[#This Row],[Currency]],tblXrate[],2,FALSE)</f>
        <v>#N/A</v>
      </c>
      <c r="H373" t="s">
        <v>14</v>
      </c>
      <c r="I373" t="s">
        <v>20</v>
      </c>
      <c r="J373" t="s">
        <v>8</v>
      </c>
      <c r="K373" t="str">
        <f>VLOOKUP(tblSalaries[[#This Row],[Where do you work]],tblCountries[[Actual]:[Mapping]],2,FALSE)</f>
        <v>India</v>
      </c>
      <c r="L373" t="s">
        <v>9</v>
      </c>
      <c r="M373" s="46">
        <v>0</v>
      </c>
      <c r="N3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74" spans="2:14" ht="15" customHeight="1" x14ac:dyDescent="0.25">
      <c r="B374" t="s">
        <v>2373</v>
      </c>
      <c r="C374" s="1">
        <v>41055.079710648148</v>
      </c>
      <c r="D374" s="4" t="s">
        <v>457</v>
      </c>
      <c r="E374">
        <v>500000</v>
      </c>
      <c r="F374" t="s">
        <v>40</v>
      </c>
      <c r="G374" s="8" t="e">
        <f>tblSalaries[[#This Row],[clean Salary (in local currency)]]*VLOOKUP(tblSalaries[[#This Row],[Currency]],tblXrate[],2,FALSE)</f>
        <v>#N/A</v>
      </c>
      <c r="H374" t="s">
        <v>458</v>
      </c>
      <c r="I374" t="s">
        <v>52</v>
      </c>
      <c r="J374" t="s">
        <v>8</v>
      </c>
      <c r="K374" t="str">
        <f>VLOOKUP(tblSalaries[[#This Row],[Where do you work]],tblCountries[[Actual]:[Mapping]],2,FALSE)</f>
        <v>India</v>
      </c>
      <c r="L374" t="s">
        <v>18</v>
      </c>
      <c r="M374" s="46">
        <v>0</v>
      </c>
      <c r="N3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75" spans="2:14" ht="15" customHeight="1" x14ac:dyDescent="0.25">
      <c r="B375" t="s">
        <v>2374</v>
      </c>
      <c r="C375" s="1">
        <v>41055.081516203703</v>
      </c>
      <c r="D375" s="4">
        <v>80000</v>
      </c>
      <c r="E375">
        <v>80000</v>
      </c>
      <c r="F375" t="s">
        <v>86</v>
      </c>
      <c r="G375" s="8" t="e">
        <f>tblSalaries[[#This Row],[clean Salary (in local currency)]]*VLOOKUP(tblSalaries[[#This Row],[Currency]],tblXrate[],2,FALSE)</f>
        <v>#N/A</v>
      </c>
      <c r="H375" t="s">
        <v>459</v>
      </c>
      <c r="I375" t="s">
        <v>20</v>
      </c>
      <c r="J375" t="s">
        <v>88</v>
      </c>
      <c r="K375" t="str">
        <f>VLOOKUP(tblSalaries[[#This Row],[Where do you work]],tblCountries[[Actual]:[Mapping]],2,FALSE)</f>
        <v>Canada</v>
      </c>
      <c r="L375" t="s">
        <v>9</v>
      </c>
      <c r="M375" s="46">
        <v>0</v>
      </c>
      <c r="N3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76" spans="2:14" ht="15" customHeight="1" x14ac:dyDescent="0.25">
      <c r="B376" t="s">
        <v>2375</v>
      </c>
      <c r="C376" s="1">
        <v>41055.081712962965</v>
      </c>
      <c r="D376" s="4">
        <v>1500</v>
      </c>
      <c r="E376">
        <v>18000</v>
      </c>
      <c r="F376" t="s">
        <v>22</v>
      </c>
      <c r="G376" s="8" t="e">
        <f>tblSalaries[[#This Row],[clean Salary (in local currency)]]*VLOOKUP(tblSalaries[[#This Row],[Currency]],tblXrate[],2,FALSE)</f>
        <v>#N/A</v>
      </c>
      <c r="H376" t="s">
        <v>460</v>
      </c>
      <c r="I376" t="s">
        <v>52</v>
      </c>
      <c r="J376" t="s">
        <v>30</v>
      </c>
      <c r="K376" t="str">
        <f>VLOOKUP(tblSalaries[[#This Row],[Where do you work]],tblCountries[[Actual]:[Mapping]],2,FALSE)</f>
        <v>Portugal</v>
      </c>
      <c r="L376" t="s">
        <v>18</v>
      </c>
      <c r="M376" s="46">
        <v>0</v>
      </c>
      <c r="N3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77" spans="2:14" ht="15" customHeight="1" x14ac:dyDescent="0.25">
      <c r="B377" t="s">
        <v>2376</v>
      </c>
      <c r="C377" s="1">
        <v>41055.08216435185</v>
      </c>
      <c r="D377" s="4" t="s">
        <v>330</v>
      </c>
      <c r="E377">
        <v>60000</v>
      </c>
      <c r="F377" t="s">
        <v>69</v>
      </c>
      <c r="G377" s="8" t="e">
        <f>tblSalaries[[#This Row],[clean Salary (in local currency)]]*VLOOKUP(tblSalaries[[#This Row],[Currency]],tblXrate[],2,FALSE)</f>
        <v>#N/A</v>
      </c>
      <c r="H377" t="s">
        <v>461</v>
      </c>
      <c r="I377" t="s">
        <v>3914</v>
      </c>
      <c r="J377" t="s">
        <v>71</v>
      </c>
      <c r="K377" t="str">
        <f>VLOOKUP(tblSalaries[[#This Row],[Where do you work]],tblCountries[[Actual]:[Mapping]],2,FALSE)</f>
        <v>UK</v>
      </c>
      <c r="L377" t="s">
        <v>18</v>
      </c>
      <c r="M377" s="46">
        <v>0</v>
      </c>
      <c r="N3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78" spans="2:14" ht="15" customHeight="1" x14ac:dyDescent="0.25">
      <c r="B378" t="s">
        <v>2377</v>
      </c>
      <c r="C378" s="1">
        <v>41055.082430555558</v>
      </c>
      <c r="D378" s="4">
        <v>95000</v>
      </c>
      <c r="E378">
        <v>95000</v>
      </c>
      <c r="F378" t="s">
        <v>6</v>
      </c>
      <c r="G378" s="8" t="e">
        <f>tblSalaries[[#This Row],[clean Salary (in local currency)]]*VLOOKUP(tblSalaries[[#This Row],[Currency]],tblXrate[],2,FALSE)</f>
        <v>#N/A</v>
      </c>
      <c r="H378" t="s">
        <v>424</v>
      </c>
      <c r="I378" t="s">
        <v>20</v>
      </c>
      <c r="J378" t="s">
        <v>15</v>
      </c>
      <c r="K378" t="str">
        <f>VLOOKUP(tblSalaries[[#This Row],[Where do you work]],tblCountries[[Actual]:[Mapping]],2,FALSE)</f>
        <v>USA</v>
      </c>
      <c r="L378" t="s">
        <v>13</v>
      </c>
      <c r="M378" s="46">
        <v>0</v>
      </c>
      <c r="N3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79" spans="2:14" ht="15" customHeight="1" x14ac:dyDescent="0.25">
      <c r="B379" t="s">
        <v>2378</v>
      </c>
      <c r="C379" s="1">
        <v>41055.082881944443</v>
      </c>
      <c r="D379" s="4" t="s">
        <v>462</v>
      </c>
      <c r="E379">
        <v>540000</v>
      </c>
      <c r="F379" t="s">
        <v>40</v>
      </c>
      <c r="G379" s="8" t="e">
        <f>tblSalaries[[#This Row],[clean Salary (in local currency)]]*VLOOKUP(tblSalaries[[#This Row],[Currency]],tblXrate[],2,FALSE)</f>
        <v>#N/A</v>
      </c>
      <c r="H379" t="s">
        <v>463</v>
      </c>
      <c r="I379" t="s">
        <v>279</v>
      </c>
      <c r="J379" t="s">
        <v>8</v>
      </c>
      <c r="K379" t="str">
        <f>VLOOKUP(tblSalaries[[#This Row],[Where do you work]],tblCountries[[Actual]:[Mapping]],2,FALSE)</f>
        <v>India</v>
      </c>
      <c r="L379" t="s">
        <v>9</v>
      </c>
      <c r="M379" s="46">
        <v>0</v>
      </c>
      <c r="N3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80" spans="2:14" ht="15" customHeight="1" x14ac:dyDescent="0.25">
      <c r="B380" t="s">
        <v>2379</v>
      </c>
      <c r="C380" s="1">
        <v>41055.083101851851</v>
      </c>
      <c r="D380" s="4">
        <v>48000</v>
      </c>
      <c r="E380">
        <v>48000</v>
      </c>
      <c r="F380" t="s">
        <v>6</v>
      </c>
      <c r="G380" s="8" t="e">
        <f>tblSalaries[[#This Row],[clean Salary (in local currency)]]*VLOOKUP(tblSalaries[[#This Row],[Currency]],tblXrate[],2,FALSE)</f>
        <v>#N/A</v>
      </c>
      <c r="H380" t="s">
        <v>464</v>
      </c>
      <c r="I380" t="s">
        <v>20</v>
      </c>
      <c r="J380" t="s">
        <v>15</v>
      </c>
      <c r="K380" t="str">
        <f>VLOOKUP(tblSalaries[[#This Row],[Where do you work]],tblCountries[[Actual]:[Mapping]],2,FALSE)</f>
        <v>USA</v>
      </c>
      <c r="L380" t="s">
        <v>25</v>
      </c>
      <c r="M380" s="46">
        <v>0</v>
      </c>
      <c r="N3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81" spans="2:14" ht="15" customHeight="1" x14ac:dyDescent="0.25">
      <c r="B381" t="s">
        <v>2380</v>
      </c>
      <c r="C381" s="1">
        <v>41055.08315972222</v>
      </c>
      <c r="D381" s="4" t="s">
        <v>465</v>
      </c>
      <c r="E381">
        <v>46000</v>
      </c>
      <c r="F381" t="s">
        <v>6</v>
      </c>
      <c r="G381" s="8" t="e">
        <f>tblSalaries[[#This Row],[clean Salary (in local currency)]]*VLOOKUP(tblSalaries[[#This Row],[Currency]],tblXrate[],2,FALSE)</f>
        <v>#N/A</v>
      </c>
      <c r="H381" t="s">
        <v>466</v>
      </c>
      <c r="I381" t="s">
        <v>20</v>
      </c>
      <c r="J381" t="s">
        <v>15</v>
      </c>
      <c r="K381" t="str">
        <f>VLOOKUP(tblSalaries[[#This Row],[Where do you work]],tblCountries[[Actual]:[Mapping]],2,FALSE)</f>
        <v>USA</v>
      </c>
      <c r="L381" t="s">
        <v>9</v>
      </c>
      <c r="M381" s="46">
        <v>0</v>
      </c>
      <c r="N3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82" spans="2:14" ht="15" customHeight="1" x14ac:dyDescent="0.25">
      <c r="B382" t="s">
        <v>2381</v>
      </c>
      <c r="C382" s="1">
        <v>41055.083194444444</v>
      </c>
      <c r="D382" s="4">
        <v>15000</v>
      </c>
      <c r="E382">
        <v>15000</v>
      </c>
      <c r="F382" t="s">
        <v>6</v>
      </c>
      <c r="G382" s="8" t="e">
        <f>tblSalaries[[#This Row],[clean Salary (in local currency)]]*VLOOKUP(tblSalaries[[#This Row],[Currency]],tblXrate[],2,FALSE)</f>
        <v>#N/A</v>
      </c>
      <c r="H382" t="s">
        <v>467</v>
      </c>
      <c r="I382" t="s">
        <v>3912</v>
      </c>
      <c r="J382" t="s">
        <v>27</v>
      </c>
      <c r="K382" t="str">
        <f>VLOOKUP(tblSalaries[[#This Row],[Where do you work]],tblCountries[[Actual]:[Mapping]],2,FALSE)</f>
        <v>Ukraine</v>
      </c>
      <c r="L382" t="s">
        <v>18</v>
      </c>
      <c r="M382" s="46">
        <v>0</v>
      </c>
      <c r="N3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83" spans="2:14" ht="15" customHeight="1" x14ac:dyDescent="0.25">
      <c r="B383" t="s">
        <v>2382</v>
      </c>
      <c r="C383" s="1">
        <v>41055.083379629628</v>
      </c>
      <c r="D383" s="4" t="s">
        <v>468</v>
      </c>
      <c r="E383">
        <v>620000</v>
      </c>
      <c r="F383" t="s">
        <v>40</v>
      </c>
      <c r="G383" s="8" t="e">
        <f>tblSalaries[[#This Row],[clean Salary (in local currency)]]*VLOOKUP(tblSalaries[[#This Row],[Currency]],tblXrate[],2,FALSE)</f>
        <v>#N/A</v>
      </c>
      <c r="H383" t="s">
        <v>469</v>
      </c>
      <c r="I383" t="s">
        <v>52</v>
      </c>
      <c r="J383" t="s">
        <v>8</v>
      </c>
      <c r="K383" t="str">
        <f>VLOOKUP(tblSalaries[[#This Row],[Where do you work]],tblCountries[[Actual]:[Mapping]],2,FALSE)</f>
        <v>India</v>
      </c>
      <c r="L383" t="s">
        <v>25</v>
      </c>
      <c r="M383" s="46">
        <v>0</v>
      </c>
      <c r="N3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84" spans="2:14" ht="15" customHeight="1" x14ac:dyDescent="0.25">
      <c r="B384" t="s">
        <v>2383</v>
      </c>
      <c r="C384" s="1">
        <v>41055.083449074074</v>
      </c>
      <c r="D384" s="4" t="s">
        <v>470</v>
      </c>
      <c r="E384">
        <v>28000</v>
      </c>
      <c r="F384" t="s">
        <v>69</v>
      </c>
      <c r="G384" s="8" t="e">
        <f>tblSalaries[[#This Row],[clean Salary (in local currency)]]*VLOOKUP(tblSalaries[[#This Row],[Currency]],tblXrate[],2,FALSE)</f>
        <v>#N/A</v>
      </c>
      <c r="H384" t="s">
        <v>471</v>
      </c>
      <c r="I384" t="s">
        <v>52</v>
      </c>
      <c r="J384" t="s">
        <v>71</v>
      </c>
      <c r="K384" t="str">
        <f>VLOOKUP(tblSalaries[[#This Row],[Where do you work]],tblCountries[[Actual]:[Mapping]],2,FALSE)</f>
        <v>UK</v>
      </c>
      <c r="L384" t="s">
        <v>18</v>
      </c>
      <c r="M384" s="46">
        <v>0</v>
      </c>
      <c r="N3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85" spans="2:14" ht="15" customHeight="1" x14ac:dyDescent="0.25">
      <c r="B385" t="s">
        <v>2384</v>
      </c>
      <c r="C385" s="1">
        <v>41055.083495370367</v>
      </c>
      <c r="D385" s="4">
        <v>47000</v>
      </c>
      <c r="E385">
        <v>47000</v>
      </c>
      <c r="F385" t="s">
        <v>6</v>
      </c>
      <c r="G385" s="8" t="e">
        <f>tblSalaries[[#This Row],[clean Salary (in local currency)]]*VLOOKUP(tblSalaries[[#This Row],[Currency]],tblXrate[],2,FALSE)</f>
        <v>#N/A</v>
      </c>
      <c r="H385" t="s">
        <v>472</v>
      </c>
      <c r="I385" t="s">
        <v>52</v>
      </c>
      <c r="J385" t="s">
        <v>15</v>
      </c>
      <c r="K385" t="str">
        <f>VLOOKUP(tblSalaries[[#This Row],[Where do you work]],tblCountries[[Actual]:[Mapping]],2,FALSE)</f>
        <v>USA</v>
      </c>
      <c r="L385" t="s">
        <v>18</v>
      </c>
      <c r="M385" s="46">
        <v>0</v>
      </c>
      <c r="N3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86" spans="2:14" ht="15" customHeight="1" x14ac:dyDescent="0.25">
      <c r="B386" t="s">
        <v>2385</v>
      </c>
      <c r="C386" s="1">
        <v>41055.083819444444</v>
      </c>
      <c r="D386" s="4">
        <v>44000</v>
      </c>
      <c r="E386">
        <v>44000</v>
      </c>
      <c r="F386" t="s">
        <v>6</v>
      </c>
      <c r="G386" s="8" t="e">
        <f>tblSalaries[[#This Row],[clean Salary (in local currency)]]*VLOOKUP(tblSalaries[[#This Row],[Currency]],tblXrate[],2,FALSE)</f>
        <v>#N/A</v>
      </c>
      <c r="H386" t="s">
        <v>473</v>
      </c>
      <c r="I386" t="s">
        <v>20</v>
      </c>
      <c r="J386" t="s">
        <v>15</v>
      </c>
      <c r="K386" t="str">
        <f>VLOOKUP(tblSalaries[[#This Row],[Where do you work]],tblCountries[[Actual]:[Mapping]],2,FALSE)</f>
        <v>USA</v>
      </c>
      <c r="L386" t="s">
        <v>18</v>
      </c>
      <c r="M386" s="46">
        <v>0</v>
      </c>
      <c r="N3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87" spans="2:14" ht="15" customHeight="1" x14ac:dyDescent="0.25">
      <c r="B387" t="s">
        <v>2386</v>
      </c>
      <c r="C387" s="1">
        <v>41055.083865740744</v>
      </c>
      <c r="D387" s="4">
        <v>55000</v>
      </c>
      <c r="E387">
        <v>55000</v>
      </c>
      <c r="F387" t="s">
        <v>6</v>
      </c>
      <c r="G387" s="8" t="e">
        <f>tblSalaries[[#This Row],[clean Salary (in local currency)]]*VLOOKUP(tblSalaries[[#This Row],[Currency]],tblXrate[],2,FALSE)</f>
        <v>#N/A</v>
      </c>
      <c r="H387" t="s">
        <v>310</v>
      </c>
      <c r="I387" t="s">
        <v>310</v>
      </c>
      <c r="J387" t="s">
        <v>15</v>
      </c>
      <c r="K387" t="str">
        <f>VLOOKUP(tblSalaries[[#This Row],[Where do you work]],tblCountries[[Actual]:[Mapping]],2,FALSE)</f>
        <v>USA</v>
      </c>
      <c r="L387" t="s">
        <v>9</v>
      </c>
      <c r="M387" s="46">
        <v>0</v>
      </c>
      <c r="N3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88" spans="2:14" ht="15" customHeight="1" x14ac:dyDescent="0.25">
      <c r="B388" t="s">
        <v>2387</v>
      </c>
      <c r="C388" s="1">
        <v>41055.083958333336</v>
      </c>
      <c r="D388" s="4">
        <v>12000</v>
      </c>
      <c r="E388">
        <v>12000</v>
      </c>
      <c r="F388" t="s">
        <v>6</v>
      </c>
      <c r="G388" s="8" t="e">
        <f>tblSalaries[[#This Row],[clean Salary (in local currency)]]*VLOOKUP(tblSalaries[[#This Row],[Currency]],tblXrate[],2,FALSE)</f>
        <v>#N/A</v>
      </c>
      <c r="H388" t="s">
        <v>474</v>
      </c>
      <c r="I388" t="s">
        <v>3912</v>
      </c>
      <c r="J388" t="s">
        <v>48</v>
      </c>
      <c r="K388" t="str">
        <f>VLOOKUP(tblSalaries[[#This Row],[Where do you work]],tblCountries[[Actual]:[Mapping]],2,FALSE)</f>
        <v>South Africa</v>
      </c>
      <c r="L388" t="s">
        <v>9</v>
      </c>
      <c r="M388" s="46">
        <v>0</v>
      </c>
      <c r="N3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89" spans="2:14" ht="15" customHeight="1" x14ac:dyDescent="0.25">
      <c r="B389" t="s">
        <v>2388</v>
      </c>
      <c r="C389" s="1">
        <v>41055.084108796298</v>
      </c>
      <c r="D389" s="4">
        <v>50000</v>
      </c>
      <c r="E389">
        <v>50000</v>
      </c>
      <c r="F389" t="s">
        <v>6</v>
      </c>
      <c r="G389" s="8" t="e">
        <f>tblSalaries[[#This Row],[clean Salary (in local currency)]]*VLOOKUP(tblSalaries[[#This Row],[Currency]],tblXrate[],2,FALSE)</f>
        <v>#N/A</v>
      </c>
      <c r="H389" t="s">
        <v>475</v>
      </c>
      <c r="I389" t="s">
        <v>52</v>
      </c>
      <c r="J389" t="s">
        <v>15</v>
      </c>
      <c r="K389" t="str">
        <f>VLOOKUP(tblSalaries[[#This Row],[Where do you work]],tblCountries[[Actual]:[Mapping]],2,FALSE)</f>
        <v>USA</v>
      </c>
      <c r="L389" t="s">
        <v>18</v>
      </c>
      <c r="M389" s="46">
        <v>0</v>
      </c>
      <c r="N3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90" spans="2:14" ht="15" customHeight="1" x14ac:dyDescent="0.25">
      <c r="B390" t="s">
        <v>2389</v>
      </c>
      <c r="C390" s="1">
        <v>41055.084386574075</v>
      </c>
      <c r="D390" s="4" t="s">
        <v>476</v>
      </c>
      <c r="E390">
        <v>750000</v>
      </c>
      <c r="F390" t="s">
        <v>40</v>
      </c>
      <c r="G390" s="8" t="e">
        <f>tblSalaries[[#This Row],[clean Salary (in local currency)]]*VLOOKUP(tblSalaries[[#This Row],[Currency]],tblXrate[],2,FALSE)</f>
        <v>#N/A</v>
      </c>
      <c r="H390" t="s">
        <v>207</v>
      </c>
      <c r="I390" t="s">
        <v>20</v>
      </c>
      <c r="J390" t="s">
        <v>8</v>
      </c>
      <c r="K390" t="str">
        <f>VLOOKUP(tblSalaries[[#This Row],[Where do you work]],tblCountries[[Actual]:[Mapping]],2,FALSE)</f>
        <v>India</v>
      </c>
      <c r="L390" t="s">
        <v>25</v>
      </c>
      <c r="M390" s="46">
        <v>0</v>
      </c>
      <c r="N3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91" spans="2:14" ht="15" customHeight="1" x14ac:dyDescent="0.25">
      <c r="B391" t="s">
        <v>2390</v>
      </c>
      <c r="C391" s="1">
        <v>41055.084745370368</v>
      </c>
      <c r="D391" s="4" t="s">
        <v>477</v>
      </c>
      <c r="E391">
        <v>99147</v>
      </c>
      <c r="F391" t="s">
        <v>6</v>
      </c>
      <c r="G391" s="8" t="e">
        <f>tblSalaries[[#This Row],[clean Salary (in local currency)]]*VLOOKUP(tblSalaries[[#This Row],[Currency]],tblXrate[],2,FALSE)</f>
        <v>#N/A</v>
      </c>
      <c r="H391" t="s">
        <v>478</v>
      </c>
      <c r="I391" t="s">
        <v>67</v>
      </c>
      <c r="J391" t="s">
        <v>65</v>
      </c>
      <c r="K391" t="str">
        <f>VLOOKUP(tblSalaries[[#This Row],[Where do you work]],tblCountries[[Actual]:[Mapping]],2,FALSE)</f>
        <v>Russia</v>
      </c>
      <c r="L391" t="s">
        <v>9</v>
      </c>
      <c r="M391" s="46">
        <v>0</v>
      </c>
      <c r="N3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92" spans="2:14" ht="15" customHeight="1" x14ac:dyDescent="0.25">
      <c r="B392" t="s">
        <v>2391</v>
      </c>
      <c r="C392" s="1">
        <v>41055.085821759261</v>
      </c>
      <c r="D392" s="4">
        <v>45880</v>
      </c>
      <c r="E392">
        <v>45880</v>
      </c>
      <c r="F392" t="s">
        <v>6</v>
      </c>
      <c r="G392" s="8" t="e">
        <f>tblSalaries[[#This Row],[clean Salary (in local currency)]]*VLOOKUP(tblSalaries[[#This Row],[Currency]],tblXrate[],2,FALSE)</f>
        <v>#N/A</v>
      </c>
      <c r="H392" t="s">
        <v>479</v>
      </c>
      <c r="I392" t="s">
        <v>52</v>
      </c>
      <c r="J392" t="s">
        <v>15</v>
      </c>
      <c r="K392" t="str">
        <f>VLOOKUP(tblSalaries[[#This Row],[Where do you work]],tblCountries[[Actual]:[Mapping]],2,FALSE)</f>
        <v>USA</v>
      </c>
      <c r="L392" t="s">
        <v>13</v>
      </c>
      <c r="M392" s="46">
        <v>0</v>
      </c>
      <c r="N3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93" spans="2:14" ht="15" customHeight="1" x14ac:dyDescent="0.25">
      <c r="B393" t="s">
        <v>2392</v>
      </c>
      <c r="C393" s="1">
        <v>41055.0859375</v>
      </c>
      <c r="D393" s="4">
        <v>70000</v>
      </c>
      <c r="E393">
        <v>70000</v>
      </c>
      <c r="F393" t="s">
        <v>6</v>
      </c>
      <c r="G393" s="8" t="e">
        <f>tblSalaries[[#This Row],[clean Salary (in local currency)]]*VLOOKUP(tblSalaries[[#This Row],[Currency]],tblXrate[],2,FALSE)</f>
        <v>#N/A</v>
      </c>
      <c r="H393" t="s">
        <v>480</v>
      </c>
      <c r="I393" t="s">
        <v>52</v>
      </c>
      <c r="J393" t="s">
        <v>15</v>
      </c>
      <c r="K393" t="str">
        <f>VLOOKUP(tblSalaries[[#This Row],[Where do you work]],tblCountries[[Actual]:[Mapping]],2,FALSE)</f>
        <v>USA</v>
      </c>
      <c r="L393" t="s">
        <v>9</v>
      </c>
      <c r="M393" s="46">
        <v>0</v>
      </c>
      <c r="N3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94" spans="2:14" ht="15" customHeight="1" x14ac:dyDescent="0.25">
      <c r="B394" t="s">
        <v>2393</v>
      </c>
      <c r="C394" s="1">
        <v>41055.086122685185</v>
      </c>
      <c r="D394" s="4">
        <v>100000</v>
      </c>
      <c r="E394">
        <v>100000</v>
      </c>
      <c r="F394" t="s">
        <v>6</v>
      </c>
      <c r="G394" s="8" t="e">
        <f>tblSalaries[[#This Row],[clean Salary (in local currency)]]*VLOOKUP(tblSalaries[[#This Row],[Currency]],tblXrate[],2,FALSE)</f>
        <v>#N/A</v>
      </c>
      <c r="H394" t="s">
        <v>481</v>
      </c>
      <c r="I394" t="s">
        <v>20</v>
      </c>
      <c r="J394" t="s">
        <v>15</v>
      </c>
      <c r="K394" t="str">
        <f>VLOOKUP(tblSalaries[[#This Row],[Where do you work]],tblCountries[[Actual]:[Mapping]],2,FALSE)</f>
        <v>USA</v>
      </c>
      <c r="L394" t="s">
        <v>13</v>
      </c>
      <c r="M394" s="46">
        <v>0</v>
      </c>
      <c r="N3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95" spans="2:14" ht="15" customHeight="1" x14ac:dyDescent="0.25">
      <c r="B395" t="s">
        <v>2394</v>
      </c>
      <c r="C395" s="1">
        <v>41055.086168981485</v>
      </c>
      <c r="D395" s="4" t="s">
        <v>482</v>
      </c>
      <c r="E395">
        <v>1440000</v>
      </c>
      <c r="F395" t="s">
        <v>483</v>
      </c>
      <c r="G395" s="8" t="e">
        <f>tblSalaries[[#This Row],[clean Salary (in local currency)]]*VLOOKUP(tblSalaries[[#This Row],[Currency]],tblXrate[],2,FALSE)</f>
        <v>#N/A</v>
      </c>
      <c r="H395" t="s">
        <v>484</v>
      </c>
      <c r="I395" t="s">
        <v>20</v>
      </c>
      <c r="J395" t="s">
        <v>425</v>
      </c>
      <c r="K395" t="str">
        <f>VLOOKUP(tblSalaries[[#This Row],[Where do you work]],tblCountries[[Actual]:[Mapping]],2,FALSE)</f>
        <v>Bangladesh</v>
      </c>
      <c r="L395" t="s">
        <v>18</v>
      </c>
      <c r="M395" s="46">
        <v>0</v>
      </c>
      <c r="N3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96" spans="2:14" ht="15" customHeight="1" x14ac:dyDescent="0.25">
      <c r="B396" t="s">
        <v>2395</v>
      </c>
      <c r="C396" s="1">
        <v>41055.086875000001</v>
      </c>
      <c r="D396" s="4">
        <v>85000</v>
      </c>
      <c r="E396">
        <v>85000</v>
      </c>
      <c r="F396" t="s">
        <v>6</v>
      </c>
      <c r="G396" s="8" t="e">
        <f>tblSalaries[[#This Row],[clean Salary (in local currency)]]*VLOOKUP(tblSalaries[[#This Row],[Currency]],tblXrate[],2,FALSE)</f>
        <v>#N/A</v>
      </c>
      <c r="H396" t="s">
        <v>485</v>
      </c>
      <c r="I396" t="s">
        <v>279</v>
      </c>
      <c r="J396" t="s">
        <v>15</v>
      </c>
      <c r="K396" t="str">
        <f>VLOOKUP(tblSalaries[[#This Row],[Where do you work]],tblCountries[[Actual]:[Mapping]],2,FALSE)</f>
        <v>USA</v>
      </c>
      <c r="L396" t="s">
        <v>18</v>
      </c>
      <c r="M396" s="46">
        <v>0</v>
      </c>
      <c r="N3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97" spans="2:14" ht="15" customHeight="1" x14ac:dyDescent="0.25">
      <c r="B397" t="s">
        <v>2396</v>
      </c>
      <c r="C397" s="1">
        <v>41055.087372685186</v>
      </c>
      <c r="D397" s="4">
        <v>47000</v>
      </c>
      <c r="E397">
        <v>47000</v>
      </c>
      <c r="F397" t="s">
        <v>6</v>
      </c>
      <c r="G397" s="8" t="e">
        <f>tblSalaries[[#This Row],[clean Salary (in local currency)]]*VLOOKUP(tblSalaries[[#This Row],[Currency]],tblXrate[],2,FALSE)</f>
        <v>#N/A</v>
      </c>
      <c r="H397" t="s">
        <v>486</v>
      </c>
      <c r="I397" t="s">
        <v>52</v>
      </c>
      <c r="J397" t="s">
        <v>15</v>
      </c>
      <c r="K397" t="str">
        <f>VLOOKUP(tblSalaries[[#This Row],[Where do you work]],tblCountries[[Actual]:[Mapping]],2,FALSE)</f>
        <v>USA</v>
      </c>
      <c r="L397" t="s">
        <v>9</v>
      </c>
      <c r="M397" s="46">
        <v>0</v>
      </c>
      <c r="N3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98" spans="2:14" ht="15" customHeight="1" x14ac:dyDescent="0.25">
      <c r="B398" t="s">
        <v>2397</v>
      </c>
      <c r="C398" s="1">
        <v>41055.087476851855</v>
      </c>
      <c r="D398" s="4">
        <v>40000</v>
      </c>
      <c r="E398">
        <v>40000</v>
      </c>
      <c r="F398" t="s">
        <v>6</v>
      </c>
      <c r="G398" s="8" t="e">
        <f>tblSalaries[[#This Row],[clean Salary (in local currency)]]*VLOOKUP(tblSalaries[[#This Row],[Currency]],tblXrate[],2,FALSE)</f>
        <v>#N/A</v>
      </c>
      <c r="H398" t="s">
        <v>487</v>
      </c>
      <c r="I398" t="s">
        <v>52</v>
      </c>
      <c r="J398" t="s">
        <v>15</v>
      </c>
      <c r="K398" t="str">
        <f>VLOOKUP(tblSalaries[[#This Row],[Where do you work]],tblCountries[[Actual]:[Mapping]],2,FALSE)</f>
        <v>USA</v>
      </c>
      <c r="L398" t="s">
        <v>18</v>
      </c>
      <c r="M398" s="46">
        <v>0</v>
      </c>
      <c r="N3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399" spans="2:14" ht="15" customHeight="1" x14ac:dyDescent="0.25">
      <c r="B399" t="s">
        <v>2398</v>
      </c>
      <c r="C399" s="1">
        <v>41055.087939814817</v>
      </c>
      <c r="D399" s="4">
        <v>30000</v>
      </c>
      <c r="E399">
        <v>30000</v>
      </c>
      <c r="F399" t="s">
        <v>6</v>
      </c>
      <c r="G399" s="8" t="e">
        <f>tblSalaries[[#This Row],[clean Salary (in local currency)]]*VLOOKUP(tblSalaries[[#This Row],[Currency]],tblXrate[],2,FALSE)</f>
        <v>#N/A</v>
      </c>
      <c r="H399" t="s">
        <v>452</v>
      </c>
      <c r="I399" t="s">
        <v>3914</v>
      </c>
      <c r="J399" t="s">
        <v>8</v>
      </c>
      <c r="K399" t="str">
        <f>VLOOKUP(tblSalaries[[#This Row],[Where do you work]],tblCountries[[Actual]:[Mapping]],2,FALSE)</f>
        <v>India</v>
      </c>
      <c r="L399" t="s">
        <v>18</v>
      </c>
      <c r="M399" s="46">
        <v>0</v>
      </c>
      <c r="N3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00" spans="2:14" ht="15" customHeight="1" x14ac:dyDescent="0.25">
      <c r="B400" t="s">
        <v>2399</v>
      </c>
      <c r="C400" s="1">
        <v>41055.088148148148</v>
      </c>
      <c r="D400" s="4">
        <v>72000</v>
      </c>
      <c r="E400">
        <v>72000</v>
      </c>
      <c r="F400" t="s">
        <v>86</v>
      </c>
      <c r="G400" s="8" t="e">
        <f>tblSalaries[[#This Row],[clean Salary (in local currency)]]*VLOOKUP(tblSalaries[[#This Row],[Currency]],tblXrate[],2,FALSE)</f>
        <v>#N/A</v>
      </c>
      <c r="H400" t="s">
        <v>488</v>
      </c>
      <c r="I400" t="s">
        <v>488</v>
      </c>
      <c r="J400" t="s">
        <v>88</v>
      </c>
      <c r="K400" t="str">
        <f>VLOOKUP(tblSalaries[[#This Row],[Where do you work]],tblCountries[[Actual]:[Mapping]],2,FALSE)</f>
        <v>Canada</v>
      </c>
      <c r="L400" t="s">
        <v>9</v>
      </c>
      <c r="M400" s="46">
        <v>0</v>
      </c>
      <c r="N4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01" spans="2:14" ht="15" customHeight="1" x14ac:dyDescent="0.25">
      <c r="B401" t="s">
        <v>2400</v>
      </c>
      <c r="C401" s="1">
        <v>41055.088518518518</v>
      </c>
      <c r="D401" s="4">
        <v>34000</v>
      </c>
      <c r="E401">
        <v>34000</v>
      </c>
      <c r="F401" t="s">
        <v>6</v>
      </c>
      <c r="G401" s="8" t="e">
        <f>tblSalaries[[#This Row],[clean Salary (in local currency)]]*VLOOKUP(tblSalaries[[#This Row],[Currency]],tblXrate[],2,FALSE)</f>
        <v>#N/A</v>
      </c>
      <c r="H401" t="s">
        <v>489</v>
      </c>
      <c r="I401" t="s">
        <v>20</v>
      </c>
      <c r="J401" t="s">
        <v>15</v>
      </c>
      <c r="K401" t="str">
        <f>VLOOKUP(tblSalaries[[#This Row],[Where do you work]],tblCountries[[Actual]:[Mapping]],2,FALSE)</f>
        <v>USA</v>
      </c>
      <c r="L401" t="s">
        <v>9</v>
      </c>
      <c r="M401" s="46">
        <v>0</v>
      </c>
      <c r="N4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02" spans="2:14" ht="15" customHeight="1" x14ac:dyDescent="0.25">
      <c r="B402" t="s">
        <v>2401</v>
      </c>
      <c r="C402" s="1">
        <v>41055.088761574072</v>
      </c>
      <c r="D402" s="4">
        <v>52000</v>
      </c>
      <c r="E402">
        <v>52000</v>
      </c>
      <c r="F402" t="s">
        <v>6</v>
      </c>
      <c r="G402" s="8" t="e">
        <f>tblSalaries[[#This Row],[clean Salary (in local currency)]]*VLOOKUP(tblSalaries[[#This Row],[Currency]],tblXrate[],2,FALSE)</f>
        <v>#N/A</v>
      </c>
      <c r="H402" t="s">
        <v>153</v>
      </c>
      <c r="I402" t="s">
        <v>20</v>
      </c>
      <c r="J402" t="s">
        <v>15</v>
      </c>
      <c r="K402" t="str">
        <f>VLOOKUP(tblSalaries[[#This Row],[Where do you work]],tblCountries[[Actual]:[Mapping]],2,FALSE)</f>
        <v>USA</v>
      </c>
      <c r="L402" t="s">
        <v>9</v>
      </c>
      <c r="M402" s="46">
        <v>0</v>
      </c>
      <c r="N4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03" spans="2:14" ht="15" customHeight="1" x14ac:dyDescent="0.25">
      <c r="B403" t="s">
        <v>2402</v>
      </c>
      <c r="C403" s="1">
        <v>41055.089004629626</v>
      </c>
      <c r="D403" s="4">
        <v>300000</v>
      </c>
      <c r="E403">
        <v>300000</v>
      </c>
      <c r="F403" t="s">
        <v>40</v>
      </c>
      <c r="G403" s="8" t="e">
        <f>tblSalaries[[#This Row],[clean Salary (in local currency)]]*VLOOKUP(tblSalaries[[#This Row],[Currency]],tblXrate[],2,FALSE)</f>
        <v>#N/A</v>
      </c>
      <c r="H403" t="s">
        <v>490</v>
      </c>
      <c r="I403" t="s">
        <v>279</v>
      </c>
      <c r="J403" t="s">
        <v>8</v>
      </c>
      <c r="K403" t="str">
        <f>VLOOKUP(tblSalaries[[#This Row],[Where do you work]],tblCountries[[Actual]:[Mapping]],2,FALSE)</f>
        <v>India</v>
      </c>
      <c r="L403" t="s">
        <v>25</v>
      </c>
      <c r="M403" s="46">
        <v>0</v>
      </c>
      <c r="N4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04" spans="2:14" ht="15" customHeight="1" x14ac:dyDescent="0.25">
      <c r="B404" t="s">
        <v>2403</v>
      </c>
      <c r="C404" s="1">
        <v>41055.090243055558</v>
      </c>
      <c r="D404" s="4">
        <v>400000</v>
      </c>
      <c r="E404">
        <v>400000</v>
      </c>
      <c r="F404" t="s">
        <v>40</v>
      </c>
      <c r="G404" s="8" t="e">
        <f>tblSalaries[[#This Row],[clean Salary (in local currency)]]*VLOOKUP(tblSalaries[[#This Row],[Currency]],tblXrate[],2,FALSE)</f>
        <v>#N/A</v>
      </c>
      <c r="H404" t="s">
        <v>20</v>
      </c>
      <c r="I404" t="s">
        <v>20</v>
      </c>
      <c r="J404" t="s">
        <v>8</v>
      </c>
      <c r="K404" t="str">
        <f>VLOOKUP(tblSalaries[[#This Row],[Where do you work]],tblCountries[[Actual]:[Mapping]],2,FALSE)</f>
        <v>India</v>
      </c>
      <c r="L404" t="s">
        <v>9</v>
      </c>
      <c r="M404" s="46">
        <v>0</v>
      </c>
      <c r="N4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05" spans="2:14" ht="15" customHeight="1" x14ac:dyDescent="0.25">
      <c r="B405" t="s">
        <v>2404</v>
      </c>
      <c r="C405" s="1">
        <v>41055.090682870374</v>
      </c>
      <c r="D405" s="4">
        <v>63586.95</v>
      </c>
      <c r="E405">
        <v>63586</v>
      </c>
      <c r="F405" t="s">
        <v>6</v>
      </c>
      <c r="G405" s="8" t="e">
        <f>tblSalaries[[#This Row],[clean Salary (in local currency)]]*VLOOKUP(tblSalaries[[#This Row],[Currency]],tblXrate[],2,FALSE)</f>
        <v>#N/A</v>
      </c>
      <c r="H405" t="s">
        <v>491</v>
      </c>
      <c r="I405" t="s">
        <v>52</v>
      </c>
      <c r="J405" t="s">
        <v>492</v>
      </c>
      <c r="K405" t="str">
        <f>VLOOKUP(tblSalaries[[#This Row],[Where do you work]],tblCountries[[Actual]:[Mapping]],2,FALSE)</f>
        <v>UAE</v>
      </c>
      <c r="L405" t="s">
        <v>18</v>
      </c>
      <c r="M405" s="46">
        <v>0</v>
      </c>
      <c r="N4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06" spans="2:14" ht="15" customHeight="1" x14ac:dyDescent="0.25">
      <c r="B406" t="s">
        <v>2405</v>
      </c>
      <c r="C406" s="1">
        <v>41055.091435185182</v>
      </c>
      <c r="D406" s="4" t="s">
        <v>68</v>
      </c>
      <c r="E406">
        <v>35000</v>
      </c>
      <c r="F406" t="s">
        <v>69</v>
      </c>
      <c r="G406" s="8" t="e">
        <f>tblSalaries[[#This Row],[clean Salary (in local currency)]]*VLOOKUP(tblSalaries[[#This Row],[Currency]],tblXrate[],2,FALSE)</f>
        <v>#N/A</v>
      </c>
      <c r="H406" t="s">
        <v>493</v>
      </c>
      <c r="I406" t="s">
        <v>310</v>
      </c>
      <c r="J406" t="s">
        <v>71</v>
      </c>
      <c r="K406" t="str">
        <f>VLOOKUP(tblSalaries[[#This Row],[Where do you work]],tblCountries[[Actual]:[Mapping]],2,FALSE)</f>
        <v>UK</v>
      </c>
      <c r="L406" t="s">
        <v>9</v>
      </c>
      <c r="M406" s="46">
        <v>0</v>
      </c>
      <c r="N4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07" spans="2:14" ht="15" customHeight="1" x14ac:dyDescent="0.25">
      <c r="B407" t="s">
        <v>2406</v>
      </c>
      <c r="C407" s="1">
        <v>41055.09233796296</v>
      </c>
      <c r="D407" s="4">
        <v>60000</v>
      </c>
      <c r="E407">
        <v>60000</v>
      </c>
      <c r="F407" t="s">
        <v>6</v>
      </c>
      <c r="G407" s="8" t="e">
        <f>tblSalaries[[#This Row],[clean Salary (in local currency)]]*VLOOKUP(tblSalaries[[#This Row],[Currency]],tblXrate[],2,FALSE)</f>
        <v>#N/A</v>
      </c>
      <c r="H407" t="s">
        <v>494</v>
      </c>
      <c r="I407" t="s">
        <v>20</v>
      </c>
      <c r="J407" t="s">
        <v>15</v>
      </c>
      <c r="K407" t="str">
        <f>VLOOKUP(tblSalaries[[#This Row],[Where do you work]],tblCountries[[Actual]:[Mapping]],2,FALSE)</f>
        <v>USA</v>
      </c>
      <c r="L407" t="s">
        <v>9</v>
      </c>
      <c r="M407" s="46">
        <v>0</v>
      </c>
      <c r="N4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08" spans="2:14" ht="15" customHeight="1" x14ac:dyDescent="0.25">
      <c r="B408" t="s">
        <v>2407</v>
      </c>
      <c r="C408" s="1">
        <v>41055.09302083333</v>
      </c>
      <c r="D408" s="4">
        <v>19200</v>
      </c>
      <c r="E408">
        <v>19200</v>
      </c>
      <c r="F408" t="s">
        <v>6</v>
      </c>
      <c r="G408" s="8" t="e">
        <f>tblSalaries[[#This Row],[clean Salary (in local currency)]]*VLOOKUP(tblSalaries[[#This Row],[Currency]],tblXrate[],2,FALSE)</f>
        <v>#N/A</v>
      </c>
      <c r="H408" t="s">
        <v>495</v>
      </c>
      <c r="I408" t="s">
        <v>52</v>
      </c>
      <c r="J408" t="s">
        <v>73</v>
      </c>
      <c r="K408" t="str">
        <f>VLOOKUP(tblSalaries[[#This Row],[Where do you work]],tblCountries[[Actual]:[Mapping]],2,FALSE)</f>
        <v>Romania</v>
      </c>
      <c r="L408" t="s">
        <v>13</v>
      </c>
      <c r="M408" s="46">
        <v>0</v>
      </c>
      <c r="N4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09" spans="2:14" ht="15" customHeight="1" x14ac:dyDescent="0.25">
      <c r="B409" t="s">
        <v>2408</v>
      </c>
      <c r="C409" s="1">
        <v>41055.093113425923</v>
      </c>
      <c r="D409" s="4" t="s">
        <v>496</v>
      </c>
      <c r="E409">
        <v>14000000</v>
      </c>
      <c r="F409" t="s">
        <v>3954</v>
      </c>
      <c r="G409" s="8" t="e">
        <f>tblSalaries[[#This Row],[clean Salary (in local currency)]]*VLOOKUP(tblSalaries[[#This Row],[Currency]],tblXrate[],2,FALSE)</f>
        <v>#N/A</v>
      </c>
      <c r="H409" t="s">
        <v>497</v>
      </c>
      <c r="I409" t="s">
        <v>20</v>
      </c>
      <c r="J409" t="s">
        <v>498</v>
      </c>
      <c r="K409" t="str">
        <f>VLOOKUP(tblSalaries[[#This Row],[Where do you work]],tblCountries[[Actual]:[Mapping]],2,FALSE)</f>
        <v>Costa Rica</v>
      </c>
      <c r="L409" t="s">
        <v>13</v>
      </c>
      <c r="M409" s="46">
        <v>0</v>
      </c>
      <c r="N4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10" spans="2:14" ht="15" customHeight="1" x14ac:dyDescent="0.25">
      <c r="B410" t="s">
        <v>2409</v>
      </c>
      <c r="C410" s="1">
        <v>41055.093391203707</v>
      </c>
      <c r="D410" s="4">
        <v>56000</v>
      </c>
      <c r="E410">
        <v>56000</v>
      </c>
      <c r="F410" t="s">
        <v>6</v>
      </c>
      <c r="G410" s="8" t="e">
        <f>tblSalaries[[#This Row],[clean Salary (in local currency)]]*VLOOKUP(tblSalaries[[#This Row],[Currency]],tblXrate[],2,FALSE)</f>
        <v>#N/A</v>
      </c>
      <c r="H410" t="s">
        <v>499</v>
      </c>
      <c r="I410" t="s">
        <v>20</v>
      </c>
      <c r="J410" t="s">
        <v>15</v>
      </c>
      <c r="K410" t="str">
        <f>VLOOKUP(tblSalaries[[#This Row],[Where do you work]],tblCountries[[Actual]:[Mapping]],2,FALSE)</f>
        <v>USA</v>
      </c>
      <c r="L410" t="s">
        <v>9</v>
      </c>
      <c r="M410" s="46">
        <v>0</v>
      </c>
      <c r="N4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11" spans="2:14" ht="15" customHeight="1" x14ac:dyDescent="0.25">
      <c r="B411" t="s">
        <v>2410</v>
      </c>
      <c r="C411" s="1">
        <v>41055.093611111108</v>
      </c>
      <c r="D411" s="4">
        <v>52000</v>
      </c>
      <c r="E411">
        <v>52000</v>
      </c>
      <c r="F411" t="s">
        <v>6</v>
      </c>
      <c r="G411" s="8" t="e">
        <f>tblSalaries[[#This Row],[clean Salary (in local currency)]]*VLOOKUP(tblSalaries[[#This Row],[Currency]],tblXrate[],2,FALSE)</f>
        <v>#N/A</v>
      </c>
      <c r="H411" t="s">
        <v>500</v>
      </c>
      <c r="I411" t="s">
        <v>310</v>
      </c>
      <c r="J411" t="s">
        <v>15</v>
      </c>
      <c r="K411" t="str">
        <f>VLOOKUP(tblSalaries[[#This Row],[Where do you work]],tblCountries[[Actual]:[Mapping]],2,FALSE)</f>
        <v>USA</v>
      </c>
      <c r="L411" t="s">
        <v>9</v>
      </c>
      <c r="M411" s="46">
        <v>0</v>
      </c>
      <c r="N4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12" spans="2:14" ht="15" customHeight="1" x14ac:dyDescent="0.25">
      <c r="B412" t="s">
        <v>2411</v>
      </c>
      <c r="C412" s="1">
        <v>41055.093969907408</v>
      </c>
      <c r="D412" s="4">
        <v>51613</v>
      </c>
      <c r="E412">
        <v>51613</v>
      </c>
      <c r="F412" t="s">
        <v>6</v>
      </c>
      <c r="G412" s="8" t="e">
        <f>tblSalaries[[#This Row],[clean Salary (in local currency)]]*VLOOKUP(tblSalaries[[#This Row],[Currency]],tblXrate[],2,FALSE)</f>
        <v>#N/A</v>
      </c>
      <c r="H412" t="s">
        <v>501</v>
      </c>
      <c r="I412" t="s">
        <v>20</v>
      </c>
      <c r="J412" t="s">
        <v>15</v>
      </c>
      <c r="K412" t="str">
        <f>VLOOKUP(tblSalaries[[#This Row],[Where do you work]],tblCountries[[Actual]:[Mapping]],2,FALSE)</f>
        <v>USA</v>
      </c>
      <c r="L412" t="s">
        <v>13</v>
      </c>
      <c r="M412" s="46">
        <v>0</v>
      </c>
      <c r="N4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13" spans="2:14" ht="15" customHeight="1" x14ac:dyDescent="0.25">
      <c r="B413" t="s">
        <v>2412</v>
      </c>
      <c r="C413" s="1">
        <v>41055.095150462963</v>
      </c>
      <c r="D413" s="4">
        <v>35000</v>
      </c>
      <c r="E413">
        <v>35000</v>
      </c>
      <c r="F413" t="s">
        <v>6</v>
      </c>
      <c r="G413" s="8" t="e">
        <f>tblSalaries[[#This Row],[clean Salary (in local currency)]]*VLOOKUP(tblSalaries[[#This Row],[Currency]],tblXrate[],2,FALSE)</f>
        <v>#N/A</v>
      </c>
      <c r="H413" t="s">
        <v>502</v>
      </c>
      <c r="I413" t="s">
        <v>20</v>
      </c>
      <c r="J413" t="s">
        <v>65</v>
      </c>
      <c r="K413" t="str">
        <f>VLOOKUP(tblSalaries[[#This Row],[Where do you work]],tblCountries[[Actual]:[Mapping]],2,FALSE)</f>
        <v>Russia</v>
      </c>
      <c r="L413" t="s">
        <v>9</v>
      </c>
      <c r="M413" s="46">
        <v>0</v>
      </c>
      <c r="N4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14" spans="2:14" ht="15" customHeight="1" x14ac:dyDescent="0.25">
      <c r="B414" t="s">
        <v>2413</v>
      </c>
      <c r="C414" s="1">
        <v>41055.095347222225</v>
      </c>
      <c r="D414" s="4">
        <v>56000</v>
      </c>
      <c r="E414">
        <v>56000</v>
      </c>
      <c r="F414" t="s">
        <v>6</v>
      </c>
      <c r="G414" s="8" t="e">
        <f>tblSalaries[[#This Row],[clean Salary (in local currency)]]*VLOOKUP(tblSalaries[[#This Row],[Currency]],tblXrate[],2,FALSE)</f>
        <v>#N/A</v>
      </c>
      <c r="H414" t="s">
        <v>503</v>
      </c>
      <c r="I414" t="s">
        <v>52</v>
      </c>
      <c r="J414" t="s">
        <v>15</v>
      </c>
      <c r="K414" t="str">
        <f>VLOOKUP(tblSalaries[[#This Row],[Where do you work]],tblCountries[[Actual]:[Mapping]],2,FALSE)</f>
        <v>USA</v>
      </c>
      <c r="L414" t="s">
        <v>13</v>
      </c>
      <c r="M414" s="46">
        <v>0</v>
      </c>
      <c r="N4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15" spans="2:14" ht="15" customHeight="1" x14ac:dyDescent="0.25">
      <c r="B415" t="s">
        <v>2414</v>
      </c>
      <c r="C415" s="1">
        <v>41055.095578703702</v>
      </c>
      <c r="D415" s="4" t="s">
        <v>504</v>
      </c>
      <c r="E415">
        <v>115000</v>
      </c>
      <c r="F415" t="s">
        <v>6</v>
      </c>
      <c r="G415" s="8" t="e">
        <f>tblSalaries[[#This Row],[clean Salary (in local currency)]]*VLOOKUP(tblSalaries[[#This Row],[Currency]],tblXrate[],2,FALSE)</f>
        <v>#N/A</v>
      </c>
      <c r="H415" t="s">
        <v>356</v>
      </c>
      <c r="I415" t="s">
        <v>356</v>
      </c>
      <c r="J415" t="s">
        <v>15</v>
      </c>
      <c r="K415" t="str">
        <f>VLOOKUP(tblSalaries[[#This Row],[Where do you work]],tblCountries[[Actual]:[Mapping]],2,FALSE)</f>
        <v>USA</v>
      </c>
      <c r="L415" t="s">
        <v>18</v>
      </c>
      <c r="M415" s="46">
        <v>0</v>
      </c>
      <c r="N4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16" spans="2:14" ht="15" customHeight="1" x14ac:dyDescent="0.25">
      <c r="B416" t="s">
        <v>2415</v>
      </c>
      <c r="C416" s="1">
        <v>41055.095868055556</v>
      </c>
      <c r="D416" s="4" t="s">
        <v>505</v>
      </c>
      <c r="E416">
        <v>66000</v>
      </c>
      <c r="F416" t="s">
        <v>69</v>
      </c>
      <c r="G416" s="8" t="e">
        <f>tblSalaries[[#This Row],[clean Salary (in local currency)]]*VLOOKUP(tblSalaries[[#This Row],[Currency]],tblXrate[],2,FALSE)</f>
        <v>#N/A</v>
      </c>
      <c r="H416" t="s">
        <v>506</v>
      </c>
      <c r="I416" t="s">
        <v>52</v>
      </c>
      <c r="J416" t="s">
        <v>71</v>
      </c>
      <c r="K416" t="str">
        <f>VLOOKUP(tblSalaries[[#This Row],[Where do you work]],tblCountries[[Actual]:[Mapping]],2,FALSE)</f>
        <v>UK</v>
      </c>
      <c r="L416" t="s">
        <v>25</v>
      </c>
      <c r="M416" s="46">
        <v>0</v>
      </c>
      <c r="N4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17" spans="2:14" ht="15" customHeight="1" x14ac:dyDescent="0.25">
      <c r="B417" t="s">
        <v>2416</v>
      </c>
      <c r="C417" s="1">
        <v>41055.096666666665</v>
      </c>
      <c r="D417" s="4" t="s">
        <v>507</v>
      </c>
      <c r="E417">
        <v>200000</v>
      </c>
      <c r="F417" t="s">
        <v>40</v>
      </c>
      <c r="G417" s="8" t="e">
        <f>tblSalaries[[#This Row],[clean Salary (in local currency)]]*VLOOKUP(tblSalaries[[#This Row],[Currency]],tblXrate[],2,FALSE)</f>
        <v>#N/A</v>
      </c>
      <c r="H417" t="s">
        <v>356</v>
      </c>
      <c r="I417" t="s">
        <v>356</v>
      </c>
      <c r="J417" t="s">
        <v>8</v>
      </c>
      <c r="K417" t="str">
        <f>VLOOKUP(tblSalaries[[#This Row],[Where do you work]],tblCountries[[Actual]:[Mapping]],2,FALSE)</f>
        <v>India</v>
      </c>
      <c r="L417" t="s">
        <v>25</v>
      </c>
      <c r="M417" s="46">
        <v>0</v>
      </c>
      <c r="N4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18" spans="2:14" ht="15" customHeight="1" x14ac:dyDescent="0.25">
      <c r="B418" t="s">
        <v>2417</v>
      </c>
      <c r="C418" s="1">
        <v>41055.097083333334</v>
      </c>
      <c r="D418" s="4">
        <v>72000</v>
      </c>
      <c r="E418">
        <v>72000</v>
      </c>
      <c r="F418" t="s">
        <v>6</v>
      </c>
      <c r="G418" s="8" t="e">
        <f>tblSalaries[[#This Row],[clean Salary (in local currency)]]*VLOOKUP(tblSalaries[[#This Row],[Currency]],tblXrate[],2,FALSE)</f>
        <v>#N/A</v>
      </c>
      <c r="H418" t="s">
        <v>508</v>
      </c>
      <c r="I418" t="s">
        <v>3914</v>
      </c>
      <c r="J418" t="s">
        <v>15</v>
      </c>
      <c r="K418" t="str">
        <f>VLOOKUP(tblSalaries[[#This Row],[Where do you work]],tblCountries[[Actual]:[Mapping]],2,FALSE)</f>
        <v>USA</v>
      </c>
      <c r="L418" t="s">
        <v>9</v>
      </c>
      <c r="M418" s="46">
        <v>0</v>
      </c>
      <c r="N4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19" spans="2:14" ht="15" customHeight="1" x14ac:dyDescent="0.25">
      <c r="B419" t="s">
        <v>2418</v>
      </c>
      <c r="C419" s="1">
        <v>41055.097129629627</v>
      </c>
      <c r="D419" s="4">
        <v>90000</v>
      </c>
      <c r="E419">
        <v>90000</v>
      </c>
      <c r="F419" t="s">
        <v>6</v>
      </c>
      <c r="G419" s="8" t="e">
        <f>tblSalaries[[#This Row],[clean Salary (in local currency)]]*VLOOKUP(tblSalaries[[#This Row],[Currency]],tblXrate[],2,FALSE)</f>
        <v>#N/A</v>
      </c>
      <c r="H419" t="s">
        <v>14</v>
      </c>
      <c r="I419" t="s">
        <v>20</v>
      </c>
      <c r="J419" t="s">
        <v>15</v>
      </c>
      <c r="K419" t="str">
        <f>VLOOKUP(tblSalaries[[#This Row],[Where do you work]],tblCountries[[Actual]:[Mapping]],2,FALSE)</f>
        <v>USA</v>
      </c>
      <c r="L419" t="s">
        <v>13</v>
      </c>
      <c r="M419" s="46">
        <v>0</v>
      </c>
      <c r="N4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20" spans="2:14" ht="15" customHeight="1" x14ac:dyDescent="0.25">
      <c r="B420" t="s">
        <v>2419</v>
      </c>
      <c r="C420" s="1">
        <v>41055.097395833334</v>
      </c>
      <c r="D420" s="4" t="s">
        <v>509</v>
      </c>
      <c r="E420">
        <v>8500</v>
      </c>
      <c r="F420" t="s">
        <v>6</v>
      </c>
      <c r="G420" s="8" t="e">
        <f>tblSalaries[[#This Row],[clean Salary (in local currency)]]*VLOOKUP(tblSalaries[[#This Row],[Currency]],tblXrate[],2,FALSE)</f>
        <v>#N/A</v>
      </c>
      <c r="H420" t="s">
        <v>177</v>
      </c>
      <c r="I420" t="s">
        <v>310</v>
      </c>
      <c r="J420" t="s">
        <v>73</v>
      </c>
      <c r="K420" t="str">
        <f>VLOOKUP(tblSalaries[[#This Row],[Where do you work]],tblCountries[[Actual]:[Mapping]],2,FALSE)</f>
        <v>Romania</v>
      </c>
      <c r="L420" t="s">
        <v>18</v>
      </c>
      <c r="M420" s="46">
        <v>0</v>
      </c>
      <c r="N4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21" spans="2:14" ht="15" customHeight="1" x14ac:dyDescent="0.25">
      <c r="B421" t="s">
        <v>2420</v>
      </c>
      <c r="C421" s="1">
        <v>41055.09747685185</v>
      </c>
      <c r="D421" s="4">
        <v>12000</v>
      </c>
      <c r="E421">
        <v>12000</v>
      </c>
      <c r="F421" t="s">
        <v>6</v>
      </c>
      <c r="G421" s="8" t="e">
        <f>tblSalaries[[#This Row],[clean Salary (in local currency)]]*VLOOKUP(tblSalaries[[#This Row],[Currency]],tblXrate[],2,FALSE)</f>
        <v>#N/A</v>
      </c>
      <c r="H421" t="s">
        <v>510</v>
      </c>
      <c r="I421" t="s">
        <v>20</v>
      </c>
      <c r="J421" t="s">
        <v>511</v>
      </c>
      <c r="K421" t="str">
        <f>VLOOKUP(tblSalaries[[#This Row],[Where do you work]],tblCountries[[Actual]:[Mapping]],2,FALSE)</f>
        <v>Iran</v>
      </c>
      <c r="L421" t="s">
        <v>18</v>
      </c>
      <c r="M421" s="46">
        <v>0</v>
      </c>
      <c r="N4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22" spans="2:14" ht="15" customHeight="1" x14ac:dyDescent="0.25">
      <c r="B422" t="s">
        <v>2421</v>
      </c>
      <c r="C422" s="1">
        <v>41055.098807870374</v>
      </c>
      <c r="D422" s="4" t="s">
        <v>512</v>
      </c>
      <c r="E422">
        <v>250000</v>
      </c>
      <c r="F422" t="s">
        <v>6</v>
      </c>
      <c r="G422" s="8" t="e">
        <f>tblSalaries[[#This Row],[clean Salary (in local currency)]]*VLOOKUP(tblSalaries[[#This Row],[Currency]],tblXrate[],2,FALSE)</f>
        <v>#N/A</v>
      </c>
      <c r="H422" t="s">
        <v>83</v>
      </c>
      <c r="I422" t="s">
        <v>356</v>
      </c>
      <c r="J422" t="s">
        <v>15</v>
      </c>
      <c r="K422" t="str">
        <f>VLOOKUP(tblSalaries[[#This Row],[Where do you work]],tblCountries[[Actual]:[Mapping]],2,FALSE)</f>
        <v>USA</v>
      </c>
      <c r="L422" t="s">
        <v>13</v>
      </c>
      <c r="M422" s="46">
        <v>0</v>
      </c>
      <c r="N4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23" spans="2:14" ht="15" customHeight="1" x14ac:dyDescent="0.25">
      <c r="B423" t="s">
        <v>2422</v>
      </c>
      <c r="C423" s="1">
        <v>41055.100277777776</v>
      </c>
      <c r="D423" s="4">
        <v>5900</v>
      </c>
      <c r="E423">
        <v>70800</v>
      </c>
      <c r="F423" t="s">
        <v>22</v>
      </c>
      <c r="G423" s="8" t="e">
        <f>tblSalaries[[#This Row],[clean Salary (in local currency)]]*VLOOKUP(tblSalaries[[#This Row],[Currency]],tblXrate[],2,FALSE)</f>
        <v>#N/A</v>
      </c>
      <c r="H423" t="s">
        <v>513</v>
      </c>
      <c r="I423" t="s">
        <v>20</v>
      </c>
      <c r="J423" t="s">
        <v>514</v>
      </c>
      <c r="K423" t="str">
        <f>VLOOKUP(tblSalaries[[#This Row],[Where do you work]],tblCountries[[Actual]:[Mapping]],2,FALSE)</f>
        <v>Finland</v>
      </c>
      <c r="L423" t="s">
        <v>13</v>
      </c>
      <c r="M423" s="46">
        <v>0</v>
      </c>
      <c r="N4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24" spans="2:14" ht="15" customHeight="1" x14ac:dyDescent="0.25">
      <c r="B424" t="s">
        <v>2423</v>
      </c>
      <c r="C424" s="1">
        <v>41055.100810185184</v>
      </c>
      <c r="D424" s="4" t="s">
        <v>515</v>
      </c>
      <c r="E424">
        <v>240000</v>
      </c>
      <c r="F424" t="s">
        <v>40</v>
      </c>
      <c r="G424" s="8" t="e">
        <f>tblSalaries[[#This Row],[clean Salary (in local currency)]]*VLOOKUP(tblSalaries[[#This Row],[Currency]],tblXrate[],2,FALSE)</f>
        <v>#N/A</v>
      </c>
      <c r="H424" t="s">
        <v>516</v>
      </c>
      <c r="I424" t="s">
        <v>52</v>
      </c>
      <c r="J424" t="s">
        <v>8</v>
      </c>
      <c r="K424" t="str">
        <f>VLOOKUP(tblSalaries[[#This Row],[Where do you work]],tblCountries[[Actual]:[Mapping]],2,FALSE)</f>
        <v>India</v>
      </c>
      <c r="L424" t="s">
        <v>13</v>
      </c>
      <c r="M424" s="46">
        <v>0</v>
      </c>
      <c r="N4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25" spans="2:14" ht="15" customHeight="1" x14ac:dyDescent="0.25">
      <c r="B425" t="s">
        <v>2424</v>
      </c>
      <c r="C425" s="1">
        <v>41055.102662037039</v>
      </c>
      <c r="D425" s="4" t="s">
        <v>517</v>
      </c>
      <c r="E425">
        <v>30000</v>
      </c>
      <c r="F425" t="s">
        <v>6</v>
      </c>
      <c r="G425" s="8" t="e">
        <f>tblSalaries[[#This Row],[clean Salary (in local currency)]]*VLOOKUP(tblSalaries[[#This Row],[Currency]],tblXrate[],2,FALSE)</f>
        <v>#N/A</v>
      </c>
      <c r="H425" t="s">
        <v>518</v>
      </c>
      <c r="I425" t="s">
        <v>52</v>
      </c>
      <c r="J425" t="s">
        <v>15</v>
      </c>
      <c r="K425" t="str">
        <f>VLOOKUP(tblSalaries[[#This Row],[Where do you work]],tblCountries[[Actual]:[Mapping]],2,FALSE)</f>
        <v>USA</v>
      </c>
      <c r="L425" t="s">
        <v>18</v>
      </c>
      <c r="M425" s="46">
        <v>0</v>
      </c>
      <c r="N4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26" spans="2:14" ht="15" customHeight="1" x14ac:dyDescent="0.25">
      <c r="B426" t="s">
        <v>2425</v>
      </c>
      <c r="C426" s="1">
        <v>41055.103900462964</v>
      </c>
      <c r="D426" s="4" t="s">
        <v>519</v>
      </c>
      <c r="E426">
        <v>30000</v>
      </c>
      <c r="F426" t="s">
        <v>6</v>
      </c>
      <c r="G426" s="8" t="e">
        <f>tblSalaries[[#This Row],[clean Salary (in local currency)]]*VLOOKUP(tblSalaries[[#This Row],[Currency]],tblXrate[],2,FALSE)</f>
        <v>#N/A</v>
      </c>
      <c r="H426" t="s">
        <v>520</v>
      </c>
      <c r="I426" t="s">
        <v>3912</v>
      </c>
      <c r="J426" t="s">
        <v>73</v>
      </c>
      <c r="K426" t="str">
        <f>VLOOKUP(tblSalaries[[#This Row],[Where do you work]],tblCountries[[Actual]:[Mapping]],2,FALSE)</f>
        <v>Romania</v>
      </c>
      <c r="L426" t="s">
        <v>25</v>
      </c>
      <c r="M426" s="46">
        <v>0</v>
      </c>
      <c r="N4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27" spans="2:14" ht="15" customHeight="1" x14ac:dyDescent="0.25">
      <c r="B427" t="s">
        <v>2426</v>
      </c>
      <c r="C427" s="1">
        <v>41055.105138888888</v>
      </c>
      <c r="D427" s="4">
        <v>24</v>
      </c>
      <c r="E427">
        <v>24000</v>
      </c>
      <c r="F427" t="s">
        <v>6</v>
      </c>
      <c r="G427" s="8" t="e">
        <f>tblSalaries[[#This Row],[clean Salary (in local currency)]]*VLOOKUP(tblSalaries[[#This Row],[Currency]],tblXrate[],2,FALSE)</f>
        <v>#N/A</v>
      </c>
      <c r="H427" t="s">
        <v>521</v>
      </c>
      <c r="I427" t="s">
        <v>279</v>
      </c>
      <c r="J427" t="s">
        <v>15</v>
      </c>
      <c r="K427" t="str">
        <f>VLOOKUP(tblSalaries[[#This Row],[Where do you work]],tblCountries[[Actual]:[Mapping]],2,FALSE)</f>
        <v>USA</v>
      </c>
      <c r="L427" t="s">
        <v>25</v>
      </c>
      <c r="M427" s="46">
        <v>0</v>
      </c>
      <c r="N4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28" spans="2:14" ht="15" customHeight="1" x14ac:dyDescent="0.25">
      <c r="B428" t="s">
        <v>2427</v>
      </c>
      <c r="C428" s="1">
        <v>41055.106249999997</v>
      </c>
      <c r="D428" s="4">
        <v>60000</v>
      </c>
      <c r="E428">
        <v>60000</v>
      </c>
      <c r="F428" t="s">
        <v>6</v>
      </c>
      <c r="G428" s="8" t="e">
        <f>tblSalaries[[#This Row],[clean Salary (in local currency)]]*VLOOKUP(tblSalaries[[#This Row],[Currency]],tblXrate[],2,FALSE)</f>
        <v>#N/A</v>
      </c>
      <c r="H428" t="s">
        <v>522</v>
      </c>
      <c r="I428" t="s">
        <v>52</v>
      </c>
      <c r="J428" t="s">
        <v>15</v>
      </c>
      <c r="K428" t="str">
        <f>VLOOKUP(tblSalaries[[#This Row],[Where do you work]],tblCountries[[Actual]:[Mapping]],2,FALSE)</f>
        <v>USA</v>
      </c>
      <c r="L428" t="s">
        <v>9</v>
      </c>
      <c r="M428" s="46">
        <v>0</v>
      </c>
      <c r="N4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29" spans="2:14" ht="15" customHeight="1" x14ac:dyDescent="0.25">
      <c r="B429" t="s">
        <v>2428</v>
      </c>
      <c r="C429" s="1">
        <v>41055.106319444443</v>
      </c>
      <c r="D429" s="4">
        <v>76600</v>
      </c>
      <c r="E429">
        <v>76600</v>
      </c>
      <c r="F429" t="s">
        <v>6</v>
      </c>
      <c r="G429" s="8" t="e">
        <f>tblSalaries[[#This Row],[clean Salary (in local currency)]]*VLOOKUP(tblSalaries[[#This Row],[Currency]],tblXrate[],2,FALSE)</f>
        <v>#N/A</v>
      </c>
      <c r="H429" t="s">
        <v>20</v>
      </c>
      <c r="I429" t="s">
        <v>20</v>
      </c>
      <c r="J429" t="s">
        <v>15</v>
      </c>
      <c r="K429" t="str">
        <f>VLOOKUP(tblSalaries[[#This Row],[Where do you work]],tblCountries[[Actual]:[Mapping]],2,FALSE)</f>
        <v>USA</v>
      </c>
      <c r="L429" t="s">
        <v>18</v>
      </c>
      <c r="M429" s="46">
        <v>0</v>
      </c>
      <c r="N4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30" spans="2:14" ht="15" customHeight="1" x14ac:dyDescent="0.25">
      <c r="B430" t="s">
        <v>2429</v>
      </c>
      <c r="C430" s="1">
        <v>41055.106365740743</v>
      </c>
      <c r="D430" s="4" t="s">
        <v>523</v>
      </c>
      <c r="E430">
        <v>65000</v>
      </c>
      <c r="F430" t="s">
        <v>69</v>
      </c>
      <c r="G430" s="8" t="e">
        <f>tblSalaries[[#This Row],[clean Salary (in local currency)]]*VLOOKUP(tblSalaries[[#This Row],[Currency]],tblXrate[],2,FALSE)</f>
        <v>#N/A</v>
      </c>
      <c r="H430" t="s">
        <v>181</v>
      </c>
      <c r="I430" t="s">
        <v>488</v>
      </c>
      <c r="J430" t="s">
        <v>71</v>
      </c>
      <c r="K430" t="str">
        <f>VLOOKUP(tblSalaries[[#This Row],[Where do you work]],tblCountries[[Actual]:[Mapping]],2,FALSE)</f>
        <v>UK</v>
      </c>
      <c r="L430" t="s">
        <v>18</v>
      </c>
      <c r="M430" s="46">
        <v>0</v>
      </c>
      <c r="N4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31" spans="2:14" ht="15" customHeight="1" x14ac:dyDescent="0.25">
      <c r="B431" t="s">
        <v>2430</v>
      </c>
      <c r="C431" s="1">
        <v>41055.106944444444</v>
      </c>
      <c r="D431" s="4" t="s">
        <v>524</v>
      </c>
      <c r="E431">
        <v>6629</v>
      </c>
      <c r="F431" t="s">
        <v>6</v>
      </c>
      <c r="G431" s="8" t="e">
        <f>tblSalaries[[#This Row],[clean Salary (in local currency)]]*VLOOKUP(tblSalaries[[#This Row],[Currency]],tblXrate[],2,FALSE)</f>
        <v>#N/A</v>
      </c>
      <c r="H431" t="s">
        <v>279</v>
      </c>
      <c r="I431" t="s">
        <v>279</v>
      </c>
      <c r="J431" t="s">
        <v>525</v>
      </c>
      <c r="K431" t="str">
        <f>VLOOKUP(tblSalaries[[#This Row],[Where do you work]],tblCountries[[Actual]:[Mapping]],2,FALSE)</f>
        <v>Dominican Republic</v>
      </c>
      <c r="L431" t="s">
        <v>13</v>
      </c>
      <c r="M431" s="46">
        <v>0</v>
      </c>
      <c r="N4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32" spans="2:14" ht="15" customHeight="1" x14ac:dyDescent="0.25">
      <c r="B432" t="s">
        <v>2431</v>
      </c>
      <c r="C432" s="1">
        <v>41055.107372685183</v>
      </c>
      <c r="D432" s="4">
        <v>90000</v>
      </c>
      <c r="E432">
        <v>90000</v>
      </c>
      <c r="F432" t="s">
        <v>6</v>
      </c>
      <c r="G432" s="8" t="e">
        <f>tblSalaries[[#This Row],[clean Salary (in local currency)]]*VLOOKUP(tblSalaries[[#This Row],[Currency]],tblXrate[],2,FALSE)</f>
        <v>#N/A</v>
      </c>
      <c r="H432" t="s">
        <v>526</v>
      </c>
      <c r="I432" t="s">
        <v>20</v>
      </c>
      <c r="J432" t="s">
        <v>15</v>
      </c>
      <c r="K432" t="str">
        <f>VLOOKUP(tblSalaries[[#This Row],[Where do you work]],tblCountries[[Actual]:[Mapping]],2,FALSE)</f>
        <v>USA</v>
      </c>
      <c r="L432" t="s">
        <v>25</v>
      </c>
      <c r="M432" s="46">
        <v>0</v>
      </c>
      <c r="N4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33" spans="2:14" ht="15" customHeight="1" x14ac:dyDescent="0.25">
      <c r="B433" t="s">
        <v>2432</v>
      </c>
      <c r="C433" s="1">
        <v>41055.107754629629</v>
      </c>
      <c r="D433" s="4">
        <v>8500</v>
      </c>
      <c r="E433">
        <v>8500</v>
      </c>
      <c r="F433" t="s">
        <v>6</v>
      </c>
      <c r="G433" s="8" t="e">
        <f>tblSalaries[[#This Row],[clean Salary (in local currency)]]*VLOOKUP(tblSalaries[[#This Row],[Currency]],tblXrate[],2,FALSE)</f>
        <v>#N/A</v>
      </c>
      <c r="H433" t="s">
        <v>527</v>
      </c>
      <c r="I433" t="s">
        <v>20</v>
      </c>
      <c r="J433" t="s">
        <v>184</v>
      </c>
      <c r="K433" t="str">
        <f>VLOOKUP(tblSalaries[[#This Row],[Where do you work]],tblCountries[[Actual]:[Mapping]],2,FALSE)</f>
        <v>Colombia</v>
      </c>
      <c r="L433" t="s">
        <v>25</v>
      </c>
      <c r="M433" s="46">
        <v>0</v>
      </c>
      <c r="N4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34" spans="2:14" ht="15" customHeight="1" x14ac:dyDescent="0.25">
      <c r="B434" t="s">
        <v>2433</v>
      </c>
      <c r="C434" s="1">
        <v>41055.107766203706</v>
      </c>
      <c r="D434" s="4">
        <v>75000</v>
      </c>
      <c r="E434">
        <v>75000</v>
      </c>
      <c r="F434" t="s">
        <v>6</v>
      </c>
      <c r="G434" s="8" t="e">
        <f>tblSalaries[[#This Row],[clean Salary (in local currency)]]*VLOOKUP(tblSalaries[[#This Row],[Currency]],tblXrate[],2,FALSE)</f>
        <v>#N/A</v>
      </c>
      <c r="H434" t="s">
        <v>528</v>
      </c>
      <c r="I434" t="s">
        <v>20</v>
      </c>
      <c r="J434" t="s">
        <v>15</v>
      </c>
      <c r="K434" t="str">
        <f>VLOOKUP(tblSalaries[[#This Row],[Where do you work]],tblCountries[[Actual]:[Mapping]],2,FALSE)</f>
        <v>USA</v>
      </c>
      <c r="L434" t="s">
        <v>9</v>
      </c>
      <c r="M434" s="46">
        <v>0</v>
      </c>
      <c r="N4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35" spans="2:14" ht="15" customHeight="1" x14ac:dyDescent="0.25">
      <c r="B435" t="s">
        <v>2434</v>
      </c>
      <c r="C435" s="1">
        <v>41055.109606481485</v>
      </c>
      <c r="D435" s="4">
        <v>72000</v>
      </c>
      <c r="E435">
        <v>72000</v>
      </c>
      <c r="F435" t="s">
        <v>6</v>
      </c>
      <c r="G435" s="8" t="e">
        <f>tblSalaries[[#This Row],[clean Salary (in local currency)]]*VLOOKUP(tblSalaries[[#This Row],[Currency]],tblXrate[],2,FALSE)</f>
        <v>#N/A</v>
      </c>
      <c r="H435" t="s">
        <v>529</v>
      </c>
      <c r="I435" t="s">
        <v>20</v>
      </c>
      <c r="J435" t="s">
        <v>15</v>
      </c>
      <c r="K435" t="str">
        <f>VLOOKUP(tblSalaries[[#This Row],[Where do you work]],tblCountries[[Actual]:[Mapping]],2,FALSE)</f>
        <v>USA</v>
      </c>
      <c r="L435" t="s">
        <v>18</v>
      </c>
      <c r="M435" s="46">
        <v>0</v>
      </c>
      <c r="N4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36" spans="2:14" ht="15" customHeight="1" x14ac:dyDescent="0.25">
      <c r="B436" t="s">
        <v>2435</v>
      </c>
      <c r="C436" s="1">
        <v>41055.110115740739</v>
      </c>
      <c r="D436" s="4">
        <v>65000</v>
      </c>
      <c r="E436">
        <v>65000</v>
      </c>
      <c r="F436" t="s">
        <v>6</v>
      </c>
      <c r="G436" s="8" t="e">
        <f>tblSalaries[[#This Row],[clean Salary (in local currency)]]*VLOOKUP(tblSalaries[[#This Row],[Currency]],tblXrate[],2,FALSE)</f>
        <v>#N/A</v>
      </c>
      <c r="H436" t="s">
        <v>530</v>
      </c>
      <c r="I436" t="s">
        <v>20</v>
      </c>
      <c r="J436" t="s">
        <v>15</v>
      </c>
      <c r="K436" t="str">
        <f>VLOOKUP(tblSalaries[[#This Row],[Where do you work]],tblCountries[[Actual]:[Mapping]],2,FALSE)</f>
        <v>USA</v>
      </c>
      <c r="L436" t="s">
        <v>9</v>
      </c>
      <c r="M436" s="46">
        <v>0</v>
      </c>
      <c r="N4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37" spans="2:14" ht="15" customHeight="1" x14ac:dyDescent="0.25">
      <c r="B437" t="s">
        <v>2436</v>
      </c>
      <c r="C437" s="1">
        <v>41055.111064814817</v>
      </c>
      <c r="D437" s="4">
        <v>120000</v>
      </c>
      <c r="E437">
        <v>120000</v>
      </c>
      <c r="F437" t="s">
        <v>6</v>
      </c>
      <c r="G437" s="8" t="e">
        <f>tblSalaries[[#This Row],[clean Salary (in local currency)]]*VLOOKUP(tblSalaries[[#This Row],[Currency]],tblXrate[],2,FALSE)</f>
        <v>#N/A</v>
      </c>
      <c r="H437" t="s">
        <v>139</v>
      </c>
      <c r="I437" t="s">
        <v>3914</v>
      </c>
      <c r="J437" t="s">
        <v>15</v>
      </c>
      <c r="K437" t="str">
        <f>VLOOKUP(tblSalaries[[#This Row],[Where do you work]],tblCountries[[Actual]:[Mapping]],2,FALSE)</f>
        <v>USA</v>
      </c>
      <c r="L437" t="s">
        <v>25</v>
      </c>
      <c r="M437" s="46">
        <v>0</v>
      </c>
      <c r="N4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38" spans="2:14" ht="15" customHeight="1" x14ac:dyDescent="0.25">
      <c r="B438" t="s">
        <v>2437</v>
      </c>
      <c r="C438" s="1">
        <v>41055.111562500002</v>
      </c>
      <c r="D438" s="4" t="s">
        <v>531</v>
      </c>
      <c r="E438">
        <v>4000000</v>
      </c>
      <c r="F438" t="s">
        <v>40</v>
      </c>
      <c r="G438" s="8" t="e">
        <f>tblSalaries[[#This Row],[clean Salary (in local currency)]]*VLOOKUP(tblSalaries[[#This Row],[Currency]],tblXrate[],2,FALSE)</f>
        <v>#N/A</v>
      </c>
      <c r="H438" t="s">
        <v>532</v>
      </c>
      <c r="I438" t="s">
        <v>310</v>
      </c>
      <c r="J438" t="s">
        <v>8</v>
      </c>
      <c r="K438" t="str">
        <f>VLOOKUP(tblSalaries[[#This Row],[Where do you work]],tblCountries[[Actual]:[Mapping]],2,FALSE)</f>
        <v>India</v>
      </c>
      <c r="L438" t="s">
        <v>13</v>
      </c>
      <c r="M438" s="46">
        <v>0</v>
      </c>
      <c r="N4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39" spans="2:14" ht="15" customHeight="1" x14ac:dyDescent="0.25">
      <c r="B439" t="s">
        <v>2438</v>
      </c>
      <c r="C439" s="1">
        <v>41055.11273148148</v>
      </c>
      <c r="D439" s="4" t="s">
        <v>533</v>
      </c>
      <c r="E439">
        <v>300000</v>
      </c>
      <c r="F439" t="s">
        <v>40</v>
      </c>
      <c r="G439" s="8" t="e">
        <f>tblSalaries[[#This Row],[clean Salary (in local currency)]]*VLOOKUP(tblSalaries[[#This Row],[Currency]],tblXrate[],2,FALSE)</f>
        <v>#N/A</v>
      </c>
      <c r="H439" t="s">
        <v>534</v>
      </c>
      <c r="I439" t="s">
        <v>52</v>
      </c>
      <c r="J439" t="s">
        <v>8</v>
      </c>
      <c r="K439" t="str">
        <f>VLOOKUP(tblSalaries[[#This Row],[Where do you work]],tblCountries[[Actual]:[Mapping]],2,FALSE)</f>
        <v>India</v>
      </c>
      <c r="L439" t="s">
        <v>9</v>
      </c>
      <c r="M439" s="46">
        <v>0</v>
      </c>
      <c r="N4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40" spans="2:14" ht="15" customHeight="1" x14ac:dyDescent="0.25">
      <c r="B440" t="s">
        <v>2439</v>
      </c>
      <c r="C440" s="1">
        <v>41055.113437499997</v>
      </c>
      <c r="D440" s="4">
        <v>1100000</v>
      </c>
      <c r="E440">
        <v>1100000</v>
      </c>
      <c r="F440" t="s">
        <v>40</v>
      </c>
      <c r="G440" s="8" t="e">
        <f>tblSalaries[[#This Row],[clean Salary (in local currency)]]*VLOOKUP(tblSalaries[[#This Row],[Currency]],tblXrate[],2,FALSE)</f>
        <v>#N/A</v>
      </c>
      <c r="H440" t="s">
        <v>535</v>
      </c>
      <c r="I440" t="s">
        <v>52</v>
      </c>
      <c r="J440" t="s">
        <v>8</v>
      </c>
      <c r="K440" t="str">
        <f>VLOOKUP(tblSalaries[[#This Row],[Where do you work]],tblCountries[[Actual]:[Mapping]],2,FALSE)</f>
        <v>India</v>
      </c>
      <c r="L440" t="s">
        <v>9</v>
      </c>
      <c r="M440" s="46">
        <v>0</v>
      </c>
      <c r="N4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41" spans="2:14" ht="15" customHeight="1" x14ac:dyDescent="0.25">
      <c r="B441" t="s">
        <v>2440</v>
      </c>
      <c r="C441" s="1">
        <v>41055.115486111114</v>
      </c>
      <c r="D441" s="4">
        <v>80000</v>
      </c>
      <c r="E441">
        <v>80000</v>
      </c>
      <c r="F441" t="s">
        <v>6</v>
      </c>
      <c r="G441" s="8" t="e">
        <f>tblSalaries[[#This Row],[clean Salary (in local currency)]]*VLOOKUP(tblSalaries[[#This Row],[Currency]],tblXrate[],2,FALSE)</f>
        <v>#N/A</v>
      </c>
      <c r="H441" t="s">
        <v>536</v>
      </c>
      <c r="I441" t="s">
        <v>20</v>
      </c>
      <c r="J441" t="s">
        <v>15</v>
      </c>
      <c r="K441" t="str">
        <f>VLOOKUP(tblSalaries[[#This Row],[Where do you work]],tblCountries[[Actual]:[Mapping]],2,FALSE)</f>
        <v>USA</v>
      </c>
      <c r="L441" t="s">
        <v>9</v>
      </c>
      <c r="M441" s="46">
        <v>0</v>
      </c>
      <c r="N4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42" spans="2:14" ht="15" customHeight="1" x14ac:dyDescent="0.25">
      <c r="B442" t="s">
        <v>2441</v>
      </c>
      <c r="C442" s="1">
        <v>41055.115925925929</v>
      </c>
      <c r="D442" s="4" t="s">
        <v>537</v>
      </c>
      <c r="E442">
        <v>3000000</v>
      </c>
      <c r="F442" t="s">
        <v>40</v>
      </c>
      <c r="G442" s="8" t="e">
        <f>tblSalaries[[#This Row],[clean Salary (in local currency)]]*VLOOKUP(tblSalaries[[#This Row],[Currency]],tblXrate[],2,FALSE)</f>
        <v>#N/A</v>
      </c>
      <c r="H442" t="s">
        <v>538</v>
      </c>
      <c r="I442" t="s">
        <v>52</v>
      </c>
      <c r="J442" t="s">
        <v>8</v>
      </c>
      <c r="K442" t="str">
        <f>VLOOKUP(tblSalaries[[#This Row],[Where do you work]],tblCountries[[Actual]:[Mapping]],2,FALSE)</f>
        <v>India</v>
      </c>
      <c r="L442" t="s">
        <v>9</v>
      </c>
      <c r="M442" s="46">
        <v>0</v>
      </c>
      <c r="N4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43" spans="2:14" ht="15" customHeight="1" x14ac:dyDescent="0.25">
      <c r="B443" t="s">
        <v>2442</v>
      </c>
      <c r="C443" s="1">
        <v>41055.117037037038</v>
      </c>
      <c r="D443" s="4">
        <v>110000</v>
      </c>
      <c r="E443">
        <v>110000</v>
      </c>
      <c r="F443" t="s">
        <v>86</v>
      </c>
      <c r="G443" s="8" t="e">
        <f>tblSalaries[[#This Row],[clean Salary (in local currency)]]*VLOOKUP(tblSalaries[[#This Row],[Currency]],tblXrate[],2,FALSE)</f>
        <v>#N/A</v>
      </c>
      <c r="H443" t="s">
        <v>539</v>
      </c>
      <c r="I443" t="s">
        <v>488</v>
      </c>
      <c r="J443" t="s">
        <v>540</v>
      </c>
      <c r="K443" t="str">
        <f>VLOOKUP(tblSalaries[[#This Row],[Where do you work]],tblCountries[[Actual]:[Mapping]],2,FALSE)</f>
        <v>Canada</v>
      </c>
      <c r="L443" t="s">
        <v>18</v>
      </c>
      <c r="M443" s="46">
        <v>0</v>
      </c>
      <c r="N4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44" spans="2:14" ht="15" customHeight="1" x14ac:dyDescent="0.25">
      <c r="B444" t="s">
        <v>2443</v>
      </c>
      <c r="C444" s="1">
        <v>41055.117638888885</v>
      </c>
      <c r="D444" s="4">
        <v>51000</v>
      </c>
      <c r="E444">
        <v>51000</v>
      </c>
      <c r="F444" t="s">
        <v>6</v>
      </c>
      <c r="G444" s="8" t="e">
        <f>tblSalaries[[#This Row],[clean Salary (in local currency)]]*VLOOKUP(tblSalaries[[#This Row],[Currency]],tblXrate[],2,FALSE)</f>
        <v>#N/A</v>
      </c>
      <c r="H444" t="s">
        <v>541</v>
      </c>
      <c r="I444" t="s">
        <v>52</v>
      </c>
      <c r="J444" t="s">
        <v>15</v>
      </c>
      <c r="K444" t="str">
        <f>VLOOKUP(tblSalaries[[#This Row],[Where do you work]],tblCountries[[Actual]:[Mapping]],2,FALSE)</f>
        <v>USA</v>
      </c>
      <c r="L444" t="s">
        <v>18</v>
      </c>
      <c r="M444" s="46">
        <v>0</v>
      </c>
      <c r="N4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45" spans="2:14" ht="15" customHeight="1" x14ac:dyDescent="0.25">
      <c r="B445" t="s">
        <v>2444</v>
      </c>
      <c r="C445" s="1">
        <v>41055.11824074074</v>
      </c>
      <c r="D445" s="4" t="s">
        <v>542</v>
      </c>
      <c r="E445">
        <v>5000</v>
      </c>
      <c r="F445" t="s">
        <v>6</v>
      </c>
      <c r="G445" s="8" t="e">
        <f>tblSalaries[[#This Row],[clean Salary (in local currency)]]*VLOOKUP(tblSalaries[[#This Row],[Currency]],tblXrate[],2,FALSE)</f>
        <v>#N/A</v>
      </c>
      <c r="H445" t="s">
        <v>543</v>
      </c>
      <c r="I445" t="s">
        <v>3912</v>
      </c>
      <c r="J445" t="s">
        <v>8</v>
      </c>
      <c r="K445" t="str">
        <f>VLOOKUP(tblSalaries[[#This Row],[Where do you work]],tblCountries[[Actual]:[Mapping]],2,FALSE)</f>
        <v>India</v>
      </c>
      <c r="L445" t="s">
        <v>9</v>
      </c>
      <c r="M445" s="46">
        <v>0</v>
      </c>
      <c r="N4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46" spans="2:14" ht="15" customHeight="1" x14ac:dyDescent="0.25">
      <c r="B446" t="s">
        <v>2445</v>
      </c>
      <c r="C446" s="1">
        <v>41055.120474537034</v>
      </c>
      <c r="D446" s="4">
        <v>74000</v>
      </c>
      <c r="E446">
        <v>74000</v>
      </c>
      <c r="F446" t="s">
        <v>6</v>
      </c>
      <c r="G446" s="8" t="e">
        <f>tblSalaries[[#This Row],[clean Salary (in local currency)]]*VLOOKUP(tblSalaries[[#This Row],[Currency]],tblXrate[],2,FALSE)</f>
        <v>#N/A</v>
      </c>
      <c r="H446" t="s">
        <v>279</v>
      </c>
      <c r="I446" t="s">
        <v>279</v>
      </c>
      <c r="J446" t="s">
        <v>15</v>
      </c>
      <c r="K446" t="str">
        <f>VLOOKUP(tblSalaries[[#This Row],[Where do you work]],tblCountries[[Actual]:[Mapping]],2,FALSE)</f>
        <v>USA</v>
      </c>
      <c r="L446" t="s">
        <v>9</v>
      </c>
      <c r="M446" s="46">
        <v>0</v>
      </c>
      <c r="N4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47" spans="2:14" ht="15" customHeight="1" x14ac:dyDescent="0.25">
      <c r="B447" t="s">
        <v>2446</v>
      </c>
      <c r="C447" s="1">
        <v>41055.120694444442</v>
      </c>
      <c r="D447" s="4" t="s">
        <v>330</v>
      </c>
      <c r="E447">
        <v>60000</v>
      </c>
      <c r="F447" t="s">
        <v>69</v>
      </c>
      <c r="G447" s="8" t="e">
        <f>tblSalaries[[#This Row],[clean Salary (in local currency)]]*VLOOKUP(tblSalaries[[#This Row],[Currency]],tblXrate[],2,FALSE)</f>
        <v>#N/A</v>
      </c>
      <c r="H447" t="s">
        <v>325</v>
      </c>
      <c r="I447" t="s">
        <v>356</v>
      </c>
      <c r="J447" t="s">
        <v>71</v>
      </c>
      <c r="K447" t="str">
        <f>VLOOKUP(tblSalaries[[#This Row],[Where do you work]],tblCountries[[Actual]:[Mapping]],2,FALSE)</f>
        <v>UK</v>
      </c>
      <c r="L447" t="s">
        <v>9</v>
      </c>
      <c r="M447" s="46">
        <v>0</v>
      </c>
      <c r="N4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48" spans="2:14" ht="15" customHeight="1" x14ac:dyDescent="0.25">
      <c r="B448" t="s">
        <v>2447</v>
      </c>
      <c r="C448" s="1">
        <v>41055.121840277781</v>
      </c>
      <c r="D448" s="4">
        <v>50000</v>
      </c>
      <c r="E448">
        <v>50000</v>
      </c>
      <c r="F448" t="s">
        <v>6</v>
      </c>
      <c r="G448" s="8" t="e">
        <f>tblSalaries[[#This Row],[clean Salary (in local currency)]]*VLOOKUP(tblSalaries[[#This Row],[Currency]],tblXrate[],2,FALSE)</f>
        <v>#N/A</v>
      </c>
      <c r="H448" t="s">
        <v>544</v>
      </c>
      <c r="I448" t="s">
        <v>20</v>
      </c>
      <c r="J448" t="s">
        <v>15</v>
      </c>
      <c r="K448" t="str">
        <f>VLOOKUP(tblSalaries[[#This Row],[Where do you work]],tblCountries[[Actual]:[Mapping]],2,FALSE)</f>
        <v>USA</v>
      </c>
      <c r="L448" t="s">
        <v>9</v>
      </c>
      <c r="M448" s="46">
        <v>0</v>
      </c>
      <c r="N4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49" spans="2:14" ht="15" customHeight="1" x14ac:dyDescent="0.25">
      <c r="B449" t="s">
        <v>2448</v>
      </c>
      <c r="C449" s="1">
        <v>41055.121863425928</v>
      </c>
      <c r="D449" s="4" t="s">
        <v>545</v>
      </c>
      <c r="E449">
        <v>500000</v>
      </c>
      <c r="F449" t="s">
        <v>40</v>
      </c>
      <c r="G449" s="8" t="e">
        <f>tblSalaries[[#This Row],[clean Salary (in local currency)]]*VLOOKUP(tblSalaries[[#This Row],[Currency]],tblXrate[],2,FALSE)</f>
        <v>#N/A</v>
      </c>
      <c r="H449" t="s">
        <v>207</v>
      </c>
      <c r="I449" t="s">
        <v>20</v>
      </c>
      <c r="J449" t="s">
        <v>8</v>
      </c>
      <c r="K449" t="str">
        <f>VLOOKUP(tblSalaries[[#This Row],[Where do you work]],tblCountries[[Actual]:[Mapping]],2,FALSE)</f>
        <v>India</v>
      </c>
      <c r="L449" t="s">
        <v>9</v>
      </c>
      <c r="M449" s="46">
        <v>0</v>
      </c>
      <c r="N4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50" spans="2:14" ht="15" customHeight="1" x14ac:dyDescent="0.25">
      <c r="B450" t="s">
        <v>2449</v>
      </c>
      <c r="C450" s="1">
        <v>41055.123287037037</v>
      </c>
      <c r="D450" s="4">
        <v>78000</v>
      </c>
      <c r="E450">
        <v>78000</v>
      </c>
      <c r="F450" t="s">
        <v>6</v>
      </c>
      <c r="G450" s="8" t="e">
        <f>tblSalaries[[#This Row],[clean Salary (in local currency)]]*VLOOKUP(tblSalaries[[#This Row],[Currency]],tblXrate[],2,FALSE)</f>
        <v>#N/A</v>
      </c>
      <c r="H450" t="s">
        <v>546</v>
      </c>
      <c r="I450" t="s">
        <v>52</v>
      </c>
      <c r="J450" t="s">
        <v>547</v>
      </c>
      <c r="K450" t="str">
        <f>VLOOKUP(tblSalaries[[#This Row],[Where do you work]],tblCountries[[Actual]:[Mapping]],2,FALSE)</f>
        <v>Somalia</v>
      </c>
      <c r="L450" t="s">
        <v>9</v>
      </c>
      <c r="M450" s="46">
        <v>0</v>
      </c>
      <c r="N4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51" spans="2:14" ht="15" customHeight="1" x14ac:dyDescent="0.25">
      <c r="B451" t="s">
        <v>2450</v>
      </c>
      <c r="C451" s="1">
        <v>41055.123460648145</v>
      </c>
      <c r="D451" s="4">
        <v>900000</v>
      </c>
      <c r="E451">
        <v>900000</v>
      </c>
      <c r="F451" t="s">
        <v>40</v>
      </c>
      <c r="G451" s="8" t="e">
        <f>tblSalaries[[#This Row],[clean Salary (in local currency)]]*VLOOKUP(tblSalaries[[#This Row],[Currency]],tblXrate[],2,FALSE)</f>
        <v>#N/A</v>
      </c>
      <c r="H451" t="s">
        <v>548</v>
      </c>
      <c r="I451" t="s">
        <v>52</v>
      </c>
      <c r="J451" t="s">
        <v>8</v>
      </c>
      <c r="K451" t="str">
        <f>VLOOKUP(tblSalaries[[#This Row],[Where do you work]],tblCountries[[Actual]:[Mapping]],2,FALSE)</f>
        <v>India</v>
      </c>
      <c r="L451" t="s">
        <v>25</v>
      </c>
      <c r="M451" s="46">
        <v>0</v>
      </c>
      <c r="N4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52" spans="2:14" ht="15" customHeight="1" x14ac:dyDescent="0.25">
      <c r="B452" t="s">
        <v>2451</v>
      </c>
      <c r="C452" s="1">
        <v>41055.12605324074</v>
      </c>
      <c r="D452" s="4" t="s">
        <v>549</v>
      </c>
      <c r="E452">
        <v>7500</v>
      </c>
      <c r="F452" t="s">
        <v>6</v>
      </c>
      <c r="G452" s="8" t="e">
        <f>tblSalaries[[#This Row],[clean Salary (in local currency)]]*VLOOKUP(tblSalaries[[#This Row],[Currency]],tblXrate[],2,FALSE)</f>
        <v>#N/A</v>
      </c>
      <c r="H452" t="s">
        <v>550</v>
      </c>
      <c r="I452" t="s">
        <v>20</v>
      </c>
      <c r="J452" t="s">
        <v>73</v>
      </c>
      <c r="K452" t="str">
        <f>VLOOKUP(tblSalaries[[#This Row],[Where do you work]],tblCountries[[Actual]:[Mapping]],2,FALSE)</f>
        <v>Romania</v>
      </c>
      <c r="L452" t="s">
        <v>13</v>
      </c>
      <c r="M452" s="46">
        <v>0</v>
      </c>
      <c r="N4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53" spans="2:14" ht="15" customHeight="1" x14ac:dyDescent="0.25">
      <c r="B453" t="s">
        <v>2452</v>
      </c>
      <c r="C453" s="1">
        <v>41055.126180555555</v>
      </c>
      <c r="D453" s="4">
        <v>60000</v>
      </c>
      <c r="E453">
        <v>60000</v>
      </c>
      <c r="F453" t="s">
        <v>6</v>
      </c>
      <c r="G453" s="8" t="e">
        <f>tblSalaries[[#This Row],[clean Salary (in local currency)]]*VLOOKUP(tblSalaries[[#This Row],[Currency]],tblXrate[],2,FALSE)</f>
        <v>#N/A</v>
      </c>
      <c r="H453" t="s">
        <v>551</v>
      </c>
      <c r="I453" t="s">
        <v>20</v>
      </c>
      <c r="J453" t="s">
        <v>15</v>
      </c>
      <c r="K453" t="str">
        <f>VLOOKUP(tblSalaries[[#This Row],[Where do you work]],tblCountries[[Actual]:[Mapping]],2,FALSE)</f>
        <v>USA</v>
      </c>
      <c r="L453" t="s">
        <v>13</v>
      </c>
      <c r="M453" s="46">
        <v>0</v>
      </c>
      <c r="N4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54" spans="2:14" ht="15" customHeight="1" x14ac:dyDescent="0.25">
      <c r="B454" t="s">
        <v>2453</v>
      </c>
      <c r="C454" s="1">
        <v>41055.126875000002</v>
      </c>
      <c r="D454" s="4" t="s">
        <v>552</v>
      </c>
      <c r="E454">
        <v>800000</v>
      </c>
      <c r="F454" t="s">
        <v>40</v>
      </c>
      <c r="G454" s="8" t="e">
        <f>tblSalaries[[#This Row],[clean Salary (in local currency)]]*VLOOKUP(tblSalaries[[#This Row],[Currency]],tblXrate[],2,FALSE)</f>
        <v>#N/A</v>
      </c>
      <c r="H454" t="s">
        <v>553</v>
      </c>
      <c r="I454" t="s">
        <v>3914</v>
      </c>
      <c r="J454" t="s">
        <v>8</v>
      </c>
      <c r="K454" t="str">
        <f>VLOOKUP(tblSalaries[[#This Row],[Where do you work]],tblCountries[[Actual]:[Mapping]],2,FALSE)</f>
        <v>India</v>
      </c>
      <c r="L454" t="s">
        <v>13</v>
      </c>
      <c r="M454" s="46">
        <v>0</v>
      </c>
      <c r="N4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55" spans="2:14" ht="15" customHeight="1" x14ac:dyDescent="0.25">
      <c r="B455" t="s">
        <v>2454</v>
      </c>
      <c r="C455" s="1">
        <v>41055.127187500002</v>
      </c>
      <c r="D455" s="4">
        <v>80000</v>
      </c>
      <c r="E455">
        <v>80000</v>
      </c>
      <c r="F455" t="s">
        <v>6</v>
      </c>
      <c r="G455" s="8" t="e">
        <f>tblSalaries[[#This Row],[clean Salary (in local currency)]]*VLOOKUP(tblSalaries[[#This Row],[Currency]],tblXrate[],2,FALSE)</f>
        <v>#N/A</v>
      </c>
      <c r="H455" t="s">
        <v>554</v>
      </c>
      <c r="I455" t="s">
        <v>52</v>
      </c>
      <c r="J455" t="s">
        <v>15</v>
      </c>
      <c r="K455" t="str">
        <f>VLOOKUP(tblSalaries[[#This Row],[Where do you work]],tblCountries[[Actual]:[Mapping]],2,FALSE)</f>
        <v>USA</v>
      </c>
      <c r="L455" t="s">
        <v>25</v>
      </c>
      <c r="M455" s="46">
        <v>0</v>
      </c>
      <c r="N4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56" spans="2:14" ht="15" customHeight="1" x14ac:dyDescent="0.25">
      <c r="B456" t="s">
        <v>2455</v>
      </c>
      <c r="C456" s="1">
        <v>41055.127418981479</v>
      </c>
      <c r="D456" s="4" t="s">
        <v>555</v>
      </c>
      <c r="E456">
        <v>38000</v>
      </c>
      <c r="F456" t="s">
        <v>69</v>
      </c>
      <c r="G456" s="8" t="e">
        <f>tblSalaries[[#This Row],[clean Salary (in local currency)]]*VLOOKUP(tblSalaries[[#This Row],[Currency]],tblXrate[],2,FALSE)</f>
        <v>#N/A</v>
      </c>
      <c r="H456" t="s">
        <v>556</v>
      </c>
      <c r="I456" t="s">
        <v>310</v>
      </c>
      <c r="J456" t="s">
        <v>71</v>
      </c>
      <c r="K456" t="str">
        <f>VLOOKUP(tblSalaries[[#This Row],[Where do you work]],tblCountries[[Actual]:[Mapping]],2,FALSE)</f>
        <v>UK</v>
      </c>
      <c r="L456" t="s">
        <v>9</v>
      </c>
      <c r="M456" s="46">
        <v>0</v>
      </c>
      <c r="N4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57" spans="2:14" ht="15" customHeight="1" x14ac:dyDescent="0.25">
      <c r="B457" t="s">
        <v>2456</v>
      </c>
      <c r="C457" s="1">
        <v>41055.127847222226</v>
      </c>
      <c r="D457" s="4" t="s">
        <v>557</v>
      </c>
      <c r="E457">
        <v>52000</v>
      </c>
      <c r="F457" t="s">
        <v>86</v>
      </c>
      <c r="G457" s="8" t="e">
        <f>tblSalaries[[#This Row],[clean Salary (in local currency)]]*VLOOKUP(tblSalaries[[#This Row],[Currency]],tblXrate[],2,FALSE)</f>
        <v>#N/A</v>
      </c>
      <c r="H457" t="s">
        <v>558</v>
      </c>
      <c r="I457" t="s">
        <v>52</v>
      </c>
      <c r="J457" t="s">
        <v>88</v>
      </c>
      <c r="K457" t="str">
        <f>VLOOKUP(tblSalaries[[#This Row],[Where do you work]],tblCountries[[Actual]:[Mapping]],2,FALSE)</f>
        <v>Canada</v>
      </c>
      <c r="L457" t="s">
        <v>9</v>
      </c>
      <c r="M457" s="46">
        <v>0</v>
      </c>
      <c r="N4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58" spans="2:14" ht="15" customHeight="1" x14ac:dyDescent="0.25">
      <c r="B458" t="s">
        <v>2457</v>
      </c>
      <c r="C458" s="1">
        <v>41055.129351851851</v>
      </c>
      <c r="D458" s="4">
        <v>125000</v>
      </c>
      <c r="E458">
        <v>125000</v>
      </c>
      <c r="F458" t="s">
        <v>6</v>
      </c>
      <c r="G458" s="8" t="e">
        <f>tblSalaries[[#This Row],[clean Salary (in local currency)]]*VLOOKUP(tblSalaries[[#This Row],[Currency]],tblXrate[],2,FALSE)</f>
        <v>#N/A</v>
      </c>
      <c r="H458" t="s">
        <v>559</v>
      </c>
      <c r="I458" t="s">
        <v>52</v>
      </c>
      <c r="J458" t="s">
        <v>15</v>
      </c>
      <c r="K458" t="str">
        <f>VLOOKUP(tblSalaries[[#This Row],[Where do you work]],tblCountries[[Actual]:[Mapping]],2,FALSE)</f>
        <v>USA</v>
      </c>
      <c r="L458" t="s">
        <v>18</v>
      </c>
      <c r="M458" s="46">
        <v>0</v>
      </c>
      <c r="N4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59" spans="2:14" ht="15" customHeight="1" x14ac:dyDescent="0.25">
      <c r="B459" t="s">
        <v>2458</v>
      </c>
      <c r="C459" s="1">
        <v>41055.129594907405</v>
      </c>
      <c r="D459" s="4">
        <v>52000</v>
      </c>
      <c r="E459">
        <v>52000</v>
      </c>
      <c r="F459" t="s">
        <v>6</v>
      </c>
      <c r="G459" s="8" t="e">
        <f>tblSalaries[[#This Row],[clean Salary (in local currency)]]*VLOOKUP(tblSalaries[[#This Row],[Currency]],tblXrate[],2,FALSE)</f>
        <v>#N/A</v>
      </c>
      <c r="H459" t="s">
        <v>560</v>
      </c>
      <c r="I459" t="s">
        <v>20</v>
      </c>
      <c r="J459" t="s">
        <v>15</v>
      </c>
      <c r="K459" t="str">
        <f>VLOOKUP(tblSalaries[[#This Row],[Where do you work]],tblCountries[[Actual]:[Mapping]],2,FALSE)</f>
        <v>USA</v>
      </c>
      <c r="L459" t="s">
        <v>18</v>
      </c>
      <c r="M459" s="46">
        <v>0</v>
      </c>
      <c r="N4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60" spans="2:14" ht="15" customHeight="1" x14ac:dyDescent="0.25">
      <c r="B460" t="s">
        <v>2459</v>
      </c>
      <c r="C460" s="1">
        <v>41055.130393518521</v>
      </c>
      <c r="D460" s="4">
        <v>45000</v>
      </c>
      <c r="E460">
        <v>45000</v>
      </c>
      <c r="F460" t="s">
        <v>6</v>
      </c>
      <c r="G460" s="8" t="e">
        <f>tblSalaries[[#This Row],[clean Salary (in local currency)]]*VLOOKUP(tblSalaries[[#This Row],[Currency]],tblXrate[],2,FALSE)</f>
        <v>#N/A</v>
      </c>
      <c r="H460" t="s">
        <v>20</v>
      </c>
      <c r="I460" t="s">
        <v>20</v>
      </c>
      <c r="J460" t="s">
        <v>15</v>
      </c>
      <c r="K460" t="str">
        <f>VLOOKUP(tblSalaries[[#This Row],[Where do you work]],tblCountries[[Actual]:[Mapping]],2,FALSE)</f>
        <v>USA</v>
      </c>
      <c r="L460" t="s">
        <v>9</v>
      </c>
      <c r="M460" s="46">
        <v>0</v>
      </c>
      <c r="N4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61" spans="2:14" ht="15" customHeight="1" x14ac:dyDescent="0.25">
      <c r="B461" t="s">
        <v>2460</v>
      </c>
      <c r="C461" s="1">
        <v>41055.130879629629</v>
      </c>
      <c r="D461" s="4">
        <v>25000</v>
      </c>
      <c r="E461">
        <v>25000</v>
      </c>
      <c r="F461" t="s">
        <v>69</v>
      </c>
      <c r="G461" s="8" t="e">
        <f>tblSalaries[[#This Row],[clean Salary (in local currency)]]*VLOOKUP(tblSalaries[[#This Row],[Currency]],tblXrate[],2,FALSE)</f>
        <v>#N/A</v>
      </c>
      <c r="H461" t="s">
        <v>20</v>
      </c>
      <c r="I461" t="s">
        <v>20</v>
      </c>
      <c r="J461" t="s">
        <v>71</v>
      </c>
      <c r="K461" t="str">
        <f>VLOOKUP(tblSalaries[[#This Row],[Where do you work]],tblCountries[[Actual]:[Mapping]],2,FALSE)</f>
        <v>UK</v>
      </c>
      <c r="L461" t="s">
        <v>9</v>
      </c>
      <c r="M461" s="46">
        <v>0</v>
      </c>
      <c r="N4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62" spans="2:14" ht="15" customHeight="1" x14ac:dyDescent="0.25">
      <c r="B462" t="s">
        <v>2461</v>
      </c>
      <c r="C462" s="1">
        <v>41055.131747685184</v>
      </c>
      <c r="D462" s="4">
        <v>60000</v>
      </c>
      <c r="E462">
        <v>60000</v>
      </c>
      <c r="F462" t="s">
        <v>6</v>
      </c>
      <c r="G462" s="8" t="e">
        <f>tblSalaries[[#This Row],[clean Salary (in local currency)]]*VLOOKUP(tblSalaries[[#This Row],[Currency]],tblXrate[],2,FALSE)</f>
        <v>#N/A</v>
      </c>
      <c r="H462" t="s">
        <v>561</v>
      </c>
      <c r="I462" t="s">
        <v>52</v>
      </c>
      <c r="J462" t="s">
        <v>15</v>
      </c>
      <c r="K462" t="str">
        <f>VLOOKUP(tblSalaries[[#This Row],[Where do you work]],tblCountries[[Actual]:[Mapping]],2,FALSE)</f>
        <v>USA</v>
      </c>
      <c r="L462" t="s">
        <v>13</v>
      </c>
      <c r="M462" s="46">
        <v>0</v>
      </c>
      <c r="N4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63" spans="2:14" ht="15" customHeight="1" x14ac:dyDescent="0.25">
      <c r="B463" t="s">
        <v>2462</v>
      </c>
      <c r="C463" s="1">
        <v>41055.13181712963</v>
      </c>
      <c r="D463" s="4" t="s">
        <v>562</v>
      </c>
      <c r="E463">
        <v>70000</v>
      </c>
      <c r="F463" t="s">
        <v>86</v>
      </c>
      <c r="G463" s="8" t="e">
        <f>tblSalaries[[#This Row],[clean Salary (in local currency)]]*VLOOKUP(tblSalaries[[#This Row],[Currency]],tblXrate[],2,FALSE)</f>
        <v>#N/A</v>
      </c>
      <c r="H463" t="s">
        <v>563</v>
      </c>
      <c r="I463" t="s">
        <v>52</v>
      </c>
      <c r="J463" t="s">
        <v>88</v>
      </c>
      <c r="K463" t="str">
        <f>VLOOKUP(tblSalaries[[#This Row],[Where do you work]],tblCountries[[Actual]:[Mapping]],2,FALSE)</f>
        <v>Canada</v>
      </c>
      <c r="L463" t="s">
        <v>25</v>
      </c>
      <c r="M463" s="46">
        <v>0</v>
      </c>
      <c r="N4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64" spans="2:14" ht="15" customHeight="1" x14ac:dyDescent="0.25">
      <c r="B464" t="s">
        <v>2463</v>
      </c>
      <c r="C464" s="1">
        <v>41055.132881944446</v>
      </c>
      <c r="D464" s="4" t="s">
        <v>564</v>
      </c>
      <c r="E464">
        <v>5250</v>
      </c>
      <c r="F464" t="s">
        <v>6</v>
      </c>
      <c r="G464" s="8" t="e">
        <f>tblSalaries[[#This Row],[clean Salary (in local currency)]]*VLOOKUP(tblSalaries[[#This Row],[Currency]],tblXrate[],2,FALSE)</f>
        <v>#N/A</v>
      </c>
      <c r="H464" t="s">
        <v>565</v>
      </c>
      <c r="I464" t="s">
        <v>67</v>
      </c>
      <c r="J464" t="s">
        <v>566</v>
      </c>
      <c r="K464" t="str">
        <f>VLOOKUP(tblSalaries[[#This Row],[Where do you work]],tblCountries[[Actual]:[Mapping]],2,FALSE)</f>
        <v>Republic of Georgia</v>
      </c>
      <c r="L464" t="s">
        <v>9</v>
      </c>
      <c r="M464" s="46">
        <v>0</v>
      </c>
      <c r="N4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65" spans="2:14" ht="15" customHeight="1" x14ac:dyDescent="0.25">
      <c r="B465" t="s">
        <v>2464</v>
      </c>
      <c r="C465" s="1">
        <v>41055.133148148147</v>
      </c>
      <c r="D465" s="4">
        <v>87000</v>
      </c>
      <c r="E465">
        <v>87000</v>
      </c>
      <c r="F465" t="s">
        <v>86</v>
      </c>
      <c r="G465" s="8" t="e">
        <f>tblSalaries[[#This Row],[clean Salary (in local currency)]]*VLOOKUP(tblSalaries[[#This Row],[Currency]],tblXrate[],2,FALSE)</f>
        <v>#N/A</v>
      </c>
      <c r="H465" t="s">
        <v>567</v>
      </c>
      <c r="I465" t="s">
        <v>52</v>
      </c>
      <c r="J465" t="s">
        <v>88</v>
      </c>
      <c r="K465" t="str">
        <f>VLOOKUP(tblSalaries[[#This Row],[Where do you work]],tblCountries[[Actual]:[Mapping]],2,FALSE)</f>
        <v>Canada</v>
      </c>
      <c r="L465" t="s">
        <v>9</v>
      </c>
      <c r="M465" s="46">
        <v>0</v>
      </c>
      <c r="N4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66" spans="2:14" ht="15" customHeight="1" x14ac:dyDescent="0.25">
      <c r="B466" t="s">
        <v>2465</v>
      </c>
      <c r="C466" s="1">
        <v>41055.13417824074</v>
      </c>
      <c r="D466" s="4">
        <v>125000</v>
      </c>
      <c r="E466">
        <v>125000</v>
      </c>
      <c r="F466" t="s">
        <v>40</v>
      </c>
      <c r="G466" s="8" t="e">
        <f>tblSalaries[[#This Row],[clean Salary (in local currency)]]*VLOOKUP(tblSalaries[[#This Row],[Currency]],tblXrate[],2,FALSE)</f>
        <v>#N/A</v>
      </c>
      <c r="H466" t="s">
        <v>568</v>
      </c>
      <c r="I466" t="s">
        <v>20</v>
      </c>
      <c r="J466" t="s">
        <v>8</v>
      </c>
      <c r="K466" t="str">
        <f>VLOOKUP(tblSalaries[[#This Row],[Where do you work]],tblCountries[[Actual]:[Mapping]],2,FALSE)</f>
        <v>India</v>
      </c>
      <c r="L466" t="s">
        <v>9</v>
      </c>
      <c r="M466" s="46">
        <v>0</v>
      </c>
      <c r="N4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67" spans="2:14" ht="15" customHeight="1" x14ac:dyDescent="0.25">
      <c r="B467" t="s">
        <v>2466</v>
      </c>
      <c r="C467" s="1">
        <v>41055.135231481479</v>
      </c>
      <c r="D467" s="4">
        <v>150000</v>
      </c>
      <c r="E467">
        <v>150000</v>
      </c>
      <c r="F467" t="s">
        <v>6</v>
      </c>
      <c r="G467" s="8" t="e">
        <f>tblSalaries[[#This Row],[clean Salary (in local currency)]]*VLOOKUP(tblSalaries[[#This Row],[Currency]],tblXrate[],2,FALSE)</f>
        <v>#N/A</v>
      </c>
      <c r="H467" t="s">
        <v>29</v>
      </c>
      <c r="I467" t="s">
        <v>3914</v>
      </c>
      <c r="J467" t="s">
        <v>15</v>
      </c>
      <c r="K467" t="str">
        <f>VLOOKUP(tblSalaries[[#This Row],[Where do you work]],tblCountries[[Actual]:[Mapping]],2,FALSE)</f>
        <v>USA</v>
      </c>
      <c r="L467" t="s">
        <v>18</v>
      </c>
      <c r="M467" s="46">
        <v>0</v>
      </c>
      <c r="N4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68" spans="2:14" ht="15" customHeight="1" x14ac:dyDescent="0.25">
      <c r="B468" t="s">
        <v>2467</v>
      </c>
      <c r="C468" s="1">
        <v>41055.135428240741</v>
      </c>
      <c r="D468" s="4">
        <v>50000</v>
      </c>
      <c r="E468">
        <v>50000</v>
      </c>
      <c r="F468" t="s">
        <v>6</v>
      </c>
      <c r="G468" s="8" t="e">
        <f>tblSalaries[[#This Row],[clean Salary (in local currency)]]*VLOOKUP(tblSalaries[[#This Row],[Currency]],tblXrate[],2,FALSE)</f>
        <v>#N/A</v>
      </c>
      <c r="H468" t="s">
        <v>569</v>
      </c>
      <c r="I468" t="s">
        <v>20</v>
      </c>
      <c r="J468" t="s">
        <v>15</v>
      </c>
      <c r="K468" t="str">
        <f>VLOOKUP(tblSalaries[[#This Row],[Where do you work]],tblCountries[[Actual]:[Mapping]],2,FALSE)</f>
        <v>USA</v>
      </c>
      <c r="L468" t="s">
        <v>9</v>
      </c>
      <c r="M468" s="46">
        <v>0</v>
      </c>
      <c r="N4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69" spans="2:14" ht="15" customHeight="1" x14ac:dyDescent="0.25">
      <c r="B469" t="s">
        <v>2468</v>
      </c>
      <c r="C469" s="1">
        <v>41055.135462962964</v>
      </c>
      <c r="D469" s="4">
        <v>70000</v>
      </c>
      <c r="E469">
        <v>70000</v>
      </c>
      <c r="F469" t="s">
        <v>6</v>
      </c>
      <c r="G469" s="8" t="e">
        <f>tblSalaries[[#This Row],[clean Salary (in local currency)]]*VLOOKUP(tblSalaries[[#This Row],[Currency]],tblXrate[],2,FALSE)</f>
        <v>#N/A</v>
      </c>
      <c r="H469" t="s">
        <v>20</v>
      </c>
      <c r="I469" t="s">
        <v>20</v>
      </c>
      <c r="J469" t="s">
        <v>15</v>
      </c>
      <c r="K469" t="str">
        <f>VLOOKUP(tblSalaries[[#This Row],[Where do you work]],tblCountries[[Actual]:[Mapping]],2,FALSE)</f>
        <v>USA</v>
      </c>
      <c r="L469" t="s">
        <v>9</v>
      </c>
      <c r="M469" s="46">
        <v>0</v>
      </c>
      <c r="N4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70" spans="2:14" ht="15" customHeight="1" x14ac:dyDescent="0.25">
      <c r="B470" t="s">
        <v>2469</v>
      </c>
      <c r="C470" s="1">
        <v>41055.135763888888</v>
      </c>
      <c r="D470" s="4" t="s">
        <v>570</v>
      </c>
      <c r="E470">
        <v>28500</v>
      </c>
      <c r="F470" t="s">
        <v>69</v>
      </c>
      <c r="G470" s="8" t="e">
        <f>tblSalaries[[#This Row],[clean Salary (in local currency)]]*VLOOKUP(tblSalaries[[#This Row],[Currency]],tblXrate[],2,FALSE)</f>
        <v>#N/A</v>
      </c>
      <c r="H470" t="s">
        <v>571</v>
      </c>
      <c r="I470" t="s">
        <v>52</v>
      </c>
      <c r="J470" t="s">
        <v>71</v>
      </c>
      <c r="K470" t="str">
        <f>VLOOKUP(tblSalaries[[#This Row],[Where do you work]],tblCountries[[Actual]:[Mapping]],2,FALSE)</f>
        <v>UK</v>
      </c>
      <c r="L470" t="s">
        <v>18</v>
      </c>
      <c r="M470" s="46">
        <v>0</v>
      </c>
      <c r="N4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71" spans="2:14" ht="15" customHeight="1" x14ac:dyDescent="0.25">
      <c r="B471" t="s">
        <v>2470</v>
      </c>
      <c r="C471" s="1">
        <v>41055.135995370372</v>
      </c>
      <c r="D471" s="4">
        <v>20000</v>
      </c>
      <c r="E471">
        <v>20000</v>
      </c>
      <c r="F471" t="s">
        <v>6</v>
      </c>
      <c r="G471" s="8" t="e">
        <f>tblSalaries[[#This Row],[clean Salary (in local currency)]]*VLOOKUP(tblSalaries[[#This Row],[Currency]],tblXrate[],2,FALSE)</f>
        <v>#N/A</v>
      </c>
      <c r="H471" t="s">
        <v>67</v>
      </c>
      <c r="I471" t="s">
        <v>67</v>
      </c>
      <c r="J471" t="s">
        <v>8</v>
      </c>
      <c r="K471" t="str">
        <f>VLOOKUP(tblSalaries[[#This Row],[Where do you work]],tblCountries[[Actual]:[Mapping]],2,FALSE)</f>
        <v>India</v>
      </c>
      <c r="L471" t="s">
        <v>9</v>
      </c>
      <c r="M471" s="46">
        <v>0</v>
      </c>
      <c r="N4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72" spans="2:14" ht="15" customHeight="1" x14ac:dyDescent="0.25">
      <c r="B472" t="s">
        <v>2471</v>
      </c>
      <c r="C472" s="1">
        <v>41055.136782407404</v>
      </c>
      <c r="D472" s="4">
        <v>12000</v>
      </c>
      <c r="E472">
        <v>12000</v>
      </c>
      <c r="F472" t="s">
        <v>6</v>
      </c>
      <c r="G472" s="8" t="e">
        <f>tblSalaries[[#This Row],[clean Salary (in local currency)]]*VLOOKUP(tblSalaries[[#This Row],[Currency]],tblXrate[],2,FALSE)</f>
        <v>#N/A</v>
      </c>
      <c r="H472" t="s">
        <v>572</v>
      </c>
      <c r="I472" t="s">
        <v>20</v>
      </c>
      <c r="J472" t="s">
        <v>573</v>
      </c>
      <c r="K472" t="str">
        <f>VLOOKUP(tblSalaries[[#This Row],[Where do you work]],tblCountries[[Actual]:[Mapping]],2,FALSE)</f>
        <v>Estonia</v>
      </c>
      <c r="L472" t="s">
        <v>13</v>
      </c>
      <c r="M472" s="46">
        <v>0</v>
      </c>
      <c r="N4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73" spans="2:14" ht="15" customHeight="1" x14ac:dyDescent="0.25">
      <c r="B473" t="s">
        <v>2472</v>
      </c>
      <c r="C473" s="1">
        <v>41055.137025462966</v>
      </c>
      <c r="D473" s="4">
        <v>1250000</v>
      </c>
      <c r="E473">
        <v>1250000</v>
      </c>
      <c r="F473" t="s">
        <v>86</v>
      </c>
      <c r="G473" s="8" t="e">
        <f>tblSalaries[[#This Row],[clean Salary (in local currency)]]*VLOOKUP(tblSalaries[[#This Row],[Currency]],tblXrate[],2,FALSE)</f>
        <v>#N/A</v>
      </c>
      <c r="H473" t="s">
        <v>574</v>
      </c>
      <c r="I473" t="s">
        <v>310</v>
      </c>
      <c r="J473" t="s">
        <v>88</v>
      </c>
      <c r="K473" t="str">
        <f>VLOOKUP(tblSalaries[[#This Row],[Where do you work]],tblCountries[[Actual]:[Mapping]],2,FALSE)</f>
        <v>Canada</v>
      </c>
      <c r="L473" t="s">
        <v>9</v>
      </c>
      <c r="M473" s="46">
        <v>0</v>
      </c>
      <c r="N4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74" spans="2:14" ht="15" customHeight="1" x14ac:dyDescent="0.25">
      <c r="B474" t="s">
        <v>2473</v>
      </c>
      <c r="C474" s="1">
        <v>41055.138194444444</v>
      </c>
      <c r="D474" s="4">
        <v>30000</v>
      </c>
      <c r="E474">
        <v>30000</v>
      </c>
      <c r="F474" t="s">
        <v>6</v>
      </c>
      <c r="G474" s="8" t="e">
        <f>tblSalaries[[#This Row],[clean Salary (in local currency)]]*VLOOKUP(tblSalaries[[#This Row],[Currency]],tblXrate[],2,FALSE)</f>
        <v>#N/A</v>
      </c>
      <c r="H474" t="s">
        <v>575</v>
      </c>
      <c r="I474" t="s">
        <v>20</v>
      </c>
      <c r="J474" t="s">
        <v>15</v>
      </c>
      <c r="K474" t="str">
        <f>VLOOKUP(tblSalaries[[#This Row],[Where do you work]],tblCountries[[Actual]:[Mapping]],2,FALSE)</f>
        <v>USA</v>
      </c>
      <c r="L474" t="s">
        <v>186</v>
      </c>
      <c r="M474" s="46">
        <v>0</v>
      </c>
      <c r="N4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75" spans="2:14" ht="15" customHeight="1" x14ac:dyDescent="0.25">
      <c r="B475" t="s">
        <v>2474</v>
      </c>
      <c r="C475" s="1">
        <v>41055.139884259261</v>
      </c>
      <c r="D475" s="4">
        <v>2000</v>
      </c>
      <c r="E475">
        <v>24000</v>
      </c>
      <c r="F475" t="s">
        <v>6</v>
      </c>
      <c r="G475" s="8" t="e">
        <f>tblSalaries[[#This Row],[clean Salary (in local currency)]]*VLOOKUP(tblSalaries[[#This Row],[Currency]],tblXrate[],2,FALSE)</f>
        <v>#N/A</v>
      </c>
      <c r="H475" t="s">
        <v>521</v>
      </c>
      <c r="I475" t="s">
        <v>279</v>
      </c>
      <c r="J475" t="s">
        <v>576</v>
      </c>
      <c r="K475" t="str">
        <f>VLOOKUP(tblSalaries[[#This Row],[Where do you work]],tblCountries[[Actual]:[Mapping]],2,FALSE)</f>
        <v>Mozambique</v>
      </c>
      <c r="L475" t="s">
        <v>18</v>
      </c>
      <c r="M475" s="46">
        <v>0</v>
      </c>
      <c r="N4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76" spans="2:14" ht="15" customHeight="1" x14ac:dyDescent="0.25">
      <c r="B476" t="s">
        <v>2475</v>
      </c>
      <c r="C476" s="1">
        <v>41055.140219907407</v>
      </c>
      <c r="D476" s="4">
        <v>92000</v>
      </c>
      <c r="E476">
        <v>92000</v>
      </c>
      <c r="F476" t="s">
        <v>6</v>
      </c>
      <c r="G476" s="8" t="e">
        <f>tblSalaries[[#This Row],[clean Salary (in local currency)]]*VLOOKUP(tblSalaries[[#This Row],[Currency]],tblXrate[],2,FALSE)</f>
        <v>#N/A</v>
      </c>
      <c r="H476" t="s">
        <v>577</v>
      </c>
      <c r="I476" t="s">
        <v>279</v>
      </c>
      <c r="J476" t="s">
        <v>15</v>
      </c>
      <c r="K476" t="str">
        <f>VLOOKUP(tblSalaries[[#This Row],[Where do you work]],tblCountries[[Actual]:[Mapping]],2,FALSE)</f>
        <v>USA</v>
      </c>
      <c r="L476" t="s">
        <v>25</v>
      </c>
      <c r="M476" s="46">
        <v>0</v>
      </c>
      <c r="N4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77" spans="2:14" ht="15" customHeight="1" x14ac:dyDescent="0.25">
      <c r="B477" t="s">
        <v>2476</v>
      </c>
      <c r="C477" s="1">
        <v>41055.140659722223</v>
      </c>
      <c r="D477" s="4">
        <v>52000</v>
      </c>
      <c r="E477">
        <v>52000</v>
      </c>
      <c r="F477" t="s">
        <v>6</v>
      </c>
      <c r="G477" s="8" t="e">
        <f>tblSalaries[[#This Row],[clean Salary (in local currency)]]*VLOOKUP(tblSalaries[[#This Row],[Currency]],tblXrate[],2,FALSE)</f>
        <v>#N/A</v>
      </c>
      <c r="H477" t="s">
        <v>578</v>
      </c>
      <c r="I477" t="s">
        <v>20</v>
      </c>
      <c r="J477" t="s">
        <v>15</v>
      </c>
      <c r="K477" t="str">
        <f>VLOOKUP(tblSalaries[[#This Row],[Where do you work]],tblCountries[[Actual]:[Mapping]],2,FALSE)</f>
        <v>USA</v>
      </c>
      <c r="L477" t="s">
        <v>9</v>
      </c>
      <c r="M477" s="46">
        <v>0</v>
      </c>
      <c r="N4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78" spans="2:14" ht="15" customHeight="1" x14ac:dyDescent="0.25">
      <c r="B478" t="s">
        <v>2477</v>
      </c>
      <c r="C478" s="1">
        <v>41055.141562500001</v>
      </c>
      <c r="D478" s="4" t="s">
        <v>579</v>
      </c>
      <c r="E478">
        <v>169000</v>
      </c>
      <c r="F478" t="s">
        <v>6</v>
      </c>
      <c r="G478" s="8" t="e">
        <f>tblSalaries[[#This Row],[clean Salary (in local currency)]]*VLOOKUP(tblSalaries[[#This Row],[Currency]],tblXrate[],2,FALSE)</f>
        <v>#N/A</v>
      </c>
      <c r="H478" t="s">
        <v>580</v>
      </c>
      <c r="I478" t="s">
        <v>3914</v>
      </c>
      <c r="J478" t="s">
        <v>15</v>
      </c>
      <c r="K478" t="str">
        <f>VLOOKUP(tblSalaries[[#This Row],[Where do you work]],tblCountries[[Actual]:[Mapping]],2,FALSE)</f>
        <v>USA</v>
      </c>
      <c r="L478" t="s">
        <v>18</v>
      </c>
      <c r="M478" s="46">
        <v>0</v>
      </c>
      <c r="N4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79" spans="2:14" ht="15" customHeight="1" x14ac:dyDescent="0.25">
      <c r="B479" t="s">
        <v>2478</v>
      </c>
      <c r="C479" s="1">
        <v>41055.143020833333</v>
      </c>
      <c r="D479" s="4">
        <v>110000</v>
      </c>
      <c r="E479">
        <v>110000</v>
      </c>
      <c r="F479" t="s">
        <v>6</v>
      </c>
      <c r="G479" s="8" t="e">
        <f>tblSalaries[[#This Row],[clean Salary (in local currency)]]*VLOOKUP(tblSalaries[[#This Row],[Currency]],tblXrate[],2,FALSE)</f>
        <v>#N/A</v>
      </c>
      <c r="H479" t="s">
        <v>581</v>
      </c>
      <c r="I479" t="s">
        <v>310</v>
      </c>
      <c r="J479" t="s">
        <v>582</v>
      </c>
      <c r="K479" t="str">
        <f>VLOOKUP(tblSalaries[[#This Row],[Where do you work]],tblCountries[[Actual]:[Mapping]],2,FALSE)</f>
        <v>Norway</v>
      </c>
      <c r="L479" t="s">
        <v>18</v>
      </c>
      <c r="M479" s="46">
        <v>0</v>
      </c>
      <c r="N4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80" spans="2:14" ht="15" customHeight="1" x14ac:dyDescent="0.25">
      <c r="B480" t="s">
        <v>2479</v>
      </c>
      <c r="C480" s="1">
        <v>41055.14439814815</v>
      </c>
      <c r="D480" s="4" t="s">
        <v>583</v>
      </c>
      <c r="E480">
        <v>1080000</v>
      </c>
      <c r="F480" t="s">
        <v>584</v>
      </c>
      <c r="G480" s="8" t="e">
        <f>tblSalaries[[#This Row],[clean Salary (in local currency)]]*VLOOKUP(tblSalaries[[#This Row],[Currency]],tblXrate[],2,FALSE)</f>
        <v>#N/A</v>
      </c>
      <c r="H480" t="s">
        <v>585</v>
      </c>
      <c r="I480" t="s">
        <v>52</v>
      </c>
      <c r="J480" t="s">
        <v>586</v>
      </c>
      <c r="K480" t="str">
        <f>VLOOKUP(tblSalaries[[#This Row],[Where do you work]],tblCountries[[Actual]:[Mapping]],2,FALSE)</f>
        <v>South Africa</v>
      </c>
      <c r="L480" t="s">
        <v>18</v>
      </c>
      <c r="M480" s="46">
        <v>0</v>
      </c>
      <c r="N4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81" spans="2:14" ht="15" customHeight="1" x14ac:dyDescent="0.25">
      <c r="B481" t="s">
        <v>2480</v>
      </c>
      <c r="C481" s="1">
        <v>41055.146319444444</v>
      </c>
      <c r="D481" s="4" t="s">
        <v>587</v>
      </c>
      <c r="E481">
        <v>59000</v>
      </c>
      <c r="F481" t="s">
        <v>69</v>
      </c>
      <c r="G481" s="8" t="e">
        <f>tblSalaries[[#This Row],[clean Salary (in local currency)]]*VLOOKUP(tblSalaries[[#This Row],[Currency]],tblXrate[],2,FALSE)</f>
        <v>#N/A</v>
      </c>
      <c r="H481" t="s">
        <v>588</v>
      </c>
      <c r="I481" t="s">
        <v>356</v>
      </c>
      <c r="J481" t="s">
        <v>71</v>
      </c>
      <c r="K481" t="str">
        <f>VLOOKUP(tblSalaries[[#This Row],[Where do you work]],tblCountries[[Actual]:[Mapping]],2,FALSE)</f>
        <v>UK</v>
      </c>
      <c r="L481" t="s">
        <v>18</v>
      </c>
      <c r="M481" s="46">
        <v>0</v>
      </c>
      <c r="N4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82" spans="2:14" ht="15" customHeight="1" x14ac:dyDescent="0.25">
      <c r="B482" t="s">
        <v>2481</v>
      </c>
      <c r="C482" s="1">
        <v>41055.146921296298</v>
      </c>
      <c r="D482" s="4">
        <v>50000</v>
      </c>
      <c r="E482">
        <v>50000</v>
      </c>
      <c r="F482" t="s">
        <v>6</v>
      </c>
      <c r="G482" s="8" t="e">
        <f>tblSalaries[[#This Row],[clean Salary (in local currency)]]*VLOOKUP(tblSalaries[[#This Row],[Currency]],tblXrate[],2,FALSE)</f>
        <v>#N/A</v>
      </c>
      <c r="H482" t="s">
        <v>589</v>
      </c>
      <c r="I482" t="s">
        <v>20</v>
      </c>
      <c r="J482" t="s">
        <v>15</v>
      </c>
      <c r="K482" t="str">
        <f>VLOOKUP(tblSalaries[[#This Row],[Where do you work]],tblCountries[[Actual]:[Mapping]],2,FALSE)</f>
        <v>USA</v>
      </c>
      <c r="L482" t="s">
        <v>9</v>
      </c>
      <c r="M482" s="46">
        <v>0</v>
      </c>
      <c r="N4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83" spans="2:14" ht="15" customHeight="1" x14ac:dyDescent="0.25">
      <c r="B483" t="s">
        <v>2482</v>
      </c>
      <c r="C483" s="1">
        <v>41055.147372685184</v>
      </c>
      <c r="D483" s="4">
        <v>65000</v>
      </c>
      <c r="E483">
        <v>65000</v>
      </c>
      <c r="F483" t="s">
        <v>6</v>
      </c>
      <c r="G483" s="8" t="e">
        <f>tblSalaries[[#This Row],[clean Salary (in local currency)]]*VLOOKUP(tblSalaries[[#This Row],[Currency]],tblXrate[],2,FALSE)</f>
        <v>#N/A</v>
      </c>
      <c r="H483" t="s">
        <v>117</v>
      </c>
      <c r="I483" t="s">
        <v>20</v>
      </c>
      <c r="J483" t="s">
        <v>15</v>
      </c>
      <c r="K483" t="str">
        <f>VLOOKUP(tblSalaries[[#This Row],[Where do you work]],tblCountries[[Actual]:[Mapping]],2,FALSE)</f>
        <v>USA</v>
      </c>
      <c r="L483" t="s">
        <v>18</v>
      </c>
      <c r="M483" s="46">
        <v>0</v>
      </c>
      <c r="N4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84" spans="2:14" ht="15" customHeight="1" x14ac:dyDescent="0.25">
      <c r="B484" t="s">
        <v>2483</v>
      </c>
      <c r="C484" s="1">
        <v>41055.147835648146</v>
      </c>
      <c r="D484" s="4">
        <v>46000</v>
      </c>
      <c r="E484">
        <v>46000</v>
      </c>
      <c r="F484" t="s">
        <v>86</v>
      </c>
      <c r="G484" s="8" t="e">
        <f>tblSalaries[[#This Row],[clean Salary (in local currency)]]*VLOOKUP(tblSalaries[[#This Row],[Currency]],tblXrate[],2,FALSE)</f>
        <v>#N/A</v>
      </c>
      <c r="H484" t="s">
        <v>590</v>
      </c>
      <c r="I484" t="s">
        <v>20</v>
      </c>
      <c r="J484" t="s">
        <v>88</v>
      </c>
      <c r="K484" t="str">
        <f>VLOOKUP(tblSalaries[[#This Row],[Where do you work]],tblCountries[[Actual]:[Mapping]],2,FALSE)</f>
        <v>Canada</v>
      </c>
      <c r="L484" t="s">
        <v>13</v>
      </c>
      <c r="M484" s="46">
        <v>0</v>
      </c>
      <c r="N4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85" spans="2:14" ht="15" customHeight="1" x14ac:dyDescent="0.25">
      <c r="B485" t="s">
        <v>2484</v>
      </c>
      <c r="C485" s="1">
        <v>41055.148287037038</v>
      </c>
      <c r="D485" s="4">
        <v>55000</v>
      </c>
      <c r="E485">
        <v>55000</v>
      </c>
      <c r="F485" t="s">
        <v>6</v>
      </c>
      <c r="G485" s="8" t="e">
        <f>tblSalaries[[#This Row],[clean Salary (in local currency)]]*VLOOKUP(tblSalaries[[#This Row],[Currency]],tblXrate[],2,FALSE)</f>
        <v>#N/A</v>
      </c>
      <c r="H485" t="s">
        <v>20</v>
      </c>
      <c r="I485" t="s">
        <v>20</v>
      </c>
      <c r="J485" t="s">
        <v>15</v>
      </c>
      <c r="K485" t="str">
        <f>VLOOKUP(tblSalaries[[#This Row],[Where do you work]],tblCountries[[Actual]:[Mapping]],2,FALSE)</f>
        <v>USA</v>
      </c>
      <c r="L485" t="s">
        <v>18</v>
      </c>
      <c r="M485" s="46">
        <v>0</v>
      </c>
      <c r="N4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86" spans="2:14" ht="15" customHeight="1" x14ac:dyDescent="0.25">
      <c r="B486" t="s">
        <v>2485</v>
      </c>
      <c r="C486" s="1">
        <v>41055.148657407408</v>
      </c>
      <c r="D486" s="4" t="s">
        <v>591</v>
      </c>
      <c r="E486">
        <v>20000</v>
      </c>
      <c r="F486" t="s">
        <v>6</v>
      </c>
      <c r="G486" s="8" t="e">
        <f>tblSalaries[[#This Row],[clean Salary (in local currency)]]*VLOOKUP(tblSalaries[[#This Row],[Currency]],tblXrate[],2,FALSE)</f>
        <v>#N/A</v>
      </c>
      <c r="H486" t="s">
        <v>356</v>
      </c>
      <c r="I486" t="s">
        <v>356</v>
      </c>
      <c r="J486" t="s">
        <v>8</v>
      </c>
      <c r="K486" t="str">
        <f>VLOOKUP(tblSalaries[[#This Row],[Where do you work]],tblCountries[[Actual]:[Mapping]],2,FALSE)</f>
        <v>India</v>
      </c>
      <c r="L486" t="s">
        <v>18</v>
      </c>
      <c r="M486" s="46">
        <v>0</v>
      </c>
      <c r="N4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87" spans="2:14" ht="15" customHeight="1" x14ac:dyDescent="0.25">
      <c r="B487" t="s">
        <v>2486</v>
      </c>
      <c r="C487" s="1">
        <v>41055.148784722223</v>
      </c>
      <c r="D487" s="4">
        <v>6000</v>
      </c>
      <c r="E487">
        <v>6000</v>
      </c>
      <c r="F487" t="s">
        <v>6</v>
      </c>
      <c r="G487" s="8" t="e">
        <f>tblSalaries[[#This Row],[clean Salary (in local currency)]]*VLOOKUP(tblSalaries[[#This Row],[Currency]],tblXrate[],2,FALSE)</f>
        <v>#N/A</v>
      </c>
      <c r="H487" t="s">
        <v>360</v>
      </c>
      <c r="I487" t="s">
        <v>3912</v>
      </c>
      <c r="J487" t="s">
        <v>8</v>
      </c>
      <c r="K487" t="str">
        <f>VLOOKUP(tblSalaries[[#This Row],[Where do you work]],tblCountries[[Actual]:[Mapping]],2,FALSE)</f>
        <v>India</v>
      </c>
      <c r="L487" t="s">
        <v>13</v>
      </c>
      <c r="M487" s="46">
        <v>0</v>
      </c>
      <c r="N4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88" spans="2:14" ht="15" customHeight="1" x14ac:dyDescent="0.25">
      <c r="B488" t="s">
        <v>2487</v>
      </c>
      <c r="C488" s="1">
        <v>41055.151076388887</v>
      </c>
      <c r="D488" s="4">
        <v>190000</v>
      </c>
      <c r="E488">
        <v>190000</v>
      </c>
      <c r="F488" t="s">
        <v>69</v>
      </c>
      <c r="G488" s="8" t="e">
        <f>tblSalaries[[#This Row],[clean Salary (in local currency)]]*VLOOKUP(tblSalaries[[#This Row],[Currency]],tblXrate[],2,FALSE)</f>
        <v>#N/A</v>
      </c>
      <c r="H488" t="s">
        <v>592</v>
      </c>
      <c r="I488" t="s">
        <v>3914</v>
      </c>
      <c r="J488" t="s">
        <v>71</v>
      </c>
      <c r="K488" t="str">
        <f>VLOOKUP(tblSalaries[[#This Row],[Where do you work]],tblCountries[[Actual]:[Mapping]],2,FALSE)</f>
        <v>UK</v>
      </c>
      <c r="L488" t="s">
        <v>9</v>
      </c>
      <c r="M488" s="46">
        <v>0</v>
      </c>
      <c r="N4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89" spans="2:14" ht="15" customHeight="1" x14ac:dyDescent="0.25">
      <c r="B489" t="s">
        <v>2488</v>
      </c>
      <c r="C489" s="1">
        <v>41055.151226851849</v>
      </c>
      <c r="D489" s="4">
        <v>28164</v>
      </c>
      <c r="E489">
        <v>28164</v>
      </c>
      <c r="F489" t="s">
        <v>69</v>
      </c>
      <c r="G489" s="8" t="e">
        <f>tblSalaries[[#This Row],[clean Salary (in local currency)]]*VLOOKUP(tblSalaries[[#This Row],[Currency]],tblXrate[],2,FALSE)</f>
        <v>#N/A</v>
      </c>
      <c r="H489" t="s">
        <v>593</v>
      </c>
      <c r="I489" t="s">
        <v>52</v>
      </c>
      <c r="J489" t="s">
        <v>71</v>
      </c>
      <c r="K489" t="str">
        <f>VLOOKUP(tblSalaries[[#This Row],[Where do you work]],tblCountries[[Actual]:[Mapping]],2,FALSE)</f>
        <v>UK</v>
      </c>
      <c r="L489" t="s">
        <v>9</v>
      </c>
      <c r="M489" s="46">
        <v>0</v>
      </c>
      <c r="N4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90" spans="2:14" ht="15" customHeight="1" x14ac:dyDescent="0.25">
      <c r="B490" t="s">
        <v>2489</v>
      </c>
      <c r="C490" s="1">
        <v>41055.153078703705</v>
      </c>
      <c r="D490" s="4">
        <v>40000</v>
      </c>
      <c r="E490">
        <v>40000</v>
      </c>
      <c r="F490" t="s">
        <v>6</v>
      </c>
      <c r="G490" s="8" t="e">
        <f>tblSalaries[[#This Row],[clean Salary (in local currency)]]*VLOOKUP(tblSalaries[[#This Row],[Currency]],tblXrate[],2,FALSE)</f>
        <v>#N/A</v>
      </c>
      <c r="H490" t="s">
        <v>594</v>
      </c>
      <c r="I490" t="s">
        <v>20</v>
      </c>
      <c r="J490" t="s">
        <v>15</v>
      </c>
      <c r="K490" t="str">
        <f>VLOOKUP(tblSalaries[[#This Row],[Where do you work]],tblCountries[[Actual]:[Mapping]],2,FALSE)</f>
        <v>USA</v>
      </c>
      <c r="L490" t="s">
        <v>18</v>
      </c>
      <c r="M490" s="46">
        <v>0</v>
      </c>
      <c r="N4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91" spans="2:14" ht="15" customHeight="1" x14ac:dyDescent="0.25">
      <c r="B491" t="s">
        <v>2490</v>
      </c>
      <c r="C491" s="1">
        <v>41055.158819444441</v>
      </c>
      <c r="D491" s="4" t="s">
        <v>595</v>
      </c>
      <c r="E491">
        <v>108000</v>
      </c>
      <c r="F491" t="s">
        <v>6</v>
      </c>
      <c r="G491" s="8" t="e">
        <f>tblSalaries[[#This Row],[clean Salary (in local currency)]]*VLOOKUP(tblSalaries[[#This Row],[Currency]],tblXrate[],2,FALSE)</f>
        <v>#N/A</v>
      </c>
      <c r="H491" t="s">
        <v>52</v>
      </c>
      <c r="I491" t="s">
        <v>52</v>
      </c>
      <c r="J491" t="s">
        <v>582</v>
      </c>
      <c r="K491" t="str">
        <f>VLOOKUP(tblSalaries[[#This Row],[Where do you work]],tblCountries[[Actual]:[Mapping]],2,FALSE)</f>
        <v>Norway</v>
      </c>
      <c r="L491" t="s">
        <v>9</v>
      </c>
      <c r="M491" s="46">
        <v>0</v>
      </c>
      <c r="N4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92" spans="2:14" ht="15" customHeight="1" x14ac:dyDescent="0.25">
      <c r="B492" t="s">
        <v>2491</v>
      </c>
      <c r="C492" s="1">
        <v>41055.159270833334</v>
      </c>
      <c r="D492" s="4" t="s">
        <v>596</v>
      </c>
      <c r="E492">
        <v>200000</v>
      </c>
      <c r="F492" t="s">
        <v>40</v>
      </c>
      <c r="G492" s="8" t="e">
        <f>tblSalaries[[#This Row],[clean Salary (in local currency)]]*VLOOKUP(tblSalaries[[#This Row],[Currency]],tblXrate[],2,FALSE)</f>
        <v>#N/A</v>
      </c>
      <c r="H492" t="s">
        <v>597</v>
      </c>
      <c r="I492" t="s">
        <v>20</v>
      </c>
      <c r="J492" t="s">
        <v>8</v>
      </c>
      <c r="K492" t="str">
        <f>VLOOKUP(tblSalaries[[#This Row],[Where do you work]],tblCountries[[Actual]:[Mapping]],2,FALSE)</f>
        <v>India</v>
      </c>
      <c r="L492" t="s">
        <v>18</v>
      </c>
      <c r="M492" s="46">
        <v>0</v>
      </c>
      <c r="N4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93" spans="2:14" ht="15" customHeight="1" x14ac:dyDescent="0.25">
      <c r="B493" t="s">
        <v>2492</v>
      </c>
      <c r="C493" s="1">
        <v>41055.160000000003</v>
      </c>
      <c r="D493" s="4">
        <v>84000</v>
      </c>
      <c r="E493">
        <v>84000</v>
      </c>
      <c r="F493" t="s">
        <v>6</v>
      </c>
      <c r="G493" s="8" t="e">
        <f>tblSalaries[[#This Row],[clean Salary (in local currency)]]*VLOOKUP(tblSalaries[[#This Row],[Currency]],tblXrate[],2,FALSE)</f>
        <v>#N/A</v>
      </c>
      <c r="H493" t="s">
        <v>72</v>
      </c>
      <c r="I493" t="s">
        <v>20</v>
      </c>
      <c r="J493" t="s">
        <v>15</v>
      </c>
      <c r="K493" t="str">
        <f>VLOOKUP(tblSalaries[[#This Row],[Where do you work]],tblCountries[[Actual]:[Mapping]],2,FALSE)</f>
        <v>USA</v>
      </c>
      <c r="L493" t="s">
        <v>13</v>
      </c>
      <c r="M493" s="46">
        <v>0</v>
      </c>
      <c r="N4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94" spans="2:14" ht="15" customHeight="1" x14ac:dyDescent="0.25">
      <c r="B494" t="s">
        <v>2493</v>
      </c>
      <c r="C494" s="1">
        <v>41055.16138888889</v>
      </c>
      <c r="D494" s="4">
        <v>33000</v>
      </c>
      <c r="E494">
        <v>33000</v>
      </c>
      <c r="F494" t="s">
        <v>69</v>
      </c>
      <c r="G494" s="8" t="e">
        <f>tblSalaries[[#This Row],[clean Salary (in local currency)]]*VLOOKUP(tblSalaries[[#This Row],[Currency]],tblXrate[],2,FALSE)</f>
        <v>#N/A</v>
      </c>
      <c r="H494" t="s">
        <v>598</v>
      </c>
      <c r="I494" t="s">
        <v>52</v>
      </c>
      <c r="J494" t="s">
        <v>71</v>
      </c>
      <c r="K494" t="str">
        <f>VLOOKUP(tblSalaries[[#This Row],[Where do you work]],tblCountries[[Actual]:[Mapping]],2,FALSE)</f>
        <v>UK</v>
      </c>
      <c r="L494" t="s">
        <v>9</v>
      </c>
      <c r="M494" s="46">
        <v>0</v>
      </c>
      <c r="N4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95" spans="2:14" ht="15" customHeight="1" x14ac:dyDescent="0.25">
      <c r="B495" t="s">
        <v>2494</v>
      </c>
      <c r="C495" s="1">
        <v>41055.162141203706</v>
      </c>
      <c r="D495" s="4" t="s">
        <v>599</v>
      </c>
      <c r="E495">
        <v>720000</v>
      </c>
      <c r="F495" t="s">
        <v>40</v>
      </c>
      <c r="G495" s="8" t="e">
        <f>tblSalaries[[#This Row],[clean Salary (in local currency)]]*VLOOKUP(tblSalaries[[#This Row],[Currency]],tblXrate[],2,FALSE)</f>
        <v>#N/A</v>
      </c>
      <c r="H495" t="s">
        <v>600</v>
      </c>
      <c r="I495" t="s">
        <v>52</v>
      </c>
      <c r="J495" t="s">
        <v>8</v>
      </c>
      <c r="K495" t="str">
        <f>VLOOKUP(tblSalaries[[#This Row],[Where do you work]],tblCountries[[Actual]:[Mapping]],2,FALSE)</f>
        <v>India</v>
      </c>
      <c r="L495" t="s">
        <v>18</v>
      </c>
      <c r="M495" s="46">
        <v>0</v>
      </c>
      <c r="N4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96" spans="2:14" ht="15" customHeight="1" x14ac:dyDescent="0.25">
      <c r="B496" t="s">
        <v>2495</v>
      </c>
      <c r="C496" s="1">
        <v>41055.166909722226</v>
      </c>
      <c r="D496" s="4">
        <v>68500</v>
      </c>
      <c r="E496">
        <v>68500</v>
      </c>
      <c r="F496" t="s">
        <v>86</v>
      </c>
      <c r="G496" s="8" t="e">
        <f>tblSalaries[[#This Row],[clean Salary (in local currency)]]*VLOOKUP(tblSalaries[[#This Row],[Currency]],tblXrate[],2,FALSE)</f>
        <v>#N/A</v>
      </c>
      <c r="H496" t="s">
        <v>14</v>
      </c>
      <c r="I496" t="s">
        <v>20</v>
      </c>
      <c r="J496" t="s">
        <v>88</v>
      </c>
      <c r="K496" t="str">
        <f>VLOOKUP(tblSalaries[[#This Row],[Where do you work]],tblCountries[[Actual]:[Mapping]],2,FALSE)</f>
        <v>Canada</v>
      </c>
      <c r="L496" t="s">
        <v>9</v>
      </c>
      <c r="M496" s="46">
        <v>0</v>
      </c>
      <c r="N4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97" spans="2:14" ht="15" customHeight="1" x14ac:dyDescent="0.25">
      <c r="B497" t="s">
        <v>2496</v>
      </c>
      <c r="C497" s="1">
        <v>41055.167881944442</v>
      </c>
      <c r="D497" s="4" t="s">
        <v>601</v>
      </c>
      <c r="E497">
        <v>23000</v>
      </c>
      <c r="F497" t="s">
        <v>6</v>
      </c>
      <c r="G497" s="8" t="e">
        <f>tblSalaries[[#This Row],[clean Salary (in local currency)]]*VLOOKUP(tblSalaries[[#This Row],[Currency]],tblXrate[],2,FALSE)</f>
        <v>#N/A</v>
      </c>
      <c r="H497" t="s">
        <v>602</v>
      </c>
      <c r="I497" t="s">
        <v>52</v>
      </c>
      <c r="J497" t="s">
        <v>38</v>
      </c>
      <c r="K497" t="str">
        <f>VLOOKUP(tblSalaries[[#This Row],[Where do you work]],tblCountries[[Actual]:[Mapping]],2,FALSE)</f>
        <v>Hungary</v>
      </c>
      <c r="L497" t="s">
        <v>9</v>
      </c>
      <c r="M497" s="46">
        <v>0</v>
      </c>
      <c r="N4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98" spans="2:14" ht="15" customHeight="1" x14ac:dyDescent="0.25">
      <c r="B498" t="s">
        <v>2497</v>
      </c>
      <c r="C498" s="1">
        <v>41055.168043981481</v>
      </c>
      <c r="D498" s="4">
        <v>58000</v>
      </c>
      <c r="E498">
        <v>58000</v>
      </c>
      <c r="F498" t="s">
        <v>69</v>
      </c>
      <c r="G498" s="8" t="e">
        <f>tblSalaries[[#This Row],[clean Salary (in local currency)]]*VLOOKUP(tblSalaries[[#This Row],[Currency]],tblXrate[],2,FALSE)</f>
        <v>#N/A</v>
      </c>
      <c r="H498" t="s">
        <v>603</v>
      </c>
      <c r="I498" t="s">
        <v>52</v>
      </c>
      <c r="J498" t="s">
        <v>71</v>
      </c>
      <c r="K498" t="str">
        <f>VLOOKUP(tblSalaries[[#This Row],[Where do you work]],tblCountries[[Actual]:[Mapping]],2,FALSE)</f>
        <v>UK</v>
      </c>
      <c r="L498" t="s">
        <v>13</v>
      </c>
      <c r="M498" s="46">
        <v>0</v>
      </c>
      <c r="N4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499" spans="2:14" ht="15" customHeight="1" x14ac:dyDescent="0.25">
      <c r="B499" t="s">
        <v>2498</v>
      </c>
      <c r="C499" s="1">
        <v>41055.169131944444</v>
      </c>
      <c r="D499" s="4">
        <v>77000</v>
      </c>
      <c r="E499">
        <v>77000</v>
      </c>
      <c r="F499" t="s">
        <v>6</v>
      </c>
      <c r="G499" s="8" t="e">
        <f>tblSalaries[[#This Row],[clean Salary (in local currency)]]*VLOOKUP(tblSalaries[[#This Row],[Currency]],tblXrate[],2,FALSE)</f>
        <v>#N/A</v>
      </c>
      <c r="H499" t="s">
        <v>424</v>
      </c>
      <c r="I499" t="s">
        <v>20</v>
      </c>
      <c r="J499" t="s">
        <v>15</v>
      </c>
      <c r="K499" t="str">
        <f>VLOOKUP(tblSalaries[[#This Row],[Where do you work]],tblCountries[[Actual]:[Mapping]],2,FALSE)</f>
        <v>USA</v>
      </c>
      <c r="L499" t="s">
        <v>13</v>
      </c>
      <c r="M499" s="46">
        <v>0</v>
      </c>
      <c r="N4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00" spans="2:14" ht="15" customHeight="1" x14ac:dyDescent="0.25">
      <c r="B500" t="s">
        <v>2499</v>
      </c>
      <c r="C500" s="1">
        <v>41055.170231481483</v>
      </c>
      <c r="D500" s="4">
        <v>100000</v>
      </c>
      <c r="E500">
        <v>100000</v>
      </c>
      <c r="F500" t="s">
        <v>6</v>
      </c>
      <c r="G500" s="8" t="e">
        <f>tblSalaries[[#This Row],[clean Salary (in local currency)]]*VLOOKUP(tblSalaries[[#This Row],[Currency]],tblXrate[],2,FALSE)</f>
        <v>#N/A</v>
      </c>
      <c r="H500" t="s">
        <v>20</v>
      </c>
      <c r="I500" t="s">
        <v>20</v>
      </c>
      <c r="J500" t="s">
        <v>15</v>
      </c>
      <c r="K500" t="str">
        <f>VLOOKUP(tblSalaries[[#This Row],[Where do you work]],tblCountries[[Actual]:[Mapping]],2,FALSE)</f>
        <v>USA</v>
      </c>
      <c r="L500" t="s">
        <v>9</v>
      </c>
      <c r="M500" s="46">
        <v>0</v>
      </c>
      <c r="N5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01" spans="2:14" ht="15" customHeight="1" x14ac:dyDescent="0.25">
      <c r="B501" t="s">
        <v>2500</v>
      </c>
      <c r="C501" s="1">
        <v>41055.174224537041</v>
      </c>
      <c r="D501" s="4">
        <v>55500</v>
      </c>
      <c r="E501">
        <v>55500</v>
      </c>
      <c r="F501" t="s">
        <v>6</v>
      </c>
      <c r="G501" s="8" t="e">
        <f>tblSalaries[[#This Row],[clean Salary (in local currency)]]*VLOOKUP(tblSalaries[[#This Row],[Currency]],tblXrate[],2,FALSE)</f>
        <v>#N/A</v>
      </c>
      <c r="H501" t="s">
        <v>604</v>
      </c>
      <c r="I501" t="s">
        <v>488</v>
      </c>
      <c r="J501" t="s">
        <v>179</v>
      </c>
      <c r="K501" t="str">
        <f>VLOOKUP(tblSalaries[[#This Row],[Where do you work]],tblCountries[[Actual]:[Mapping]],2,FALSE)</f>
        <v>UAE</v>
      </c>
      <c r="L501" t="s">
        <v>9</v>
      </c>
      <c r="M501" s="46">
        <v>0</v>
      </c>
      <c r="N5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02" spans="2:14" ht="15" customHeight="1" x14ac:dyDescent="0.25">
      <c r="B502" t="s">
        <v>2501</v>
      </c>
      <c r="C502" s="1">
        <v>41055.175185185188</v>
      </c>
      <c r="D502" s="4" t="s">
        <v>605</v>
      </c>
      <c r="E502">
        <v>15000</v>
      </c>
      <c r="F502" t="s">
        <v>22</v>
      </c>
      <c r="G502" s="8" t="e">
        <f>tblSalaries[[#This Row],[clean Salary (in local currency)]]*VLOOKUP(tblSalaries[[#This Row],[Currency]],tblXrate[],2,FALSE)</f>
        <v>#N/A</v>
      </c>
      <c r="H502" t="s">
        <v>606</v>
      </c>
      <c r="I502" t="s">
        <v>20</v>
      </c>
      <c r="J502" t="s">
        <v>607</v>
      </c>
      <c r="K502" t="str">
        <f>VLOOKUP(tblSalaries[[#This Row],[Where do you work]],tblCountries[[Actual]:[Mapping]],2,FALSE)</f>
        <v>Spain</v>
      </c>
      <c r="L502" t="s">
        <v>13</v>
      </c>
      <c r="M502" s="46">
        <v>0</v>
      </c>
      <c r="N5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03" spans="2:14" ht="15" customHeight="1" x14ac:dyDescent="0.25">
      <c r="B503" t="s">
        <v>2502</v>
      </c>
      <c r="C503" s="1">
        <v>41055.176319444443</v>
      </c>
      <c r="D503" s="4" t="s">
        <v>608</v>
      </c>
      <c r="E503">
        <v>600000</v>
      </c>
      <c r="F503" t="s">
        <v>40</v>
      </c>
      <c r="G503" s="8" t="e">
        <f>tblSalaries[[#This Row],[clean Salary (in local currency)]]*VLOOKUP(tblSalaries[[#This Row],[Currency]],tblXrate[],2,FALSE)</f>
        <v>#N/A</v>
      </c>
      <c r="H503" t="s">
        <v>609</v>
      </c>
      <c r="I503" t="s">
        <v>52</v>
      </c>
      <c r="J503" t="s">
        <v>8</v>
      </c>
      <c r="K503" t="str">
        <f>VLOOKUP(tblSalaries[[#This Row],[Where do you work]],tblCountries[[Actual]:[Mapping]],2,FALSE)</f>
        <v>India</v>
      </c>
      <c r="L503" t="s">
        <v>9</v>
      </c>
      <c r="M503" s="46">
        <v>0</v>
      </c>
      <c r="N5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04" spans="2:14" ht="15" customHeight="1" x14ac:dyDescent="0.25">
      <c r="B504" t="s">
        <v>2503</v>
      </c>
      <c r="C504" s="1">
        <v>41055.176701388889</v>
      </c>
      <c r="D504" s="4">
        <v>8400</v>
      </c>
      <c r="E504">
        <v>8400</v>
      </c>
      <c r="F504" t="s">
        <v>6</v>
      </c>
      <c r="G504" s="8" t="e">
        <f>tblSalaries[[#This Row],[clean Salary (in local currency)]]*VLOOKUP(tblSalaries[[#This Row],[Currency]],tblXrate[],2,FALSE)</f>
        <v>#N/A</v>
      </c>
      <c r="H504" t="s">
        <v>52</v>
      </c>
      <c r="I504" t="s">
        <v>52</v>
      </c>
      <c r="J504" t="s">
        <v>8</v>
      </c>
      <c r="K504" t="str">
        <f>VLOOKUP(tblSalaries[[#This Row],[Where do you work]],tblCountries[[Actual]:[Mapping]],2,FALSE)</f>
        <v>India</v>
      </c>
      <c r="L504" t="s">
        <v>9</v>
      </c>
      <c r="M504" s="46">
        <v>0</v>
      </c>
      <c r="N5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05" spans="2:14" ht="15" customHeight="1" x14ac:dyDescent="0.25">
      <c r="B505" t="s">
        <v>2504</v>
      </c>
      <c r="C505" s="1">
        <v>41055.17796296296</v>
      </c>
      <c r="D505" s="4" t="s">
        <v>610</v>
      </c>
      <c r="E505">
        <v>500000</v>
      </c>
      <c r="F505" t="s">
        <v>40</v>
      </c>
      <c r="G505" s="8" t="e">
        <f>tblSalaries[[#This Row],[clean Salary (in local currency)]]*VLOOKUP(tblSalaries[[#This Row],[Currency]],tblXrate[],2,FALSE)</f>
        <v>#N/A</v>
      </c>
      <c r="H505" t="s">
        <v>611</v>
      </c>
      <c r="I505" t="s">
        <v>52</v>
      </c>
      <c r="J505" t="s">
        <v>8</v>
      </c>
      <c r="K505" t="str">
        <f>VLOOKUP(tblSalaries[[#This Row],[Where do you work]],tblCountries[[Actual]:[Mapping]],2,FALSE)</f>
        <v>India</v>
      </c>
      <c r="L505" t="s">
        <v>18</v>
      </c>
      <c r="M505" s="46">
        <v>0</v>
      </c>
      <c r="N5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06" spans="2:14" ht="15" customHeight="1" x14ac:dyDescent="0.25">
      <c r="B506" t="s">
        <v>2505</v>
      </c>
      <c r="C506" s="1">
        <v>41055.178703703707</v>
      </c>
      <c r="D506" s="4">
        <v>12000</v>
      </c>
      <c r="E506">
        <v>12000</v>
      </c>
      <c r="F506" t="s">
        <v>6</v>
      </c>
      <c r="G506" s="8" t="e">
        <f>tblSalaries[[#This Row],[clean Salary (in local currency)]]*VLOOKUP(tblSalaries[[#This Row],[Currency]],tblXrate[],2,FALSE)</f>
        <v>#N/A</v>
      </c>
      <c r="H506" t="s">
        <v>606</v>
      </c>
      <c r="I506" t="s">
        <v>20</v>
      </c>
      <c r="J506" t="s">
        <v>143</v>
      </c>
      <c r="K506" t="str">
        <f>VLOOKUP(tblSalaries[[#This Row],[Where do you work]],tblCountries[[Actual]:[Mapping]],2,FALSE)</f>
        <v>Brazil</v>
      </c>
      <c r="L506" t="s">
        <v>13</v>
      </c>
      <c r="M506" s="46">
        <v>0</v>
      </c>
      <c r="N5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07" spans="2:14" ht="15" customHeight="1" x14ac:dyDescent="0.25">
      <c r="B507" t="s">
        <v>2506</v>
      </c>
      <c r="C507" s="1">
        <v>41055.179340277777</v>
      </c>
      <c r="D507" s="4">
        <v>65000</v>
      </c>
      <c r="E507">
        <v>65000</v>
      </c>
      <c r="F507" t="s">
        <v>6</v>
      </c>
      <c r="G507" s="8" t="e">
        <f>tblSalaries[[#This Row],[clean Salary (in local currency)]]*VLOOKUP(tblSalaries[[#This Row],[Currency]],tblXrate[],2,FALSE)</f>
        <v>#N/A</v>
      </c>
      <c r="H507" t="s">
        <v>612</v>
      </c>
      <c r="I507" t="s">
        <v>52</v>
      </c>
      <c r="J507" t="s">
        <v>15</v>
      </c>
      <c r="K507" t="str">
        <f>VLOOKUP(tblSalaries[[#This Row],[Where do you work]],tblCountries[[Actual]:[Mapping]],2,FALSE)</f>
        <v>USA</v>
      </c>
      <c r="L507" t="s">
        <v>13</v>
      </c>
      <c r="M507" s="46">
        <v>0</v>
      </c>
      <c r="N5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08" spans="2:14" ht="15" customHeight="1" x14ac:dyDescent="0.25">
      <c r="B508" t="s">
        <v>2507</v>
      </c>
      <c r="C508" s="1">
        <v>41055.179918981485</v>
      </c>
      <c r="D508" s="4" t="s">
        <v>613</v>
      </c>
      <c r="E508">
        <v>16400</v>
      </c>
      <c r="F508" t="s">
        <v>69</v>
      </c>
      <c r="G508" s="8" t="e">
        <f>tblSalaries[[#This Row],[clean Salary (in local currency)]]*VLOOKUP(tblSalaries[[#This Row],[Currency]],tblXrate[],2,FALSE)</f>
        <v>#N/A</v>
      </c>
      <c r="H508" t="s">
        <v>614</v>
      </c>
      <c r="I508" t="s">
        <v>20</v>
      </c>
      <c r="J508" t="s">
        <v>71</v>
      </c>
      <c r="K508" t="str">
        <f>VLOOKUP(tblSalaries[[#This Row],[Where do you work]],tblCountries[[Actual]:[Mapping]],2,FALSE)</f>
        <v>UK</v>
      </c>
      <c r="L508" t="s">
        <v>9</v>
      </c>
      <c r="M508" s="46">
        <v>0</v>
      </c>
      <c r="N5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09" spans="2:14" ht="15" customHeight="1" x14ac:dyDescent="0.25">
      <c r="B509" t="s">
        <v>2508</v>
      </c>
      <c r="C509" s="1">
        <v>41055.180752314816</v>
      </c>
      <c r="D509" s="4">
        <v>78000</v>
      </c>
      <c r="E509">
        <v>78000</v>
      </c>
      <c r="F509" t="s">
        <v>69</v>
      </c>
      <c r="G509" s="8" t="e">
        <f>tblSalaries[[#This Row],[clean Salary (in local currency)]]*VLOOKUP(tblSalaries[[#This Row],[Currency]],tblXrate[],2,FALSE)</f>
        <v>#N/A</v>
      </c>
      <c r="H509" t="s">
        <v>615</v>
      </c>
      <c r="I509" t="s">
        <v>20</v>
      </c>
      <c r="J509" t="s">
        <v>71</v>
      </c>
      <c r="K509" t="str">
        <f>VLOOKUP(tblSalaries[[#This Row],[Where do you work]],tblCountries[[Actual]:[Mapping]],2,FALSE)</f>
        <v>UK</v>
      </c>
      <c r="L509" t="s">
        <v>25</v>
      </c>
      <c r="M509" s="46">
        <v>0</v>
      </c>
      <c r="N5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10" spans="2:14" ht="15" customHeight="1" x14ac:dyDescent="0.25">
      <c r="B510" t="s">
        <v>2509</v>
      </c>
      <c r="C510" s="1">
        <v>41055.184305555558</v>
      </c>
      <c r="D510" s="4">
        <v>76000</v>
      </c>
      <c r="E510">
        <v>76000</v>
      </c>
      <c r="F510" t="s">
        <v>6</v>
      </c>
      <c r="G510" s="8" t="e">
        <f>tblSalaries[[#This Row],[clean Salary (in local currency)]]*VLOOKUP(tblSalaries[[#This Row],[Currency]],tblXrate[],2,FALSE)</f>
        <v>#N/A</v>
      </c>
      <c r="H510" t="s">
        <v>487</v>
      </c>
      <c r="I510" t="s">
        <v>52</v>
      </c>
      <c r="J510" t="s">
        <v>15</v>
      </c>
      <c r="K510" t="str">
        <f>VLOOKUP(tblSalaries[[#This Row],[Where do you work]],tblCountries[[Actual]:[Mapping]],2,FALSE)</f>
        <v>USA</v>
      </c>
      <c r="L510" t="s">
        <v>18</v>
      </c>
      <c r="M510" s="46">
        <v>0</v>
      </c>
      <c r="N5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11" spans="2:14" ht="15" customHeight="1" x14ac:dyDescent="0.25">
      <c r="B511" t="s">
        <v>2510</v>
      </c>
      <c r="C511" s="1">
        <v>41055.184837962966</v>
      </c>
      <c r="D511" s="4" t="s">
        <v>616</v>
      </c>
      <c r="E511">
        <v>150000</v>
      </c>
      <c r="F511" t="s">
        <v>6</v>
      </c>
      <c r="G511" s="8" t="e">
        <f>tblSalaries[[#This Row],[clean Salary (in local currency)]]*VLOOKUP(tblSalaries[[#This Row],[Currency]],tblXrate[],2,FALSE)</f>
        <v>#N/A</v>
      </c>
      <c r="H511" t="s">
        <v>356</v>
      </c>
      <c r="I511" t="s">
        <v>356</v>
      </c>
      <c r="J511" t="s">
        <v>15</v>
      </c>
      <c r="K511" t="str">
        <f>VLOOKUP(tblSalaries[[#This Row],[Where do you work]],tblCountries[[Actual]:[Mapping]],2,FALSE)</f>
        <v>USA</v>
      </c>
      <c r="L511" t="s">
        <v>13</v>
      </c>
      <c r="M511" s="46">
        <v>0</v>
      </c>
      <c r="N5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12" spans="2:14" ht="15" customHeight="1" x14ac:dyDescent="0.25">
      <c r="B512" t="s">
        <v>2511</v>
      </c>
      <c r="C512" s="1">
        <v>41055.185555555552</v>
      </c>
      <c r="D512" s="4">
        <v>54000</v>
      </c>
      <c r="E512">
        <v>54000</v>
      </c>
      <c r="F512" t="s">
        <v>6</v>
      </c>
      <c r="G512" s="8" t="e">
        <f>tblSalaries[[#This Row],[clean Salary (in local currency)]]*VLOOKUP(tblSalaries[[#This Row],[Currency]],tblXrate[],2,FALSE)</f>
        <v>#N/A</v>
      </c>
      <c r="H512" t="s">
        <v>207</v>
      </c>
      <c r="I512" t="s">
        <v>20</v>
      </c>
      <c r="J512" t="s">
        <v>15</v>
      </c>
      <c r="K512" t="str">
        <f>VLOOKUP(tblSalaries[[#This Row],[Where do you work]],tblCountries[[Actual]:[Mapping]],2,FALSE)</f>
        <v>USA</v>
      </c>
      <c r="L512" t="s">
        <v>9</v>
      </c>
      <c r="M512" s="46">
        <v>0</v>
      </c>
      <c r="N5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13" spans="2:14" ht="15" customHeight="1" x14ac:dyDescent="0.25">
      <c r="B513" t="s">
        <v>2512</v>
      </c>
      <c r="C513" s="1">
        <v>41055.189618055556</v>
      </c>
      <c r="D513" s="4" t="s">
        <v>617</v>
      </c>
      <c r="E513">
        <v>57000</v>
      </c>
      <c r="F513" t="s">
        <v>6</v>
      </c>
      <c r="G513" s="8" t="e">
        <f>tblSalaries[[#This Row],[clean Salary (in local currency)]]*VLOOKUP(tblSalaries[[#This Row],[Currency]],tblXrate[],2,FALSE)</f>
        <v>#N/A</v>
      </c>
      <c r="H513" t="s">
        <v>618</v>
      </c>
      <c r="I513" t="s">
        <v>52</v>
      </c>
      <c r="J513" t="s">
        <v>619</v>
      </c>
      <c r="K513" t="str">
        <f>VLOOKUP(tblSalaries[[#This Row],[Where do you work]],tblCountries[[Actual]:[Mapping]],2,FALSE)</f>
        <v>Israel</v>
      </c>
      <c r="L513" t="s">
        <v>9</v>
      </c>
      <c r="M513" s="46">
        <v>0</v>
      </c>
      <c r="N5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14" spans="2:14" ht="15" customHeight="1" x14ac:dyDescent="0.25">
      <c r="B514" t="s">
        <v>2513</v>
      </c>
      <c r="C514" s="1">
        <v>41055.189895833333</v>
      </c>
      <c r="D514" s="4">
        <v>61000</v>
      </c>
      <c r="E514">
        <v>61000</v>
      </c>
      <c r="F514" t="s">
        <v>6</v>
      </c>
      <c r="G514" s="8" t="e">
        <f>tblSalaries[[#This Row],[clean Salary (in local currency)]]*VLOOKUP(tblSalaries[[#This Row],[Currency]],tblXrate[],2,FALSE)</f>
        <v>#N/A</v>
      </c>
      <c r="H514" t="s">
        <v>89</v>
      </c>
      <c r="I514" t="s">
        <v>310</v>
      </c>
      <c r="J514" t="s">
        <v>15</v>
      </c>
      <c r="K514" t="str">
        <f>VLOOKUP(tblSalaries[[#This Row],[Where do you work]],tblCountries[[Actual]:[Mapping]],2,FALSE)</f>
        <v>USA</v>
      </c>
      <c r="L514" t="s">
        <v>9</v>
      </c>
      <c r="M514" s="46">
        <v>0</v>
      </c>
      <c r="N5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15" spans="2:14" ht="15" customHeight="1" x14ac:dyDescent="0.25">
      <c r="B515" t="s">
        <v>2514</v>
      </c>
      <c r="C515" s="1">
        <v>41055.190752314818</v>
      </c>
      <c r="D515" s="4">
        <v>70000</v>
      </c>
      <c r="E515">
        <v>70000</v>
      </c>
      <c r="F515" t="s">
        <v>6</v>
      </c>
      <c r="G515" s="8" t="e">
        <f>tblSalaries[[#This Row],[clean Salary (in local currency)]]*VLOOKUP(tblSalaries[[#This Row],[Currency]],tblXrate[],2,FALSE)</f>
        <v>#N/A</v>
      </c>
      <c r="H515" t="s">
        <v>620</v>
      </c>
      <c r="I515" t="s">
        <v>20</v>
      </c>
      <c r="J515" t="s">
        <v>15</v>
      </c>
      <c r="K515" t="str">
        <f>VLOOKUP(tblSalaries[[#This Row],[Where do you work]],tblCountries[[Actual]:[Mapping]],2,FALSE)</f>
        <v>USA</v>
      </c>
      <c r="L515" t="s">
        <v>13</v>
      </c>
      <c r="M515" s="46">
        <v>0</v>
      </c>
      <c r="N5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16" spans="2:14" ht="15" customHeight="1" x14ac:dyDescent="0.25">
      <c r="B516" t="s">
        <v>2515</v>
      </c>
      <c r="C516" s="1">
        <v>41055.192164351851</v>
      </c>
      <c r="D516" s="4">
        <v>15000</v>
      </c>
      <c r="E516">
        <v>15000</v>
      </c>
      <c r="F516" t="s">
        <v>6</v>
      </c>
      <c r="G516" s="8" t="e">
        <f>tblSalaries[[#This Row],[clean Salary (in local currency)]]*VLOOKUP(tblSalaries[[#This Row],[Currency]],tblXrate[],2,FALSE)</f>
        <v>#N/A</v>
      </c>
      <c r="H516" t="s">
        <v>621</v>
      </c>
      <c r="I516" t="s">
        <v>52</v>
      </c>
      <c r="J516" t="s">
        <v>8</v>
      </c>
      <c r="K516" t="str">
        <f>VLOOKUP(tblSalaries[[#This Row],[Where do you work]],tblCountries[[Actual]:[Mapping]],2,FALSE)</f>
        <v>India</v>
      </c>
      <c r="L516" t="s">
        <v>9</v>
      </c>
      <c r="M516" s="46">
        <v>0</v>
      </c>
      <c r="N5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17" spans="2:14" ht="15" customHeight="1" x14ac:dyDescent="0.25">
      <c r="B517" t="s">
        <v>2516</v>
      </c>
      <c r="C517" s="1">
        <v>41055.193877314814</v>
      </c>
      <c r="D517" s="4">
        <v>87550</v>
      </c>
      <c r="E517">
        <v>87550</v>
      </c>
      <c r="F517" t="s">
        <v>86</v>
      </c>
      <c r="G517" s="8" t="e">
        <f>tblSalaries[[#This Row],[clean Salary (in local currency)]]*VLOOKUP(tblSalaries[[#This Row],[Currency]],tblXrate[],2,FALSE)</f>
        <v>#N/A</v>
      </c>
      <c r="H517" t="s">
        <v>52</v>
      </c>
      <c r="I517" t="s">
        <v>52</v>
      </c>
      <c r="J517" t="s">
        <v>88</v>
      </c>
      <c r="K517" t="str">
        <f>VLOOKUP(tblSalaries[[#This Row],[Where do you work]],tblCountries[[Actual]:[Mapping]],2,FALSE)</f>
        <v>Canada</v>
      </c>
      <c r="L517" t="s">
        <v>9</v>
      </c>
      <c r="M517" s="46">
        <v>0</v>
      </c>
      <c r="N5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18" spans="2:14" ht="15" customHeight="1" x14ac:dyDescent="0.25">
      <c r="B518" t="s">
        <v>2517</v>
      </c>
      <c r="C518" s="1">
        <v>41055.194861111115</v>
      </c>
      <c r="D518" s="4">
        <v>72600</v>
      </c>
      <c r="E518">
        <v>72600</v>
      </c>
      <c r="F518" t="s">
        <v>6</v>
      </c>
      <c r="G518" s="8" t="e">
        <f>tblSalaries[[#This Row],[clean Salary (in local currency)]]*VLOOKUP(tblSalaries[[#This Row],[Currency]],tblXrate[],2,FALSE)</f>
        <v>#N/A</v>
      </c>
      <c r="H518" t="s">
        <v>622</v>
      </c>
      <c r="I518" t="s">
        <v>52</v>
      </c>
      <c r="J518" t="s">
        <v>15</v>
      </c>
      <c r="K518" t="str">
        <f>VLOOKUP(tblSalaries[[#This Row],[Where do you work]],tblCountries[[Actual]:[Mapping]],2,FALSE)</f>
        <v>USA</v>
      </c>
      <c r="L518" t="s">
        <v>18</v>
      </c>
      <c r="M518" s="46">
        <v>0</v>
      </c>
      <c r="N5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19" spans="2:14" ht="15" customHeight="1" x14ac:dyDescent="0.25">
      <c r="B519" t="s">
        <v>2518</v>
      </c>
      <c r="C519" s="1">
        <v>41055.195370370369</v>
      </c>
      <c r="D519" s="4">
        <v>100000</v>
      </c>
      <c r="E519">
        <v>100000</v>
      </c>
      <c r="F519" t="s">
        <v>6</v>
      </c>
      <c r="G519" s="8" t="e">
        <f>tblSalaries[[#This Row],[clean Salary (in local currency)]]*VLOOKUP(tblSalaries[[#This Row],[Currency]],tblXrate[],2,FALSE)</f>
        <v>#N/A</v>
      </c>
      <c r="H519" t="s">
        <v>139</v>
      </c>
      <c r="I519" t="s">
        <v>3914</v>
      </c>
      <c r="J519" t="s">
        <v>15</v>
      </c>
      <c r="K519" t="str">
        <f>VLOOKUP(tblSalaries[[#This Row],[Where do you work]],tblCountries[[Actual]:[Mapping]],2,FALSE)</f>
        <v>USA</v>
      </c>
      <c r="L519" t="s">
        <v>18</v>
      </c>
      <c r="M519" s="46">
        <v>0</v>
      </c>
      <c r="N5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20" spans="2:14" ht="15" customHeight="1" x14ac:dyDescent="0.25">
      <c r="B520" t="s">
        <v>2519</v>
      </c>
      <c r="C520" s="1">
        <v>41055.197523148148</v>
      </c>
      <c r="D520" s="4">
        <v>104000</v>
      </c>
      <c r="E520">
        <v>104000</v>
      </c>
      <c r="F520" t="s">
        <v>6</v>
      </c>
      <c r="G520" s="8" t="e">
        <f>tblSalaries[[#This Row],[clean Salary (in local currency)]]*VLOOKUP(tblSalaries[[#This Row],[Currency]],tblXrate[],2,FALSE)</f>
        <v>#N/A</v>
      </c>
      <c r="H520" t="s">
        <v>623</v>
      </c>
      <c r="I520" t="s">
        <v>20</v>
      </c>
      <c r="J520" t="s">
        <v>15</v>
      </c>
      <c r="K520" t="str">
        <f>VLOOKUP(tblSalaries[[#This Row],[Where do you work]],tblCountries[[Actual]:[Mapping]],2,FALSE)</f>
        <v>USA</v>
      </c>
      <c r="L520" t="s">
        <v>9</v>
      </c>
      <c r="M520" s="46">
        <v>0</v>
      </c>
      <c r="N5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21" spans="2:14" ht="15" customHeight="1" x14ac:dyDescent="0.25">
      <c r="B521" t="s">
        <v>2520</v>
      </c>
      <c r="C521" s="1">
        <v>41055.20040509259</v>
      </c>
      <c r="D521" s="4">
        <v>600000</v>
      </c>
      <c r="E521">
        <v>600000</v>
      </c>
      <c r="F521" t="s">
        <v>40</v>
      </c>
      <c r="G521" s="8" t="e">
        <f>tblSalaries[[#This Row],[clean Salary (in local currency)]]*VLOOKUP(tblSalaries[[#This Row],[Currency]],tblXrate[],2,FALSE)</f>
        <v>#N/A</v>
      </c>
      <c r="H521" t="s">
        <v>201</v>
      </c>
      <c r="I521" t="s">
        <v>52</v>
      </c>
      <c r="J521" t="s">
        <v>8</v>
      </c>
      <c r="K521" t="str">
        <f>VLOOKUP(tblSalaries[[#This Row],[Where do you work]],tblCountries[[Actual]:[Mapping]],2,FALSE)</f>
        <v>India</v>
      </c>
      <c r="L521" t="s">
        <v>9</v>
      </c>
      <c r="M521" s="46">
        <v>0</v>
      </c>
      <c r="N5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22" spans="2:14" ht="15" customHeight="1" x14ac:dyDescent="0.25">
      <c r="B522" t="s">
        <v>2521</v>
      </c>
      <c r="C522" s="1">
        <v>41055.200624999998</v>
      </c>
      <c r="D522" s="4">
        <v>200000</v>
      </c>
      <c r="E522">
        <v>200000</v>
      </c>
      <c r="F522" t="s">
        <v>6</v>
      </c>
      <c r="G522" s="8" t="e">
        <f>tblSalaries[[#This Row],[clean Salary (in local currency)]]*VLOOKUP(tblSalaries[[#This Row],[Currency]],tblXrate[],2,FALSE)</f>
        <v>#N/A</v>
      </c>
      <c r="H522" t="s">
        <v>624</v>
      </c>
      <c r="I522" t="s">
        <v>3914</v>
      </c>
      <c r="J522" t="s">
        <v>15</v>
      </c>
      <c r="K522" t="str">
        <f>VLOOKUP(tblSalaries[[#This Row],[Where do you work]],tblCountries[[Actual]:[Mapping]],2,FALSE)</f>
        <v>USA</v>
      </c>
      <c r="L522" t="s">
        <v>18</v>
      </c>
      <c r="M522" s="46">
        <v>0</v>
      </c>
      <c r="N5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23" spans="2:14" ht="15" customHeight="1" x14ac:dyDescent="0.25">
      <c r="B523" t="s">
        <v>2522</v>
      </c>
      <c r="C523" s="1">
        <v>41055.201631944445</v>
      </c>
      <c r="D523" s="4" t="s">
        <v>625</v>
      </c>
      <c r="E523">
        <v>49248</v>
      </c>
      <c r="F523" t="s">
        <v>22</v>
      </c>
      <c r="G523" s="8" t="e">
        <f>tblSalaries[[#This Row],[clean Salary (in local currency)]]*VLOOKUP(tblSalaries[[#This Row],[Currency]],tblXrate[],2,FALSE)</f>
        <v>#N/A</v>
      </c>
      <c r="H523" t="s">
        <v>626</v>
      </c>
      <c r="I523" t="s">
        <v>310</v>
      </c>
      <c r="J523" t="s">
        <v>627</v>
      </c>
      <c r="K523" t="str">
        <f>VLOOKUP(tblSalaries[[#This Row],[Where do you work]],tblCountries[[Actual]:[Mapping]],2,FALSE)</f>
        <v>Netherlands</v>
      </c>
      <c r="L523" t="s">
        <v>13</v>
      </c>
      <c r="M523" s="46">
        <v>0</v>
      </c>
      <c r="N5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24" spans="2:14" ht="15" customHeight="1" x14ac:dyDescent="0.25">
      <c r="B524" t="s">
        <v>2523</v>
      </c>
      <c r="C524" s="1">
        <v>41055.201932870368</v>
      </c>
      <c r="D524" s="4">
        <v>36500</v>
      </c>
      <c r="E524">
        <v>36500</v>
      </c>
      <c r="F524" t="s">
        <v>69</v>
      </c>
      <c r="G524" s="8" t="e">
        <f>tblSalaries[[#This Row],[clean Salary (in local currency)]]*VLOOKUP(tblSalaries[[#This Row],[Currency]],tblXrate[],2,FALSE)</f>
        <v>#N/A</v>
      </c>
      <c r="H524" t="s">
        <v>628</v>
      </c>
      <c r="I524" t="s">
        <v>52</v>
      </c>
      <c r="J524" t="s">
        <v>71</v>
      </c>
      <c r="K524" t="str">
        <f>VLOOKUP(tblSalaries[[#This Row],[Where do you work]],tblCountries[[Actual]:[Mapping]],2,FALSE)</f>
        <v>UK</v>
      </c>
      <c r="L524" t="s">
        <v>18</v>
      </c>
      <c r="M524" s="46">
        <v>0</v>
      </c>
      <c r="N5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25" spans="2:14" ht="15" customHeight="1" x14ac:dyDescent="0.25">
      <c r="B525" t="s">
        <v>2524</v>
      </c>
      <c r="C525" s="1">
        <v>41055.20857638889</v>
      </c>
      <c r="D525" s="4">
        <v>82300</v>
      </c>
      <c r="E525">
        <v>82300</v>
      </c>
      <c r="F525" t="s">
        <v>6</v>
      </c>
      <c r="G525" s="8" t="e">
        <f>tblSalaries[[#This Row],[clean Salary (in local currency)]]*VLOOKUP(tblSalaries[[#This Row],[Currency]],tblXrate[],2,FALSE)</f>
        <v>#N/A</v>
      </c>
      <c r="H525" t="s">
        <v>629</v>
      </c>
      <c r="I525" t="s">
        <v>52</v>
      </c>
      <c r="J525" t="s">
        <v>15</v>
      </c>
      <c r="K525" t="str">
        <f>VLOOKUP(tblSalaries[[#This Row],[Where do you work]],tblCountries[[Actual]:[Mapping]],2,FALSE)</f>
        <v>USA</v>
      </c>
      <c r="L525" t="s">
        <v>18</v>
      </c>
      <c r="M525" s="46">
        <v>0</v>
      </c>
      <c r="N5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26" spans="2:14" ht="15" customHeight="1" x14ac:dyDescent="0.25">
      <c r="B526" t="s">
        <v>2525</v>
      </c>
      <c r="C526" s="1">
        <v>41055.211678240739</v>
      </c>
      <c r="D526" s="4">
        <v>95000</v>
      </c>
      <c r="E526">
        <v>95000</v>
      </c>
      <c r="F526" t="s">
        <v>6</v>
      </c>
      <c r="G526" s="8" t="e">
        <f>tblSalaries[[#This Row],[clean Salary (in local currency)]]*VLOOKUP(tblSalaries[[#This Row],[Currency]],tblXrate[],2,FALSE)</f>
        <v>#N/A</v>
      </c>
      <c r="H526" t="s">
        <v>630</v>
      </c>
      <c r="I526" t="s">
        <v>356</v>
      </c>
      <c r="J526" t="s">
        <v>15</v>
      </c>
      <c r="K526" t="str">
        <f>VLOOKUP(tblSalaries[[#This Row],[Where do you work]],tblCountries[[Actual]:[Mapping]],2,FALSE)</f>
        <v>USA</v>
      </c>
      <c r="L526" t="s">
        <v>9</v>
      </c>
      <c r="M526" s="46">
        <v>0</v>
      </c>
      <c r="N5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27" spans="2:14" ht="15" customHeight="1" x14ac:dyDescent="0.25">
      <c r="B527" t="s">
        <v>2526</v>
      </c>
      <c r="C527" s="1">
        <v>41055.213541666664</v>
      </c>
      <c r="D527" s="4">
        <v>140000</v>
      </c>
      <c r="E527">
        <v>140000</v>
      </c>
      <c r="F527" t="s">
        <v>69</v>
      </c>
      <c r="G527" s="8" t="e">
        <f>tblSalaries[[#This Row],[clean Salary (in local currency)]]*VLOOKUP(tblSalaries[[#This Row],[Currency]],tblXrate[],2,FALSE)</f>
        <v>#N/A</v>
      </c>
      <c r="H527" t="s">
        <v>631</v>
      </c>
      <c r="I527" t="s">
        <v>67</v>
      </c>
      <c r="J527" t="s">
        <v>71</v>
      </c>
      <c r="K527" t="str">
        <f>VLOOKUP(tblSalaries[[#This Row],[Where do you work]],tblCountries[[Actual]:[Mapping]],2,FALSE)</f>
        <v>UK</v>
      </c>
      <c r="L527" t="s">
        <v>13</v>
      </c>
      <c r="M527" s="46">
        <v>0</v>
      </c>
      <c r="N5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28" spans="2:14" ht="15" customHeight="1" x14ac:dyDescent="0.25">
      <c r="B528" t="s">
        <v>2527</v>
      </c>
      <c r="C528" s="1">
        <v>41055.217395833337</v>
      </c>
      <c r="D528" s="4">
        <v>72000</v>
      </c>
      <c r="E528">
        <v>72000</v>
      </c>
      <c r="F528" t="s">
        <v>6</v>
      </c>
      <c r="G528" s="8" t="e">
        <f>tblSalaries[[#This Row],[clean Salary (in local currency)]]*VLOOKUP(tblSalaries[[#This Row],[Currency]],tblXrate[],2,FALSE)</f>
        <v>#N/A</v>
      </c>
      <c r="H528" t="s">
        <v>632</v>
      </c>
      <c r="I528" t="s">
        <v>20</v>
      </c>
      <c r="J528" t="s">
        <v>65</v>
      </c>
      <c r="K528" t="str">
        <f>VLOOKUP(tblSalaries[[#This Row],[Where do you work]],tblCountries[[Actual]:[Mapping]],2,FALSE)</f>
        <v>Russia</v>
      </c>
      <c r="L528" t="s">
        <v>18</v>
      </c>
      <c r="M528" s="46">
        <v>0</v>
      </c>
      <c r="N5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29" spans="2:14" ht="15" customHeight="1" x14ac:dyDescent="0.25">
      <c r="B529" t="s">
        <v>2528</v>
      </c>
      <c r="C529" s="1">
        <v>41055.219375000001</v>
      </c>
      <c r="D529" s="4">
        <v>60000</v>
      </c>
      <c r="E529">
        <v>60000</v>
      </c>
      <c r="F529" t="s">
        <v>82</v>
      </c>
      <c r="G529" s="8" t="e">
        <f>tblSalaries[[#This Row],[clean Salary (in local currency)]]*VLOOKUP(tblSalaries[[#This Row],[Currency]],tblXrate[],2,FALSE)</f>
        <v>#N/A</v>
      </c>
      <c r="H529" t="s">
        <v>20</v>
      </c>
      <c r="I529" t="s">
        <v>20</v>
      </c>
      <c r="J529" t="s">
        <v>84</v>
      </c>
      <c r="K529" t="str">
        <f>VLOOKUP(tblSalaries[[#This Row],[Where do you work]],tblCountries[[Actual]:[Mapping]],2,FALSE)</f>
        <v>Australia</v>
      </c>
      <c r="L529" t="s">
        <v>18</v>
      </c>
      <c r="M529" s="46">
        <v>0</v>
      </c>
      <c r="N5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30" spans="2:14" ht="15" customHeight="1" x14ac:dyDescent="0.25">
      <c r="B530" t="s">
        <v>2529</v>
      </c>
      <c r="C530" s="1">
        <v>41055.220972222225</v>
      </c>
      <c r="D530" s="4" t="s">
        <v>633</v>
      </c>
      <c r="E530">
        <v>120000</v>
      </c>
      <c r="F530" t="s">
        <v>6</v>
      </c>
      <c r="G530" s="8" t="e">
        <f>tblSalaries[[#This Row],[clean Salary (in local currency)]]*VLOOKUP(tblSalaries[[#This Row],[Currency]],tblXrate[],2,FALSE)</f>
        <v>#N/A</v>
      </c>
      <c r="H530" t="s">
        <v>634</v>
      </c>
      <c r="I530" t="s">
        <v>52</v>
      </c>
      <c r="J530" t="s">
        <v>635</v>
      </c>
      <c r="K530" t="str">
        <f>VLOOKUP(tblSalaries[[#This Row],[Where do you work]],tblCountries[[Actual]:[Mapping]],2,FALSE)</f>
        <v>New Zealand</v>
      </c>
      <c r="L530" t="s">
        <v>18</v>
      </c>
      <c r="M530" s="46">
        <v>0</v>
      </c>
      <c r="N5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31" spans="2:14" ht="15" customHeight="1" x14ac:dyDescent="0.25">
      <c r="B531" t="s">
        <v>2530</v>
      </c>
      <c r="C531" s="1">
        <v>41055.221145833333</v>
      </c>
      <c r="D531" s="4" t="s">
        <v>636</v>
      </c>
      <c r="E531">
        <v>95000</v>
      </c>
      <c r="F531" t="s">
        <v>6</v>
      </c>
      <c r="G531" s="8" t="e">
        <f>tblSalaries[[#This Row],[clean Salary (in local currency)]]*VLOOKUP(tblSalaries[[#This Row],[Currency]],tblXrate[],2,FALSE)</f>
        <v>#N/A</v>
      </c>
      <c r="H531" t="s">
        <v>637</v>
      </c>
      <c r="I531" t="s">
        <v>3914</v>
      </c>
      <c r="J531" t="s">
        <v>638</v>
      </c>
      <c r="K531" t="str">
        <f>VLOOKUP(tblSalaries[[#This Row],[Where do you work]],tblCountries[[Actual]:[Mapping]],2,FALSE)</f>
        <v>Central America</v>
      </c>
      <c r="L531" t="s">
        <v>18</v>
      </c>
      <c r="M531" s="46">
        <v>0</v>
      </c>
      <c r="N5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32" spans="2:14" ht="15" customHeight="1" x14ac:dyDescent="0.25">
      <c r="B532" t="s">
        <v>2531</v>
      </c>
      <c r="C532" s="1">
        <v>41055.222719907404</v>
      </c>
      <c r="D532" s="4">
        <v>50000</v>
      </c>
      <c r="E532">
        <v>50000</v>
      </c>
      <c r="F532" t="s">
        <v>6</v>
      </c>
      <c r="G532" s="8" t="e">
        <f>tblSalaries[[#This Row],[clean Salary (in local currency)]]*VLOOKUP(tblSalaries[[#This Row],[Currency]],tblXrate[],2,FALSE)</f>
        <v>#N/A</v>
      </c>
      <c r="H532" t="s">
        <v>639</v>
      </c>
      <c r="I532" t="s">
        <v>20</v>
      </c>
      <c r="J532" t="s">
        <v>15</v>
      </c>
      <c r="K532" t="str">
        <f>VLOOKUP(tblSalaries[[#This Row],[Where do you work]],tblCountries[[Actual]:[Mapping]],2,FALSE)</f>
        <v>USA</v>
      </c>
      <c r="L532" t="s">
        <v>18</v>
      </c>
      <c r="M532" s="46">
        <v>0</v>
      </c>
      <c r="N5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33" spans="2:14" ht="15" customHeight="1" x14ac:dyDescent="0.25">
      <c r="B533" t="s">
        <v>2532</v>
      </c>
      <c r="C533" s="1">
        <v>41055.224537037036</v>
      </c>
      <c r="D533" s="4" t="s">
        <v>640</v>
      </c>
      <c r="E533">
        <v>73000</v>
      </c>
      <c r="F533" t="s">
        <v>69</v>
      </c>
      <c r="G533" s="8" t="e">
        <f>tblSalaries[[#This Row],[clean Salary (in local currency)]]*VLOOKUP(tblSalaries[[#This Row],[Currency]],tblXrate[],2,FALSE)</f>
        <v>#N/A</v>
      </c>
      <c r="H533" t="s">
        <v>641</v>
      </c>
      <c r="I533" t="s">
        <v>52</v>
      </c>
      <c r="J533" t="s">
        <v>71</v>
      </c>
      <c r="K533" t="str">
        <f>VLOOKUP(tblSalaries[[#This Row],[Where do you work]],tblCountries[[Actual]:[Mapping]],2,FALSE)</f>
        <v>UK</v>
      </c>
      <c r="L533" t="s">
        <v>9</v>
      </c>
      <c r="M533" s="46">
        <v>0</v>
      </c>
      <c r="N5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34" spans="2:14" ht="15" customHeight="1" x14ac:dyDescent="0.25">
      <c r="B534" t="s">
        <v>2533</v>
      </c>
      <c r="C534" s="1">
        <v>41055.225185185183</v>
      </c>
      <c r="D534" s="4">
        <v>50000</v>
      </c>
      <c r="E534">
        <v>50000</v>
      </c>
      <c r="F534" t="s">
        <v>6</v>
      </c>
      <c r="G534" s="8" t="e">
        <f>tblSalaries[[#This Row],[clean Salary (in local currency)]]*VLOOKUP(tblSalaries[[#This Row],[Currency]],tblXrate[],2,FALSE)</f>
        <v>#N/A</v>
      </c>
      <c r="H534" t="s">
        <v>642</v>
      </c>
      <c r="I534" t="s">
        <v>20</v>
      </c>
      <c r="J534" t="s">
        <v>15</v>
      </c>
      <c r="K534" t="str">
        <f>VLOOKUP(tblSalaries[[#This Row],[Where do you work]],tblCountries[[Actual]:[Mapping]],2,FALSE)</f>
        <v>USA</v>
      </c>
      <c r="L534" t="s">
        <v>9</v>
      </c>
      <c r="M534" s="46">
        <v>0</v>
      </c>
      <c r="N5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35" spans="2:14" ht="15" customHeight="1" x14ac:dyDescent="0.25">
      <c r="B535" t="s">
        <v>2534</v>
      </c>
      <c r="C535" s="1">
        <v>41055.22724537037</v>
      </c>
      <c r="D535" s="4">
        <v>46000</v>
      </c>
      <c r="E535">
        <v>46000</v>
      </c>
      <c r="F535" t="s">
        <v>6</v>
      </c>
      <c r="G535" s="8" t="e">
        <f>tblSalaries[[#This Row],[clean Salary (in local currency)]]*VLOOKUP(tblSalaries[[#This Row],[Currency]],tblXrate[],2,FALSE)</f>
        <v>#N/A</v>
      </c>
      <c r="H535" t="s">
        <v>200</v>
      </c>
      <c r="I535" t="s">
        <v>20</v>
      </c>
      <c r="J535" t="s">
        <v>15</v>
      </c>
      <c r="K535" t="str">
        <f>VLOOKUP(tblSalaries[[#This Row],[Where do you work]],tblCountries[[Actual]:[Mapping]],2,FALSE)</f>
        <v>USA</v>
      </c>
      <c r="L535" t="s">
        <v>18</v>
      </c>
      <c r="M535" s="46">
        <v>0</v>
      </c>
      <c r="N5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36" spans="2:14" ht="15" customHeight="1" x14ac:dyDescent="0.25">
      <c r="B536" t="s">
        <v>2535</v>
      </c>
      <c r="C536" s="1">
        <v>41055.227511574078</v>
      </c>
      <c r="D536" s="4" t="s">
        <v>644</v>
      </c>
      <c r="E536">
        <v>600000</v>
      </c>
      <c r="F536" t="s">
        <v>32</v>
      </c>
      <c r="G536" s="8" t="e">
        <f>tblSalaries[[#This Row],[clean Salary (in local currency)]]*VLOOKUP(tblSalaries[[#This Row],[Currency]],tblXrate[],2,FALSE)</f>
        <v>#N/A</v>
      </c>
      <c r="H536" t="s">
        <v>645</v>
      </c>
      <c r="I536" t="s">
        <v>356</v>
      </c>
      <c r="J536" t="s">
        <v>17</v>
      </c>
      <c r="K536" t="str">
        <f>VLOOKUP(tblSalaries[[#This Row],[Where do you work]],tblCountries[[Actual]:[Mapping]],2,FALSE)</f>
        <v>Pakistan</v>
      </c>
      <c r="L536" t="s">
        <v>9</v>
      </c>
      <c r="M536" s="46">
        <v>0</v>
      </c>
      <c r="N5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37" spans="2:14" ht="15" customHeight="1" x14ac:dyDescent="0.25">
      <c r="B537" t="s">
        <v>2536</v>
      </c>
      <c r="C537" s="1">
        <v>41055.228310185186</v>
      </c>
      <c r="D537" s="4">
        <v>85000</v>
      </c>
      <c r="E537">
        <v>85000</v>
      </c>
      <c r="F537" t="s">
        <v>82</v>
      </c>
      <c r="G537" s="8" t="e">
        <f>tblSalaries[[#This Row],[clean Salary (in local currency)]]*VLOOKUP(tblSalaries[[#This Row],[Currency]],tblXrate[],2,FALSE)</f>
        <v>#N/A</v>
      </c>
      <c r="H537" t="s">
        <v>646</v>
      </c>
      <c r="I537" t="s">
        <v>20</v>
      </c>
      <c r="J537" t="s">
        <v>84</v>
      </c>
      <c r="K537" t="str">
        <f>VLOOKUP(tblSalaries[[#This Row],[Where do you work]],tblCountries[[Actual]:[Mapping]],2,FALSE)</f>
        <v>Australia</v>
      </c>
      <c r="L537" t="s">
        <v>9</v>
      </c>
      <c r="M537" s="46">
        <v>0</v>
      </c>
      <c r="N5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38" spans="2:14" ht="15" customHeight="1" x14ac:dyDescent="0.25">
      <c r="B538" t="s">
        <v>2537</v>
      </c>
      <c r="C538" s="1">
        <v>41055.229108796295</v>
      </c>
      <c r="D538" s="4">
        <v>450000</v>
      </c>
      <c r="E538">
        <v>450000</v>
      </c>
      <c r="F538" t="s">
        <v>40</v>
      </c>
      <c r="G538" s="8" t="e">
        <f>tblSalaries[[#This Row],[clean Salary (in local currency)]]*VLOOKUP(tblSalaries[[#This Row],[Currency]],tblXrate[],2,FALSE)</f>
        <v>#N/A</v>
      </c>
      <c r="H538" t="s">
        <v>647</v>
      </c>
      <c r="I538" t="s">
        <v>52</v>
      </c>
      <c r="J538" t="s">
        <v>8</v>
      </c>
      <c r="K538" t="str">
        <f>VLOOKUP(tblSalaries[[#This Row],[Where do you work]],tblCountries[[Actual]:[Mapping]],2,FALSE)</f>
        <v>India</v>
      </c>
      <c r="L538" t="s">
        <v>13</v>
      </c>
      <c r="M538" s="46">
        <v>0</v>
      </c>
      <c r="N5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39" spans="2:14" ht="15" customHeight="1" x14ac:dyDescent="0.25">
      <c r="B539" t="s">
        <v>2538</v>
      </c>
      <c r="C539" s="1">
        <v>41055.229143518518</v>
      </c>
      <c r="D539" s="4">
        <v>43000</v>
      </c>
      <c r="E539">
        <v>43000</v>
      </c>
      <c r="F539" t="s">
        <v>6</v>
      </c>
      <c r="G539" s="8" t="e">
        <f>tblSalaries[[#This Row],[clean Salary (in local currency)]]*VLOOKUP(tblSalaries[[#This Row],[Currency]],tblXrate[],2,FALSE)</f>
        <v>#N/A</v>
      </c>
      <c r="H539" t="s">
        <v>310</v>
      </c>
      <c r="I539" t="s">
        <v>310</v>
      </c>
      <c r="J539" t="s">
        <v>15</v>
      </c>
      <c r="K539" t="str">
        <f>VLOOKUP(tblSalaries[[#This Row],[Where do you work]],tblCountries[[Actual]:[Mapping]],2,FALSE)</f>
        <v>USA</v>
      </c>
      <c r="L539" t="s">
        <v>13</v>
      </c>
      <c r="M539" s="46">
        <v>0</v>
      </c>
      <c r="N5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40" spans="2:14" ht="15" customHeight="1" x14ac:dyDescent="0.25">
      <c r="B540" t="s">
        <v>2539</v>
      </c>
      <c r="C540" s="1">
        <v>41055.229305555556</v>
      </c>
      <c r="D540" s="4">
        <v>1500</v>
      </c>
      <c r="E540">
        <v>18000</v>
      </c>
      <c r="F540" t="s">
        <v>6</v>
      </c>
      <c r="G540" s="8" t="e">
        <f>tblSalaries[[#This Row],[clean Salary (in local currency)]]*VLOOKUP(tblSalaries[[#This Row],[Currency]],tblXrate[],2,FALSE)</f>
        <v>#N/A</v>
      </c>
      <c r="H540" t="s">
        <v>279</v>
      </c>
      <c r="I540" t="s">
        <v>279</v>
      </c>
      <c r="J540" t="s">
        <v>143</v>
      </c>
      <c r="K540" t="str">
        <f>VLOOKUP(tblSalaries[[#This Row],[Where do you work]],tblCountries[[Actual]:[Mapping]],2,FALSE)</f>
        <v>Brazil</v>
      </c>
      <c r="L540" t="s">
        <v>9</v>
      </c>
      <c r="M540" s="46">
        <v>0</v>
      </c>
      <c r="N5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41" spans="2:14" ht="15" customHeight="1" x14ac:dyDescent="0.25">
      <c r="B541" t="s">
        <v>2540</v>
      </c>
      <c r="C541" s="1">
        <v>41055.229930555557</v>
      </c>
      <c r="D541" s="4">
        <v>55000</v>
      </c>
      <c r="E541">
        <v>55000</v>
      </c>
      <c r="F541" t="s">
        <v>6</v>
      </c>
      <c r="G541" s="8" t="e">
        <f>tblSalaries[[#This Row],[clean Salary (in local currency)]]*VLOOKUP(tblSalaries[[#This Row],[Currency]],tblXrate[],2,FALSE)</f>
        <v>#N/A</v>
      </c>
      <c r="H541" t="s">
        <v>387</v>
      </c>
      <c r="I541" t="s">
        <v>20</v>
      </c>
      <c r="J541" t="s">
        <v>15</v>
      </c>
      <c r="K541" t="str">
        <f>VLOOKUP(tblSalaries[[#This Row],[Where do you work]],tblCountries[[Actual]:[Mapping]],2,FALSE)</f>
        <v>USA</v>
      </c>
      <c r="L541" t="s">
        <v>18</v>
      </c>
      <c r="M541" s="46">
        <v>0</v>
      </c>
      <c r="N5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42" spans="2:14" ht="15" customHeight="1" x14ac:dyDescent="0.25">
      <c r="B542" t="s">
        <v>2541</v>
      </c>
      <c r="C542" s="1">
        <v>41055.230150462965</v>
      </c>
      <c r="D542" s="4" t="s">
        <v>457</v>
      </c>
      <c r="E542">
        <v>500000</v>
      </c>
      <c r="F542" t="s">
        <v>40</v>
      </c>
      <c r="G542" s="8" t="e">
        <f>tblSalaries[[#This Row],[clean Salary (in local currency)]]*VLOOKUP(tblSalaries[[#This Row],[Currency]],tblXrate[],2,FALSE)</f>
        <v>#N/A</v>
      </c>
      <c r="H542" t="s">
        <v>648</v>
      </c>
      <c r="I542" t="s">
        <v>20</v>
      </c>
      <c r="J542" t="s">
        <v>8</v>
      </c>
      <c r="K542" t="str">
        <f>VLOOKUP(tblSalaries[[#This Row],[Where do you work]],tblCountries[[Actual]:[Mapping]],2,FALSE)</f>
        <v>India</v>
      </c>
      <c r="L542" t="s">
        <v>13</v>
      </c>
      <c r="M542" s="46">
        <v>0</v>
      </c>
      <c r="N5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43" spans="2:14" ht="15" customHeight="1" x14ac:dyDescent="0.25">
      <c r="B543" t="s">
        <v>2542</v>
      </c>
      <c r="C543" s="1">
        <v>41055.231747685182</v>
      </c>
      <c r="D543" s="4">
        <v>45000</v>
      </c>
      <c r="E543">
        <v>45000</v>
      </c>
      <c r="F543" t="s">
        <v>6</v>
      </c>
      <c r="G543" s="8" t="e">
        <f>tblSalaries[[#This Row],[clean Salary (in local currency)]]*VLOOKUP(tblSalaries[[#This Row],[Currency]],tblXrate[],2,FALSE)</f>
        <v>#N/A</v>
      </c>
      <c r="H543" t="s">
        <v>649</v>
      </c>
      <c r="I543" t="s">
        <v>3912</v>
      </c>
      <c r="J543" t="s">
        <v>15</v>
      </c>
      <c r="K543" t="str">
        <f>VLOOKUP(tblSalaries[[#This Row],[Where do you work]],tblCountries[[Actual]:[Mapping]],2,FALSE)</f>
        <v>USA</v>
      </c>
      <c r="L543" t="s">
        <v>13</v>
      </c>
      <c r="M543" s="46">
        <v>0</v>
      </c>
      <c r="N5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44" spans="2:14" ht="15" customHeight="1" x14ac:dyDescent="0.25">
      <c r="B544" t="s">
        <v>2543</v>
      </c>
      <c r="C544" s="1">
        <v>41055.232638888891</v>
      </c>
      <c r="D544" s="4">
        <v>50000</v>
      </c>
      <c r="E544">
        <v>50000</v>
      </c>
      <c r="F544" t="s">
        <v>6</v>
      </c>
      <c r="G544" s="8" t="e">
        <f>tblSalaries[[#This Row],[clean Salary (in local currency)]]*VLOOKUP(tblSalaries[[#This Row],[Currency]],tblXrate[],2,FALSE)</f>
        <v>#N/A</v>
      </c>
      <c r="H544" t="s">
        <v>650</v>
      </c>
      <c r="I544" t="s">
        <v>52</v>
      </c>
      <c r="J544" t="s">
        <v>15</v>
      </c>
      <c r="K544" t="str">
        <f>VLOOKUP(tblSalaries[[#This Row],[Where do you work]],tblCountries[[Actual]:[Mapping]],2,FALSE)</f>
        <v>USA</v>
      </c>
      <c r="L544" t="s">
        <v>9</v>
      </c>
      <c r="M544" s="46">
        <v>0</v>
      </c>
      <c r="N5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45" spans="2:14" ht="15" customHeight="1" x14ac:dyDescent="0.25">
      <c r="B545" t="s">
        <v>2544</v>
      </c>
      <c r="C545" s="1">
        <v>41055.239374999997</v>
      </c>
      <c r="D545" s="4" t="s">
        <v>651</v>
      </c>
      <c r="E545">
        <v>80000</v>
      </c>
      <c r="F545" t="s">
        <v>6</v>
      </c>
      <c r="G545" s="8" t="e">
        <f>tblSalaries[[#This Row],[clean Salary (in local currency)]]*VLOOKUP(tblSalaries[[#This Row],[Currency]],tblXrate[],2,FALSE)</f>
        <v>#N/A</v>
      </c>
      <c r="H545" t="s">
        <v>652</v>
      </c>
      <c r="I545" t="s">
        <v>20</v>
      </c>
      <c r="J545" t="s">
        <v>15</v>
      </c>
      <c r="K545" t="str">
        <f>VLOOKUP(tblSalaries[[#This Row],[Where do you work]],tblCountries[[Actual]:[Mapping]],2,FALSE)</f>
        <v>USA</v>
      </c>
      <c r="L545" t="s">
        <v>13</v>
      </c>
      <c r="M545" s="46">
        <v>0</v>
      </c>
      <c r="N5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46" spans="2:14" ht="15" customHeight="1" x14ac:dyDescent="0.25">
      <c r="B546" t="s">
        <v>2545</v>
      </c>
      <c r="C546" s="1">
        <v>41055.240300925929</v>
      </c>
      <c r="D546" s="4">
        <v>67000</v>
      </c>
      <c r="E546">
        <v>67000</v>
      </c>
      <c r="F546" t="s">
        <v>6</v>
      </c>
      <c r="G546" s="8" t="e">
        <f>tblSalaries[[#This Row],[clean Salary (in local currency)]]*VLOOKUP(tblSalaries[[#This Row],[Currency]],tblXrate[],2,FALSE)</f>
        <v>#N/A</v>
      </c>
      <c r="H546" t="s">
        <v>394</v>
      </c>
      <c r="I546" t="s">
        <v>20</v>
      </c>
      <c r="J546" t="s">
        <v>15</v>
      </c>
      <c r="K546" t="str">
        <f>VLOOKUP(tblSalaries[[#This Row],[Where do you work]],tblCountries[[Actual]:[Mapping]],2,FALSE)</f>
        <v>USA</v>
      </c>
      <c r="L546" t="s">
        <v>9</v>
      </c>
      <c r="M546" s="46">
        <v>0</v>
      </c>
      <c r="N5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47" spans="2:14" ht="15" customHeight="1" x14ac:dyDescent="0.25">
      <c r="B547" t="s">
        <v>2546</v>
      </c>
      <c r="C547" s="1">
        <v>41055.240763888891</v>
      </c>
      <c r="D547" s="4">
        <v>111000</v>
      </c>
      <c r="E547">
        <v>111000</v>
      </c>
      <c r="F547" t="s">
        <v>6</v>
      </c>
      <c r="G547" s="8" t="e">
        <f>tblSalaries[[#This Row],[clean Salary (in local currency)]]*VLOOKUP(tblSalaries[[#This Row],[Currency]],tblXrate[],2,FALSE)</f>
        <v>#N/A</v>
      </c>
      <c r="H547" t="s">
        <v>424</v>
      </c>
      <c r="I547" t="s">
        <v>20</v>
      </c>
      <c r="J547" t="s">
        <v>653</v>
      </c>
      <c r="K547" t="str">
        <f>VLOOKUP(tblSalaries[[#This Row],[Where do you work]],tblCountries[[Actual]:[Mapping]],2,FALSE)</f>
        <v>Japan</v>
      </c>
      <c r="L547" t="s">
        <v>13</v>
      </c>
      <c r="M547" s="46">
        <v>0</v>
      </c>
      <c r="N5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48" spans="2:14" ht="15" customHeight="1" x14ac:dyDescent="0.25">
      <c r="B548" t="s">
        <v>2547</v>
      </c>
      <c r="C548" s="1">
        <v>41055.241782407407</v>
      </c>
      <c r="D548" s="4">
        <v>120000</v>
      </c>
      <c r="E548">
        <v>120000</v>
      </c>
      <c r="F548" t="s">
        <v>6</v>
      </c>
      <c r="G548" s="8" t="e">
        <f>tblSalaries[[#This Row],[clean Salary (in local currency)]]*VLOOKUP(tblSalaries[[#This Row],[Currency]],tblXrate[],2,FALSE)</f>
        <v>#N/A</v>
      </c>
      <c r="H548" t="s">
        <v>139</v>
      </c>
      <c r="I548" t="s">
        <v>3914</v>
      </c>
      <c r="J548" t="s">
        <v>15</v>
      </c>
      <c r="K548" t="str">
        <f>VLOOKUP(tblSalaries[[#This Row],[Where do you work]],tblCountries[[Actual]:[Mapping]],2,FALSE)</f>
        <v>USA</v>
      </c>
      <c r="L548" t="s">
        <v>9</v>
      </c>
      <c r="M548" s="46">
        <v>0</v>
      </c>
      <c r="N5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49" spans="2:14" ht="15" customHeight="1" x14ac:dyDescent="0.25">
      <c r="B549" t="s">
        <v>2548</v>
      </c>
      <c r="C549" s="1">
        <v>41055.241805555554</v>
      </c>
      <c r="D549" s="4" t="s">
        <v>654</v>
      </c>
      <c r="E549">
        <v>20000</v>
      </c>
      <c r="F549" t="s">
        <v>69</v>
      </c>
      <c r="G549" s="8" t="e">
        <f>tblSalaries[[#This Row],[clean Salary (in local currency)]]*VLOOKUP(tblSalaries[[#This Row],[Currency]],tblXrate[],2,FALSE)</f>
        <v>#N/A</v>
      </c>
      <c r="H549" t="s">
        <v>655</v>
      </c>
      <c r="I549" t="s">
        <v>356</v>
      </c>
      <c r="J549" t="s">
        <v>71</v>
      </c>
      <c r="K549" t="str">
        <f>VLOOKUP(tblSalaries[[#This Row],[Where do you work]],tblCountries[[Actual]:[Mapping]],2,FALSE)</f>
        <v>UK</v>
      </c>
      <c r="L549" t="s">
        <v>9</v>
      </c>
      <c r="M549" s="46">
        <v>0</v>
      </c>
      <c r="N5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50" spans="2:14" ht="15" customHeight="1" x14ac:dyDescent="0.25">
      <c r="B550" t="s">
        <v>2549</v>
      </c>
      <c r="C550" s="1">
        <v>41055.243298611109</v>
      </c>
      <c r="D550" s="4">
        <v>77000</v>
      </c>
      <c r="E550">
        <v>77000</v>
      </c>
      <c r="F550" t="s">
        <v>82</v>
      </c>
      <c r="G550" s="8" t="e">
        <f>tblSalaries[[#This Row],[clean Salary (in local currency)]]*VLOOKUP(tblSalaries[[#This Row],[Currency]],tblXrate[],2,FALSE)</f>
        <v>#N/A</v>
      </c>
      <c r="H550" t="s">
        <v>656</v>
      </c>
      <c r="I550" t="s">
        <v>20</v>
      </c>
      <c r="J550" t="s">
        <v>84</v>
      </c>
      <c r="K550" t="str">
        <f>VLOOKUP(tblSalaries[[#This Row],[Where do you work]],tblCountries[[Actual]:[Mapping]],2,FALSE)</f>
        <v>Australia</v>
      </c>
      <c r="L550" t="s">
        <v>18</v>
      </c>
      <c r="M550" s="46">
        <v>0</v>
      </c>
      <c r="N5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51" spans="2:14" ht="15" customHeight="1" x14ac:dyDescent="0.25">
      <c r="B551" t="s">
        <v>2550</v>
      </c>
      <c r="C551" s="1">
        <v>41055.243321759262</v>
      </c>
      <c r="D551" s="4">
        <v>60000</v>
      </c>
      <c r="E551">
        <v>60000</v>
      </c>
      <c r="F551" t="s">
        <v>6</v>
      </c>
      <c r="G551" s="8" t="e">
        <f>tblSalaries[[#This Row],[clean Salary (in local currency)]]*VLOOKUP(tblSalaries[[#This Row],[Currency]],tblXrate[],2,FALSE)</f>
        <v>#N/A</v>
      </c>
      <c r="H551" t="s">
        <v>657</v>
      </c>
      <c r="I551" t="s">
        <v>67</v>
      </c>
      <c r="J551" t="s">
        <v>15</v>
      </c>
      <c r="K551" t="str">
        <f>VLOOKUP(tblSalaries[[#This Row],[Where do you work]],tblCountries[[Actual]:[Mapping]],2,FALSE)</f>
        <v>USA</v>
      </c>
      <c r="L551" t="s">
        <v>25</v>
      </c>
      <c r="M551" s="46">
        <v>0</v>
      </c>
      <c r="N5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52" spans="2:14" ht="15" customHeight="1" x14ac:dyDescent="0.25">
      <c r="B552" t="s">
        <v>2551</v>
      </c>
      <c r="C552" s="1">
        <v>41055.243356481478</v>
      </c>
      <c r="D552" s="4">
        <v>35000</v>
      </c>
      <c r="E552">
        <v>35000</v>
      </c>
      <c r="F552" t="s">
        <v>6</v>
      </c>
      <c r="G552" s="8" t="e">
        <f>tblSalaries[[#This Row],[clean Salary (in local currency)]]*VLOOKUP(tblSalaries[[#This Row],[Currency]],tblXrate[],2,FALSE)</f>
        <v>#N/A</v>
      </c>
      <c r="H552" t="s">
        <v>20</v>
      </c>
      <c r="I552" t="s">
        <v>20</v>
      </c>
      <c r="J552" t="s">
        <v>15</v>
      </c>
      <c r="K552" t="str">
        <f>VLOOKUP(tblSalaries[[#This Row],[Where do you work]],tblCountries[[Actual]:[Mapping]],2,FALSE)</f>
        <v>USA</v>
      </c>
      <c r="L552" t="s">
        <v>18</v>
      </c>
      <c r="M552" s="46">
        <v>0</v>
      </c>
      <c r="N5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53" spans="2:14" ht="15" customHeight="1" x14ac:dyDescent="0.25">
      <c r="B553" t="s">
        <v>2552</v>
      </c>
      <c r="C553" s="1">
        <v>41055.244988425926</v>
      </c>
      <c r="D553" s="4">
        <v>50000</v>
      </c>
      <c r="E553">
        <v>50000</v>
      </c>
      <c r="F553" t="s">
        <v>22</v>
      </c>
      <c r="G553" s="8" t="e">
        <f>tblSalaries[[#This Row],[clean Salary (in local currency)]]*VLOOKUP(tblSalaries[[#This Row],[Currency]],tblXrate[],2,FALSE)</f>
        <v>#N/A</v>
      </c>
      <c r="H553" t="s">
        <v>658</v>
      </c>
      <c r="I553" t="s">
        <v>52</v>
      </c>
      <c r="J553" t="s">
        <v>136</v>
      </c>
      <c r="K553" t="str">
        <f>VLOOKUP(tblSalaries[[#This Row],[Where do you work]],tblCountries[[Actual]:[Mapping]],2,FALSE)</f>
        <v>Panama</v>
      </c>
      <c r="L553" t="s">
        <v>18</v>
      </c>
      <c r="M553" s="46">
        <v>0</v>
      </c>
      <c r="N5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Missing</v>
      </c>
    </row>
    <row r="554" spans="2:14" ht="15" customHeight="1" x14ac:dyDescent="0.25">
      <c r="B554" t="s">
        <v>2553</v>
      </c>
      <c r="C554" s="1">
        <v>41055.246782407405</v>
      </c>
      <c r="D554" s="4">
        <v>54000</v>
      </c>
      <c r="E554">
        <v>54000</v>
      </c>
      <c r="F554" t="s">
        <v>6</v>
      </c>
      <c r="G554" s="8" t="e">
        <f>tblSalaries[[#This Row],[clean Salary (in local currency)]]*VLOOKUP(tblSalaries[[#This Row],[Currency]],tblXrate[],2,FALSE)</f>
        <v>#N/A</v>
      </c>
      <c r="H554" t="s">
        <v>659</v>
      </c>
      <c r="I554" t="s">
        <v>67</v>
      </c>
      <c r="J554" t="s">
        <v>15</v>
      </c>
      <c r="K554" t="str">
        <f>VLOOKUP(tblSalaries[[#This Row],[Where do you work]],tblCountries[[Actual]:[Mapping]],2,FALSE)</f>
        <v>USA</v>
      </c>
      <c r="L554" t="s">
        <v>13</v>
      </c>
      <c r="M554" s="46">
        <v>5</v>
      </c>
      <c r="N5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55" spans="2:14" ht="15" customHeight="1" x14ac:dyDescent="0.25">
      <c r="B555" t="s">
        <v>2554</v>
      </c>
      <c r="C555" s="1">
        <v>41055.251354166663</v>
      </c>
      <c r="D555" s="4">
        <v>1300</v>
      </c>
      <c r="E555">
        <v>15600</v>
      </c>
      <c r="F555" t="s">
        <v>6</v>
      </c>
      <c r="G555" s="8" t="e">
        <f>tblSalaries[[#This Row],[clean Salary (in local currency)]]*VLOOKUP(tblSalaries[[#This Row],[Currency]],tblXrate[],2,FALSE)</f>
        <v>#N/A</v>
      </c>
      <c r="H555" t="s">
        <v>660</v>
      </c>
      <c r="I555" t="s">
        <v>488</v>
      </c>
      <c r="J555" t="s">
        <v>661</v>
      </c>
      <c r="K555" t="str">
        <f>VLOOKUP(tblSalaries[[#This Row],[Where do you work]],tblCountries[[Actual]:[Mapping]],2,FALSE)</f>
        <v>Brazil</v>
      </c>
      <c r="L555" t="s">
        <v>9</v>
      </c>
      <c r="M555" s="46">
        <v>20</v>
      </c>
      <c r="N5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556" spans="2:14" ht="15" customHeight="1" x14ac:dyDescent="0.25">
      <c r="B556" t="s">
        <v>2555</v>
      </c>
      <c r="C556" s="1">
        <v>41055.25582175926</v>
      </c>
      <c r="D556" s="4">
        <v>35000</v>
      </c>
      <c r="E556">
        <v>35000</v>
      </c>
      <c r="F556" t="s">
        <v>6</v>
      </c>
      <c r="G556" s="8" t="e">
        <f>tblSalaries[[#This Row],[clean Salary (in local currency)]]*VLOOKUP(tblSalaries[[#This Row],[Currency]],tblXrate[],2,FALSE)</f>
        <v>#N/A</v>
      </c>
      <c r="H556" t="s">
        <v>662</v>
      </c>
      <c r="I556" t="s">
        <v>20</v>
      </c>
      <c r="J556" t="s">
        <v>15</v>
      </c>
      <c r="K556" t="str">
        <f>VLOOKUP(tblSalaries[[#This Row],[Where do you work]],tblCountries[[Actual]:[Mapping]],2,FALSE)</f>
        <v>USA</v>
      </c>
      <c r="L556" t="s">
        <v>25</v>
      </c>
      <c r="M556" s="46">
        <v>7</v>
      </c>
      <c r="N5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57" spans="2:14" ht="15" customHeight="1" x14ac:dyDescent="0.25">
      <c r="B557" t="s">
        <v>2556</v>
      </c>
      <c r="C557" s="1">
        <v>41055.257037037038</v>
      </c>
      <c r="D557" s="4">
        <v>188000</v>
      </c>
      <c r="E557">
        <v>188000</v>
      </c>
      <c r="F557" t="s">
        <v>6</v>
      </c>
      <c r="G557" s="8" t="e">
        <f>tblSalaries[[#This Row],[clean Salary (in local currency)]]*VLOOKUP(tblSalaries[[#This Row],[Currency]],tblXrate[],2,FALSE)</f>
        <v>#N/A</v>
      </c>
      <c r="H557" t="s">
        <v>663</v>
      </c>
      <c r="I557" t="s">
        <v>3914</v>
      </c>
      <c r="J557" t="s">
        <v>15</v>
      </c>
      <c r="K557" t="str">
        <f>VLOOKUP(tblSalaries[[#This Row],[Where do you work]],tblCountries[[Actual]:[Mapping]],2,FALSE)</f>
        <v>USA</v>
      </c>
      <c r="L557" t="s">
        <v>25</v>
      </c>
      <c r="M557" s="46">
        <v>20</v>
      </c>
      <c r="N5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558" spans="2:14" ht="15" customHeight="1" x14ac:dyDescent="0.25">
      <c r="B558" t="s">
        <v>2557</v>
      </c>
      <c r="C558" s="1">
        <v>41055.259872685187</v>
      </c>
      <c r="D558" s="4">
        <v>27500</v>
      </c>
      <c r="E558">
        <v>27500</v>
      </c>
      <c r="F558" t="s">
        <v>6</v>
      </c>
      <c r="G558" s="8" t="e">
        <f>tblSalaries[[#This Row],[clean Salary (in local currency)]]*VLOOKUP(tblSalaries[[#This Row],[Currency]],tblXrate[],2,FALSE)</f>
        <v>#N/A</v>
      </c>
      <c r="H558" t="s">
        <v>615</v>
      </c>
      <c r="I558" t="s">
        <v>20</v>
      </c>
      <c r="J558" t="s">
        <v>15</v>
      </c>
      <c r="K558" t="str">
        <f>VLOOKUP(tblSalaries[[#This Row],[Where do you work]],tblCountries[[Actual]:[Mapping]],2,FALSE)</f>
        <v>USA</v>
      </c>
      <c r="L558" t="s">
        <v>13</v>
      </c>
      <c r="M558" s="46">
        <v>1</v>
      </c>
      <c r="N5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59" spans="2:14" ht="15" customHeight="1" x14ac:dyDescent="0.25">
      <c r="B559" t="s">
        <v>2558</v>
      </c>
      <c r="C559" s="1">
        <v>41055.264328703706</v>
      </c>
      <c r="D559" s="4">
        <v>140000</v>
      </c>
      <c r="E559">
        <v>140000</v>
      </c>
      <c r="F559" t="s">
        <v>6</v>
      </c>
      <c r="G559" s="8" t="e">
        <f>tblSalaries[[#This Row],[clean Salary (in local currency)]]*VLOOKUP(tblSalaries[[#This Row],[Currency]],tblXrate[],2,FALSE)</f>
        <v>#N/A</v>
      </c>
      <c r="H559" t="s">
        <v>270</v>
      </c>
      <c r="I559" t="s">
        <v>488</v>
      </c>
      <c r="J559" t="s">
        <v>15</v>
      </c>
      <c r="K559" t="str">
        <f>VLOOKUP(tblSalaries[[#This Row],[Where do you work]],tblCountries[[Actual]:[Mapping]],2,FALSE)</f>
        <v>USA</v>
      </c>
      <c r="L559" t="s">
        <v>18</v>
      </c>
      <c r="M559" s="46">
        <v>10</v>
      </c>
      <c r="N5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60" spans="2:14" ht="15" customHeight="1" x14ac:dyDescent="0.25">
      <c r="B560" t="s">
        <v>2559</v>
      </c>
      <c r="C560" s="1">
        <v>41055.266701388886</v>
      </c>
      <c r="D560" s="4">
        <v>55000</v>
      </c>
      <c r="E560">
        <v>55000</v>
      </c>
      <c r="F560" t="s">
        <v>22</v>
      </c>
      <c r="G560" s="8" t="e">
        <f>tblSalaries[[#This Row],[clean Salary (in local currency)]]*VLOOKUP(tblSalaries[[#This Row],[Currency]],tblXrate[],2,FALSE)</f>
        <v>#N/A</v>
      </c>
      <c r="H560" t="s">
        <v>646</v>
      </c>
      <c r="I560" t="s">
        <v>20</v>
      </c>
      <c r="J560" t="s">
        <v>627</v>
      </c>
      <c r="K560" t="str">
        <f>VLOOKUP(tblSalaries[[#This Row],[Where do you work]],tblCountries[[Actual]:[Mapping]],2,FALSE)</f>
        <v>Netherlands</v>
      </c>
      <c r="L560" t="s">
        <v>13</v>
      </c>
      <c r="M560" s="46">
        <v>6</v>
      </c>
      <c r="N5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61" spans="2:14" ht="15" customHeight="1" x14ac:dyDescent="0.25">
      <c r="B561" t="s">
        <v>2560</v>
      </c>
      <c r="C561" s="1">
        <v>41055.278460648151</v>
      </c>
      <c r="D561" s="4">
        <v>45000</v>
      </c>
      <c r="E561">
        <v>45000</v>
      </c>
      <c r="F561" t="s">
        <v>6</v>
      </c>
      <c r="G561" s="8" t="e">
        <f>tblSalaries[[#This Row],[clean Salary (in local currency)]]*VLOOKUP(tblSalaries[[#This Row],[Currency]],tblXrate[],2,FALSE)</f>
        <v>#N/A</v>
      </c>
      <c r="H561" t="s">
        <v>664</v>
      </c>
      <c r="I561" t="s">
        <v>20</v>
      </c>
      <c r="J561" t="s">
        <v>15</v>
      </c>
      <c r="K561" t="str">
        <f>VLOOKUP(tblSalaries[[#This Row],[Where do you work]],tblCountries[[Actual]:[Mapping]],2,FALSE)</f>
        <v>USA</v>
      </c>
      <c r="L561" t="s">
        <v>9</v>
      </c>
      <c r="M561" s="46">
        <v>2</v>
      </c>
      <c r="N5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62" spans="2:14" ht="15" customHeight="1" x14ac:dyDescent="0.25">
      <c r="B562" t="s">
        <v>2561</v>
      </c>
      <c r="C562" s="1">
        <v>41055.28197916667</v>
      </c>
      <c r="D562" s="4" t="s">
        <v>665</v>
      </c>
      <c r="E562">
        <v>95000</v>
      </c>
      <c r="F562" t="s">
        <v>6</v>
      </c>
      <c r="G562" s="8" t="e">
        <f>tblSalaries[[#This Row],[clean Salary (in local currency)]]*VLOOKUP(tblSalaries[[#This Row],[Currency]],tblXrate[],2,FALSE)</f>
        <v>#N/A</v>
      </c>
      <c r="H562" t="s">
        <v>207</v>
      </c>
      <c r="I562" t="s">
        <v>20</v>
      </c>
      <c r="J562" t="s">
        <v>84</v>
      </c>
      <c r="K562" t="str">
        <f>VLOOKUP(tblSalaries[[#This Row],[Where do you work]],tblCountries[[Actual]:[Mapping]],2,FALSE)</f>
        <v>Australia</v>
      </c>
      <c r="L562" t="s">
        <v>18</v>
      </c>
      <c r="M562" s="46">
        <v>11</v>
      </c>
      <c r="N5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563" spans="2:14" ht="15" customHeight="1" x14ac:dyDescent="0.25">
      <c r="B563" t="s">
        <v>2562</v>
      </c>
      <c r="C563" s="1">
        <v>41055.282638888886</v>
      </c>
      <c r="D563" s="4" t="s">
        <v>666</v>
      </c>
      <c r="E563">
        <v>155000</v>
      </c>
      <c r="F563" t="s">
        <v>82</v>
      </c>
      <c r="G563" s="8" t="e">
        <f>tblSalaries[[#This Row],[clean Salary (in local currency)]]*VLOOKUP(tblSalaries[[#This Row],[Currency]],tblXrate[],2,FALSE)</f>
        <v>#N/A</v>
      </c>
      <c r="H563" t="s">
        <v>667</v>
      </c>
      <c r="I563" t="s">
        <v>52</v>
      </c>
      <c r="J563" t="s">
        <v>84</v>
      </c>
      <c r="K563" t="str">
        <f>VLOOKUP(tblSalaries[[#This Row],[Where do you work]],tblCountries[[Actual]:[Mapping]],2,FALSE)</f>
        <v>Australia</v>
      </c>
      <c r="L563" t="s">
        <v>9</v>
      </c>
      <c r="M563" s="46">
        <v>20</v>
      </c>
      <c r="N5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564" spans="2:14" ht="15" customHeight="1" x14ac:dyDescent="0.25">
      <c r="B564" t="s">
        <v>2563</v>
      </c>
      <c r="C564" s="1">
        <v>41055.283321759256</v>
      </c>
      <c r="D564" s="4" t="s">
        <v>668</v>
      </c>
      <c r="E564">
        <v>80000</v>
      </c>
      <c r="F564" t="s">
        <v>669</v>
      </c>
      <c r="G564" s="8" t="e">
        <f>tblSalaries[[#This Row],[clean Salary (in local currency)]]*VLOOKUP(tblSalaries[[#This Row],[Currency]],tblXrate[],2,FALSE)</f>
        <v>#N/A</v>
      </c>
      <c r="H564" t="s">
        <v>670</v>
      </c>
      <c r="I564" t="s">
        <v>20</v>
      </c>
      <c r="J564" t="s">
        <v>671</v>
      </c>
      <c r="K564" t="str">
        <f>VLOOKUP(tblSalaries[[#This Row],[Where do you work]],tblCountries[[Actual]:[Mapping]],2,FALSE)</f>
        <v>New Zealand</v>
      </c>
      <c r="L564" t="s">
        <v>9</v>
      </c>
      <c r="M564" s="46">
        <v>23</v>
      </c>
      <c r="N5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565" spans="2:14" ht="15" customHeight="1" x14ac:dyDescent="0.25">
      <c r="B565" t="s">
        <v>2564</v>
      </c>
      <c r="C565" s="1">
        <v>41055.284988425927</v>
      </c>
      <c r="D565" s="4">
        <v>38000</v>
      </c>
      <c r="E565">
        <v>38000</v>
      </c>
      <c r="F565" t="s">
        <v>6</v>
      </c>
      <c r="G565" s="8" t="e">
        <f>tblSalaries[[#This Row],[clean Salary (in local currency)]]*VLOOKUP(tblSalaries[[#This Row],[Currency]],tblXrate[],2,FALSE)</f>
        <v>#N/A</v>
      </c>
      <c r="H565" t="s">
        <v>672</v>
      </c>
      <c r="I565" t="s">
        <v>20</v>
      </c>
      <c r="J565" t="s">
        <v>15</v>
      </c>
      <c r="K565" t="str">
        <f>VLOOKUP(tblSalaries[[#This Row],[Where do you work]],tblCountries[[Actual]:[Mapping]],2,FALSE)</f>
        <v>USA</v>
      </c>
      <c r="L565" t="s">
        <v>13</v>
      </c>
      <c r="M565" s="46">
        <v>11</v>
      </c>
      <c r="N5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566" spans="2:14" ht="15" customHeight="1" x14ac:dyDescent="0.25">
      <c r="B566" t="s">
        <v>2565</v>
      </c>
      <c r="C566" s="1">
        <v>41055.287962962961</v>
      </c>
      <c r="D566" s="4">
        <v>90000</v>
      </c>
      <c r="E566">
        <v>90000</v>
      </c>
      <c r="F566" t="s">
        <v>6</v>
      </c>
      <c r="G566" s="8" t="e">
        <f>tblSalaries[[#This Row],[clean Salary (in local currency)]]*VLOOKUP(tblSalaries[[#This Row],[Currency]],tblXrate[],2,FALSE)</f>
        <v>#N/A</v>
      </c>
      <c r="H566" t="s">
        <v>673</v>
      </c>
      <c r="I566" t="s">
        <v>52</v>
      </c>
      <c r="J566" t="s">
        <v>15</v>
      </c>
      <c r="K566" t="str">
        <f>VLOOKUP(tblSalaries[[#This Row],[Where do you work]],tblCountries[[Actual]:[Mapping]],2,FALSE)</f>
        <v>USA</v>
      </c>
      <c r="L566" t="s">
        <v>9</v>
      </c>
      <c r="M566" s="46">
        <v>6</v>
      </c>
      <c r="N5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67" spans="2:14" ht="15" customHeight="1" x14ac:dyDescent="0.25">
      <c r="B567" t="s">
        <v>2566</v>
      </c>
      <c r="C567" s="1">
        <v>41055.289687500001</v>
      </c>
      <c r="D567" s="4" t="s">
        <v>674</v>
      </c>
      <c r="E567">
        <v>28800</v>
      </c>
      <c r="F567" t="s">
        <v>69</v>
      </c>
      <c r="G567" s="8" t="e">
        <f>tblSalaries[[#This Row],[clean Salary (in local currency)]]*VLOOKUP(tblSalaries[[#This Row],[Currency]],tblXrate[],2,FALSE)</f>
        <v>#N/A</v>
      </c>
      <c r="H567" t="s">
        <v>641</v>
      </c>
      <c r="I567" t="s">
        <v>52</v>
      </c>
      <c r="J567" t="s">
        <v>71</v>
      </c>
      <c r="K567" t="str">
        <f>VLOOKUP(tblSalaries[[#This Row],[Where do you work]],tblCountries[[Actual]:[Mapping]],2,FALSE)</f>
        <v>UK</v>
      </c>
      <c r="L567" t="s">
        <v>9</v>
      </c>
      <c r="M567" s="46">
        <v>27</v>
      </c>
      <c r="N5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568" spans="2:14" ht="15" customHeight="1" x14ac:dyDescent="0.25">
      <c r="B568" t="s">
        <v>2567</v>
      </c>
      <c r="C568" s="1">
        <v>41055.29247685185</v>
      </c>
      <c r="D568" s="4" t="s">
        <v>675</v>
      </c>
      <c r="E568">
        <v>21000</v>
      </c>
      <c r="F568" t="s">
        <v>69</v>
      </c>
      <c r="G568" s="8" t="e">
        <f>tblSalaries[[#This Row],[clean Salary (in local currency)]]*VLOOKUP(tblSalaries[[#This Row],[Currency]],tblXrate[],2,FALSE)</f>
        <v>#N/A</v>
      </c>
      <c r="H568" t="s">
        <v>108</v>
      </c>
      <c r="I568" t="s">
        <v>20</v>
      </c>
      <c r="J568" t="s">
        <v>71</v>
      </c>
      <c r="K568" t="str">
        <f>VLOOKUP(tblSalaries[[#This Row],[Where do you work]],tblCountries[[Actual]:[Mapping]],2,FALSE)</f>
        <v>UK</v>
      </c>
      <c r="L568" t="s">
        <v>13</v>
      </c>
      <c r="M568" s="46">
        <v>10</v>
      </c>
      <c r="N5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69" spans="2:14" ht="15" customHeight="1" x14ac:dyDescent="0.25">
      <c r="B569" t="s">
        <v>2568</v>
      </c>
      <c r="C569" s="1">
        <v>41055.296412037038</v>
      </c>
      <c r="D569" s="4" t="s">
        <v>676</v>
      </c>
      <c r="E569">
        <v>4285</v>
      </c>
      <c r="F569" t="s">
        <v>6</v>
      </c>
      <c r="G569" s="8" t="e">
        <f>tblSalaries[[#This Row],[clean Salary (in local currency)]]*VLOOKUP(tblSalaries[[#This Row],[Currency]],tblXrate[],2,FALSE)</f>
        <v>#N/A</v>
      </c>
      <c r="H569" t="s">
        <v>677</v>
      </c>
      <c r="I569" t="s">
        <v>20</v>
      </c>
      <c r="J569" t="s">
        <v>8</v>
      </c>
      <c r="K569" t="str">
        <f>VLOOKUP(tblSalaries[[#This Row],[Where do you work]],tblCountries[[Actual]:[Mapping]],2,FALSE)</f>
        <v>India</v>
      </c>
      <c r="L569" t="s">
        <v>13</v>
      </c>
      <c r="M569" s="46">
        <v>6</v>
      </c>
      <c r="N5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70" spans="2:14" ht="15" customHeight="1" x14ac:dyDescent="0.25">
      <c r="B570" t="s">
        <v>2569</v>
      </c>
      <c r="C570" s="1">
        <v>41055.301412037035</v>
      </c>
      <c r="D570" s="4">
        <v>6000</v>
      </c>
      <c r="E570">
        <v>6000</v>
      </c>
      <c r="F570" t="s">
        <v>6</v>
      </c>
      <c r="G570" s="8" t="e">
        <f>tblSalaries[[#This Row],[clean Salary (in local currency)]]*VLOOKUP(tblSalaries[[#This Row],[Currency]],tblXrate[],2,FALSE)</f>
        <v>#N/A</v>
      </c>
      <c r="H570" t="s">
        <v>678</v>
      </c>
      <c r="I570" t="s">
        <v>52</v>
      </c>
      <c r="J570" t="s">
        <v>679</v>
      </c>
      <c r="K570" t="str">
        <f>VLOOKUP(tblSalaries[[#This Row],[Where do you work]],tblCountries[[Actual]:[Mapping]],2,FALSE)</f>
        <v>Guyana</v>
      </c>
      <c r="L570" t="s">
        <v>25</v>
      </c>
      <c r="M570" s="46">
        <v>20</v>
      </c>
      <c r="N5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571" spans="2:14" ht="15" customHeight="1" x14ac:dyDescent="0.25">
      <c r="B571" t="s">
        <v>2570</v>
      </c>
      <c r="C571" s="1">
        <v>41055.30263888889</v>
      </c>
      <c r="D571" s="4" t="s">
        <v>680</v>
      </c>
      <c r="E571">
        <v>22000</v>
      </c>
      <c r="F571" t="s">
        <v>82</v>
      </c>
      <c r="G571" s="8" t="e">
        <f>tblSalaries[[#This Row],[clean Salary (in local currency)]]*VLOOKUP(tblSalaries[[#This Row],[Currency]],tblXrate[],2,FALSE)</f>
        <v>#N/A</v>
      </c>
      <c r="H571" t="s">
        <v>108</v>
      </c>
      <c r="I571" t="s">
        <v>20</v>
      </c>
      <c r="J571" t="s">
        <v>84</v>
      </c>
      <c r="K571" t="str">
        <f>VLOOKUP(tblSalaries[[#This Row],[Where do you work]],tblCountries[[Actual]:[Mapping]],2,FALSE)</f>
        <v>Australia</v>
      </c>
      <c r="L571" t="s">
        <v>9</v>
      </c>
      <c r="M571" s="46">
        <v>8</v>
      </c>
      <c r="N5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72" spans="2:14" ht="15" customHeight="1" x14ac:dyDescent="0.25">
      <c r="B572" t="s">
        <v>2571</v>
      </c>
      <c r="C572" s="1">
        <v>41055.304826388892</v>
      </c>
      <c r="D572" s="4">
        <v>90000</v>
      </c>
      <c r="E572">
        <v>90000</v>
      </c>
      <c r="F572" t="s">
        <v>6</v>
      </c>
      <c r="G572" s="8" t="e">
        <f>tblSalaries[[#This Row],[clean Salary (in local currency)]]*VLOOKUP(tblSalaries[[#This Row],[Currency]],tblXrate[],2,FALSE)</f>
        <v>#N/A</v>
      </c>
      <c r="H572" t="s">
        <v>52</v>
      </c>
      <c r="I572" t="s">
        <v>52</v>
      </c>
      <c r="J572" t="s">
        <v>15</v>
      </c>
      <c r="K572" t="str">
        <f>VLOOKUP(tblSalaries[[#This Row],[Where do you work]],tblCountries[[Actual]:[Mapping]],2,FALSE)</f>
        <v>USA</v>
      </c>
      <c r="L572" t="s">
        <v>18</v>
      </c>
      <c r="M572" s="46">
        <v>15</v>
      </c>
      <c r="N5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573" spans="2:14" ht="15" customHeight="1" x14ac:dyDescent="0.25">
      <c r="B573" t="s">
        <v>2572</v>
      </c>
      <c r="C573" s="1">
        <v>41055.307766203703</v>
      </c>
      <c r="D573" s="4">
        <v>150000</v>
      </c>
      <c r="E573">
        <v>150000</v>
      </c>
      <c r="F573" t="s">
        <v>6</v>
      </c>
      <c r="G573" s="8" t="e">
        <f>tblSalaries[[#This Row],[clean Salary (in local currency)]]*VLOOKUP(tblSalaries[[#This Row],[Currency]],tblXrate[],2,FALSE)</f>
        <v>#N/A</v>
      </c>
      <c r="H573" t="s">
        <v>29</v>
      </c>
      <c r="I573" t="s">
        <v>3914</v>
      </c>
      <c r="J573" t="s">
        <v>15</v>
      </c>
      <c r="K573" t="str">
        <f>VLOOKUP(tblSalaries[[#This Row],[Where do you work]],tblCountries[[Actual]:[Mapping]],2,FALSE)</f>
        <v>USA</v>
      </c>
      <c r="L573" t="s">
        <v>9</v>
      </c>
      <c r="M573" s="46">
        <v>22</v>
      </c>
      <c r="N5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574" spans="2:14" ht="15" customHeight="1" x14ac:dyDescent="0.25">
      <c r="B574" t="s">
        <v>2573</v>
      </c>
      <c r="C574" s="1">
        <v>41055.314108796294</v>
      </c>
      <c r="D574" s="4">
        <v>130000</v>
      </c>
      <c r="E574">
        <v>130000</v>
      </c>
      <c r="F574" t="s">
        <v>82</v>
      </c>
      <c r="G574" s="8" t="e">
        <f>tblSalaries[[#This Row],[clean Salary (in local currency)]]*VLOOKUP(tblSalaries[[#This Row],[Currency]],tblXrate[],2,FALSE)</f>
        <v>#N/A</v>
      </c>
      <c r="H574" t="s">
        <v>310</v>
      </c>
      <c r="I574" t="s">
        <v>310</v>
      </c>
      <c r="J574" t="s">
        <v>84</v>
      </c>
      <c r="K574" t="str">
        <f>VLOOKUP(tblSalaries[[#This Row],[Where do you work]],tblCountries[[Actual]:[Mapping]],2,FALSE)</f>
        <v>Australia</v>
      </c>
      <c r="L574" t="s">
        <v>18</v>
      </c>
      <c r="M574" s="46">
        <v>27</v>
      </c>
      <c r="N5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575" spans="2:14" ht="15" customHeight="1" x14ac:dyDescent="0.25">
      <c r="B575" t="s">
        <v>2574</v>
      </c>
      <c r="C575" s="1">
        <v>41055.316932870373</v>
      </c>
      <c r="D575" s="4">
        <v>45000</v>
      </c>
      <c r="E575">
        <v>45000</v>
      </c>
      <c r="F575" t="s">
        <v>6</v>
      </c>
      <c r="G575" s="8" t="e">
        <f>tblSalaries[[#This Row],[clean Salary (in local currency)]]*VLOOKUP(tblSalaries[[#This Row],[Currency]],tblXrate[],2,FALSE)</f>
        <v>#N/A</v>
      </c>
      <c r="H575" t="s">
        <v>42</v>
      </c>
      <c r="I575" t="s">
        <v>20</v>
      </c>
      <c r="J575" t="s">
        <v>15</v>
      </c>
      <c r="K575" t="str">
        <f>VLOOKUP(tblSalaries[[#This Row],[Where do you work]],tblCountries[[Actual]:[Mapping]],2,FALSE)</f>
        <v>USA</v>
      </c>
      <c r="L575" t="s">
        <v>9</v>
      </c>
      <c r="M575" s="46">
        <v>3</v>
      </c>
      <c r="N5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76" spans="2:14" ht="15" customHeight="1" x14ac:dyDescent="0.25">
      <c r="B576" t="s">
        <v>2575</v>
      </c>
      <c r="C576" s="1">
        <v>41055.317974537036</v>
      </c>
      <c r="D576" s="4">
        <v>50000</v>
      </c>
      <c r="E576">
        <v>50000</v>
      </c>
      <c r="F576" t="s">
        <v>6</v>
      </c>
      <c r="G576" s="8" t="e">
        <f>tblSalaries[[#This Row],[clean Salary (in local currency)]]*VLOOKUP(tblSalaries[[#This Row],[Currency]],tblXrate[],2,FALSE)</f>
        <v>#N/A</v>
      </c>
      <c r="H576" t="s">
        <v>659</v>
      </c>
      <c r="I576" t="s">
        <v>67</v>
      </c>
      <c r="J576" t="s">
        <v>15</v>
      </c>
      <c r="K576" t="str">
        <f>VLOOKUP(tblSalaries[[#This Row],[Where do you work]],tblCountries[[Actual]:[Mapping]],2,FALSE)</f>
        <v>USA</v>
      </c>
      <c r="L576" t="s">
        <v>18</v>
      </c>
      <c r="M576" s="46">
        <v>10</v>
      </c>
      <c r="N5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77" spans="2:14" ht="15" customHeight="1" x14ac:dyDescent="0.25">
      <c r="B577" t="s">
        <v>2576</v>
      </c>
      <c r="C577" s="1">
        <v>41055.322268518517</v>
      </c>
      <c r="D577" s="4">
        <v>300000</v>
      </c>
      <c r="E577">
        <v>300000</v>
      </c>
      <c r="F577" t="s">
        <v>6</v>
      </c>
      <c r="G577" s="8" t="e">
        <f>tblSalaries[[#This Row],[clean Salary (in local currency)]]*VLOOKUP(tblSalaries[[#This Row],[Currency]],tblXrate[],2,FALSE)</f>
        <v>#N/A</v>
      </c>
      <c r="H577" t="s">
        <v>681</v>
      </c>
      <c r="I577" t="s">
        <v>3914</v>
      </c>
      <c r="J577" t="s">
        <v>15</v>
      </c>
      <c r="K577" t="str">
        <f>VLOOKUP(tblSalaries[[#This Row],[Where do you work]],tblCountries[[Actual]:[Mapping]],2,FALSE)</f>
        <v>USA</v>
      </c>
      <c r="L577" t="s">
        <v>18</v>
      </c>
      <c r="M577" s="46">
        <v>30</v>
      </c>
      <c r="N5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578" spans="2:14" ht="15" customHeight="1" x14ac:dyDescent="0.25">
      <c r="B578" t="s">
        <v>2577</v>
      </c>
      <c r="C578" s="1">
        <v>41055.325335648151</v>
      </c>
      <c r="D578" s="4">
        <v>102000</v>
      </c>
      <c r="E578">
        <v>102000</v>
      </c>
      <c r="F578" t="s">
        <v>82</v>
      </c>
      <c r="G578" s="8" t="e">
        <f>tblSalaries[[#This Row],[clean Salary (in local currency)]]*VLOOKUP(tblSalaries[[#This Row],[Currency]],tblXrate[],2,FALSE)</f>
        <v>#N/A</v>
      </c>
      <c r="H578" t="s">
        <v>682</v>
      </c>
      <c r="I578" t="s">
        <v>52</v>
      </c>
      <c r="J578" t="s">
        <v>84</v>
      </c>
      <c r="K578" t="str">
        <f>VLOOKUP(tblSalaries[[#This Row],[Where do you work]],tblCountries[[Actual]:[Mapping]],2,FALSE)</f>
        <v>Australia</v>
      </c>
      <c r="L578" t="s">
        <v>25</v>
      </c>
      <c r="M578" s="46">
        <v>10</v>
      </c>
      <c r="N5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79" spans="2:14" ht="15" customHeight="1" x14ac:dyDescent="0.25">
      <c r="B579" t="s">
        <v>2578</v>
      </c>
      <c r="C579" s="1">
        <v>41055.326967592591</v>
      </c>
      <c r="D579" s="4">
        <v>115000</v>
      </c>
      <c r="E579">
        <v>115000</v>
      </c>
      <c r="F579" t="s">
        <v>6</v>
      </c>
      <c r="G579" s="8" t="e">
        <f>tblSalaries[[#This Row],[clean Salary (in local currency)]]*VLOOKUP(tblSalaries[[#This Row],[Currency]],tblXrate[],2,FALSE)</f>
        <v>#N/A</v>
      </c>
      <c r="H579" t="s">
        <v>683</v>
      </c>
      <c r="I579" t="s">
        <v>52</v>
      </c>
      <c r="J579" t="s">
        <v>15</v>
      </c>
      <c r="K579" t="str">
        <f>VLOOKUP(tblSalaries[[#This Row],[Where do you work]],tblCountries[[Actual]:[Mapping]],2,FALSE)</f>
        <v>USA</v>
      </c>
      <c r="L579" t="s">
        <v>9</v>
      </c>
      <c r="M579" s="46">
        <v>15</v>
      </c>
      <c r="N5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580" spans="2:14" ht="15" customHeight="1" x14ac:dyDescent="0.25">
      <c r="B580" t="s">
        <v>2579</v>
      </c>
      <c r="C580" s="1">
        <v>41055.328622685185</v>
      </c>
      <c r="D580" s="4">
        <v>70000</v>
      </c>
      <c r="E580">
        <v>70000</v>
      </c>
      <c r="F580" t="s">
        <v>6</v>
      </c>
      <c r="G580" s="8" t="e">
        <f>tblSalaries[[#This Row],[clean Salary (in local currency)]]*VLOOKUP(tblSalaries[[#This Row],[Currency]],tblXrate[],2,FALSE)</f>
        <v>#N/A</v>
      </c>
      <c r="H580" t="s">
        <v>14</v>
      </c>
      <c r="I580" t="s">
        <v>20</v>
      </c>
      <c r="J580" t="s">
        <v>15</v>
      </c>
      <c r="K580" t="str">
        <f>VLOOKUP(tblSalaries[[#This Row],[Where do you work]],tblCountries[[Actual]:[Mapping]],2,FALSE)</f>
        <v>USA</v>
      </c>
      <c r="L580" t="s">
        <v>9</v>
      </c>
      <c r="M580" s="46">
        <v>3</v>
      </c>
      <c r="N5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81" spans="2:14" ht="15" customHeight="1" x14ac:dyDescent="0.25">
      <c r="B581" t="s">
        <v>2580</v>
      </c>
      <c r="C581" s="1">
        <v>41055.331296296295</v>
      </c>
      <c r="D581" s="4">
        <v>106000</v>
      </c>
      <c r="E581">
        <v>106000</v>
      </c>
      <c r="F581" t="s">
        <v>82</v>
      </c>
      <c r="G581" s="8" t="e">
        <f>tblSalaries[[#This Row],[clean Salary (in local currency)]]*VLOOKUP(tblSalaries[[#This Row],[Currency]],tblXrate[],2,FALSE)</f>
        <v>#N/A</v>
      </c>
      <c r="H581" t="s">
        <v>684</v>
      </c>
      <c r="I581" t="s">
        <v>67</v>
      </c>
      <c r="J581" t="s">
        <v>84</v>
      </c>
      <c r="K581" t="str">
        <f>VLOOKUP(tblSalaries[[#This Row],[Where do you work]],tblCountries[[Actual]:[Mapping]],2,FALSE)</f>
        <v>Australia</v>
      </c>
      <c r="L581" t="s">
        <v>9</v>
      </c>
      <c r="M581" s="46">
        <v>16</v>
      </c>
      <c r="N5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582" spans="2:14" ht="15" customHeight="1" x14ac:dyDescent="0.25">
      <c r="B582" t="s">
        <v>2581</v>
      </c>
      <c r="C582" s="1">
        <v>41055.334537037037</v>
      </c>
      <c r="D582" s="4">
        <v>75000</v>
      </c>
      <c r="E582">
        <v>75000</v>
      </c>
      <c r="F582" t="s">
        <v>6</v>
      </c>
      <c r="G582" s="8" t="e">
        <f>tblSalaries[[#This Row],[clean Salary (in local currency)]]*VLOOKUP(tblSalaries[[#This Row],[Currency]],tblXrate[],2,FALSE)</f>
        <v>#N/A</v>
      </c>
      <c r="H582" t="s">
        <v>685</v>
      </c>
      <c r="I582" t="s">
        <v>20</v>
      </c>
      <c r="J582" t="s">
        <v>15</v>
      </c>
      <c r="K582" t="str">
        <f>VLOOKUP(tblSalaries[[#This Row],[Where do you work]],tblCountries[[Actual]:[Mapping]],2,FALSE)</f>
        <v>USA</v>
      </c>
      <c r="L582" t="s">
        <v>18</v>
      </c>
      <c r="M582" s="46">
        <v>25</v>
      </c>
      <c r="N5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583" spans="2:14" ht="15" customHeight="1" x14ac:dyDescent="0.25">
      <c r="B583" t="s">
        <v>2582</v>
      </c>
      <c r="C583" s="1">
        <v>41055.337071759262</v>
      </c>
      <c r="D583" s="4">
        <v>40414</v>
      </c>
      <c r="E583">
        <v>40414</v>
      </c>
      <c r="F583" t="s">
        <v>6</v>
      </c>
      <c r="G583" s="8" t="e">
        <f>tblSalaries[[#This Row],[clean Salary (in local currency)]]*VLOOKUP(tblSalaries[[#This Row],[Currency]],tblXrate[],2,FALSE)</f>
        <v>#N/A</v>
      </c>
      <c r="H583" t="s">
        <v>686</v>
      </c>
      <c r="I583" t="s">
        <v>20</v>
      </c>
      <c r="J583" t="s">
        <v>15</v>
      </c>
      <c r="K583" t="str">
        <f>VLOOKUP(tblSalaries[[#This Row],[Where do you work]],tblCountries[[Actual]:[Mapping]],2,FALSE)</f>
        <v>USA</v>
      </c>
      <c r="L583" t="s">
        <v>9</v>
      </c>
      <c r="M583" s="46">
        <v>8</v>
      </c>
      <c r="N5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84" spans="2:14" ht="15" customHeight="1" x14ac:dyDescent="0.25">
      <c r="B584" t="s">
        <v>2583</v>
      </c>
      <c r="C584" s="1">
        <v>41055.337256944447</v>
      </c>
      <c r="D584" s="4">
        <v>65000</v>
      </c>
      <c r="E584">
        <v>65000</v>
      </c>
      <c r="F584" t="s">
        <v>6</v>
      </c>
      <c r="G584" s="8" t="e">
        <f>tblSalaries[[#This Row],[clean Salary (in local currency)]]*VLOOKUP(tblSalaries[[#This Row],[Currency]],tblXrate[],2,FALSE)</f>
        <v>#N/A</v>
      </c>
      <c r="H584" t="s">
        <v>153</v>
      </c>
      <c r="I584" t="s">
        <v>20</v>
      </c>
      <c r="J584" t="s">
        <v>15</v>
      </c>
      <c r="K584" t="str">
        <f>VLOOKUP(tblSalaries[[#This Row],[Where do you work]],tblCountries[[Actual]:[Mapping]],2,FALSE)</f>
        <v>USA</v>
      </c>
      <c r="L584" t="s">
        <v>9</v>
      </c>
      <c r="M584" s="46">
        <v>3</v>
      </c>
      <c r="N5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85" spans="2:14" ht="15" customHeight="1" x14ac:dyDescent="0.25">
      <c r="B585" t="s">
        <v>2584</v>
      </c>
      <c r="C585" s="1">
        <v>41055.339386574073</v>
      </c>
      <c r="D585" s="4">
        <v>120000</v>
      </c>
      <c r="E585">
        <v>120000</v>
      </c>
      <c r="F585" t="s">
        <v>6</v>
      </c>
      <c r="G585" s="8" t="e">
        <f>tblSalaries[[#This Row],[clean Salary (in local currency)]]*VLOOKUP(tblSalaries[[#This Row],[Currency]],tblXrate[],2,FALSE)</f>
        <v>#N/A</v>
      </c>
      <c r="H585" t="s">
        <v>687</v>
      </c>
      <c r="I585" t="s">
        <v>20</v>
      </c>
      <c r="J585" t="s">
        <v>15</v>
      </c>
      <c r="K585" t="str">
        <f>VLOOKUP(tblSalaries[[#This Row],[Where do you work]],tblCountries[[Actual]:[Mapping]],2,FALSE)</f>
        <v>USA</v>
      </c>
      <c r="L585" t="s">
        <v>13</v>
      </c>
      <c r="M585" s="46">
        <v>7</v>
      </c>
      <c r="N5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86" spans="2:14" ht="15" customHeight="1" x14ac:dyDescent="0.25">
      <c r="B586" t="s">
        <v>2585</v>
      </c>
      <c r="C586" s="1">
        <v>41055.340775462966</v>
      </c>
      <c r="D586" s="4">
        <v>8000</v>
      </c>
      <c r="E586">
        <v>96000</v>
      </c>
      <c r="F586" t="s">
        <v>3890</v>
      </c>
      <c r="G586" s="8" t="e">
        <f>tblSalaries[[#This Row],[clean Salary (in local currency)]]*VLOOKUP(tblSalaries[[#This Row],[Currency]],tblXrate[],2,FALSE)</f>
        <v>#N/A</v>
      </c>
      <c r="H586" t="s">
        <v>688</v>
      </c>
      <c r="I586" t="s">
        <v>310</v>
      </c>
      <c r="J586" t="s">
        <v>689</v>
      </c>
      <c r="K586" t="str">
        <f>VLOOKUP(tblSalaries[[#This Row],[Where do you work]],tblCountries[[Actual]:[Mapping]],2,FALSE)</f>
        <v>China</v>
      </c>
      <c r="L586" t="s">
        <v>9</v>
      </c>
      <c r="M586" s="46">
        <v>10</v>
      </c>
      <c r="N5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87" spans="2:14" ht="15" customHeight="1" x14ac:dyDescent="0.25">
      <c r="B587" t="s">
        <v>2586</v>
      </c>
      <c r="C587" s="1">
        <v>41055.345752314817</v>
      </c>
      <c r="D587" s="4" t="s">
        <v>690</v>
      </c>
      <c r="E587">
        <v>36000</v>
      </c>
      <c r="F587" t="s">
        <v>6</v>
      </c>
      <c r="G587" s="8" t="e">
        <f>tblSalaries[[#This Row],[clean Salary (in local currency)]]*VLOOKUP(tblSalaries[[#This Row],[Currency]],tblXrate[],2,FALSE)</f>
        <v>#N/A</v>
      </c>
      <c r="H587" t="s">
        <v>691</v>
      </c>
      <c r="I587" t="s">
        <v>356</v>
      </c>
      <c r="J587" t="s">
        <v>65</v>
      </c>
      <c r="K587" t="str">
        <f>VLOOKUP(tblSalaries[[#This Row],[Where do you work]],tblCountries[[Actual]:[Mapping]],2,FALSE)</f>
        <v>Russia</v>
      </c>
      <c r="L587" t="s">
        <v>13</v>
      </c>
      <c r="M587" s="46">
        <v>10</v>
      </c>
      <c r="N5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88" spans="2:14" ht="15" customHeight="1" x14ac:dyDescent="0.25">
      <c r="B588" t="s">
        <v>2587</v>
      </c>
      <c r="C588" s="1">
        <v>41055.354166666664</v>
      </c>
      <c r="D588" s="4" t="s">
        <v>281</v>
      </c>
      <c r="E588">
        <v>50000</v>
      </c>
      <c r="F588" t="s">
        <v>22</v>
      </c>
      <c r="G588" s="8" t="e">
        <f>tblSalaries[[#This Row],[clean Salary (in local currency)]]*VLOOKUP(tblSalaries[[#This Row],[Currency]],tblXrate[],2,FALSE)</f>
        <v>#N/A</v>
      </c>
      <c r="H588" t="s">
        <v>20</v>
      </c>
      <c r="I588" t="s">
        <v>20</v>
      </c>
      <c r="J588" t="s">
        <v>24</v>
      </c>
      <c r="K588" t="str">
        <f>VLOOKUP(tblSalaries[[#This Row],[Where do you work]],tblCountries[[Actual]:[Mapping]],2,FALSE)</f>
        <v>Germany</v>
      </c>
      <c r="L588" t="s">
        <v>18</v>
      </c>
      <c r="M588" s="46">
        <v>4</v>
      </c>
      <c r="N5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89" spans="2:14" ht="15" customHeight="1" x14ac:dyDescent="0.25">
      <c r="B589" t="s">
        <v>2588</v>
      </c>
      <c r="C589" s="1">
        <v>41055.363275462965</v>
      </c>
      <c r="D589" s="4">
        <v>108000</v>
      </c>
      <c r="E589">
        <v>108000</v>
      </c>
      <c r="F589" t="s">
        <v>6</v>
      </c>
      <c r="G589" s="8" t="e">
        <f>tblSalaries[[#This Row],[clean Salary (in local currency)]]*VLOOKUP(tblSalaries[[#This Row],[Currency]],tblXrate[],2,FALSE)</f>
        <v>#N/A</v>
      </c>
      <c r="H589" t="s">
        <v>692</v>
      </c>
      <c r="I589" t="s">
        <v>356</v>
      </c>
      <c r="J589" t="s">
        <v>15</v>
      </c>
      <c r="K589" t="str">
        <f>VLOOKUP(tblSalaries[[#This Row],[Where do you work]],tblCountries[[Actual]:[Mapping]],2,FALSE)</f>
        <v>USA</v>
      </c>
      <c r="L589" t="s">
        <v>18</v>
      </c>
      <c r="M589" s="46">
        <v>7</v>
      </c>
      <c r="N5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90" spans="2:14" ht="15" customHeight="1" x14ac:dyDescent="0.25">
      <c r="B590" t="s">
        <v>2589</v>
      </c>
      <c r="C590" s="1">
        <v>41055.364976851852</v>
      </c>
      <c r="D590" s="4">
        <v>75000</v>
      </c>
      <c r="E590">
        <v>75000</v>
      </c>
      <c r="F590" t="s">
        <v>6</v>
      </c>
      <c r="G590" s="8" t="e">
        <f>tblSalaries[[#This Row],[clean Salary (in local currency)]]*VLOOKUP(tblSalaries[[#This Row],[Currency]],tblXrate[],2,FALSE)</f>
        <v>#N/A</v>
      </c>
      <c r="H590" t="s">
        <v>14</v>
      </c>
      <c r="I590" t="s">
        <v>20</v>
      </c>
      <c r="J590" t="s">
        <v>15</v>
      </c>
      <c r="K590" t="str">
        <f>VLOOKUP(tblSalaries[[#This Row],[Where do you work]],tblCountries[[Actual]:[Mapping]],2,FALSE)</f>
        <v>USA</v>
      </c>
      <c r="L590" t="s">
        <v>9</v>
      </c>
      <c r="M590" s="46">
        <v>5</v>
      </c>
      <c r="N5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91" spans="2:14" ht="15" customHeight="1" x14ac:dyDescent="0.25">
      <c r="B591" t="s">
        <v>2590</v>
      </c>
      <c r="C591" s="1">
        <v>41055.368796296294</v>
      </c>
      <c r="D591" s="4" t="s">
        <v>693</v>
      </c>
      <c r="E591">
        <v>400000</v>
      </c>
      <c r="F591" t="s">
        <v>40</v>
      </c>
      <c r="G591" s="8" t="e">
        <f>tblSalaries[[#This Row],[clean Salary (in local currency)]]*VLOOKUP(tblSalaries[[#This Row],[Currency]],tblXrate[],2,FALSE)</f>
        <v>#N/A</v>
      </c>
      <c r="H591" t="s">
        <v>694</v>
      </c>
      <c r="I591" t="s">
        <v>52</v>
      </c>
      <c r="J591" t="s">
        <v>8</v>
      </c>
      <c r="K591" t="str">
        <f>VLOOKUP(tblSalaries[[#This Row],[Where do you work]],tblCountries[[Actual]:[Mapping]],2,FALSE)</f>
        <v>India</v>
      </c>
      <c r="L591" t="s">
        <v>25</v>
      </c>
      <c r="M591" s="46">
        <v>3</v>
      </c>
      <c r="N5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92" spans="2:14" ht="15" customHeight="1" x14ac:dyDescent="0.25">
      <c r="B592" t="s">
        <v>2591</v>
      </c>
      <c r="C592" s="1">
        <v>41055.369444444441</v>
      </c>
      <c r="D592" s="4">
        <v>50000</v>
      </c>
      <c r="E592">
        <v>50000</v>
      </c>
      <c r="F592" t="s">
        <v>6</v>
      </c>
      <c r="G592" s="8" t="e">
        <f>tblSalaries[[#This Row],[clean Salary (in local currency)]]*VLOOKUP(tblSalaries[[#This Row],[Currency]],tblXrate[],2,FALSE)</f>
        <v>#N/A</v>
      </c>
      <c r="H592" t="s">
        <v>695</v>
      </c>
      <c r="I592" t="s">
        <v>52</v>
      </c>
      <c r="J592" t="s">
        <v>8</v>
      </c>
      <c r="K592" t="str">
        <f>VLOOKUP(tblSalaries[[#This Row],[Where do you work]],tblCountries[[Actual]:[Mapping]],2,FALSE)</f>
        <v>India</v>
      </c>
      <c r="L592" t="s">
        <v>25</v>
      </c>
      <c r="M592" s="46">
        <v>25</v>
      </c>
      <c r="N5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593" spans="2:14" ht="15" customHeight="1" x14ac:dyDescent="0.25">
      <c r="B593" t="s">
        <v>2592</v>
      </c>
      <c r="C593" s="1">
        <v>41055.371666666666</v>
      </c>
      <c r="D593" s="4">
        <v>45000</v>
      </c>
      <c r="E593">
        <v>45000</v>
      </c>
      <c r="F593" t="s">
        <v>6</v>
      </c>
      <c r="G593" s="8" t="e">
        <f>tblSalaries[[#This Row],[clean Salary (in local currency)]]*VLOOKUP(tblSalaries[[#This Row],[Currency]],tblXrate[],2,FALSE)</f>
        <v>#N/A</v>
      </c>
      <c r="H593" t="s">
        <v>696</v>
      </c>
      <c r="I593" t="s">
        <v>20</v>
      </c>
      <c r="J593" t="s">
        <v>15</v>
      </c>
      <c r="K593" t="str">
        <f>VLOOKUP(tblSalaries[[#This Row],[Where do you work]],tblCountries[[Actual]:[Mapping]],2,FALSE)</f>
        <v>USA</v>
      </c>
      <c r="L593" t="s">
        <v>9</v>
      </c>
      <c r="M593" s="46">
        <v>15</v>
      </c>
      <c r="N5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594" spans="2:14" ht="15" customHeight="1" x14ac:dyDescent="0.25">
      <c r="B594" t="s">
        <v>2593</v>
      </c>
      <c r="C594" s="1">
        <v>41055.371724537035</v>
      </c>
      <c r="D594" s="4">
        <v>45000</v>
      </c>
      <c r="E594">
        <v>45000</v>
      </c>
      <c r="F594" t="s">
        <v>6</v>
      </c>
      <c r="G594" s="8" t="e">
        <f>tblSalaries[[#This Row],[clean Salary (in local currency)]]*VLOOKUP(tblSalaries[[#This Row],[Currency]],tblXrate[],2,FALSE)</f>
        <v>#N/A</v>
      </c>
      <c r="H594" t="s">
        <v>697</v>
      </c>
      <c r="I594" t="s">
        <v>310</v>
      </c>
      <c r="J594" t="s">
        <v>15</v>
      </c>
      <c r="K594" t="str">
        <f>VLOOKUP(tblSalaries[[#This Row],[Where do you work]],tblCountries[[Actual]:[Mapping]],2,FALSE)</f>
        <v>USA</v>
      </c>
      <c r="L594" t="s">
        <v>9</v>
      </c>
      <c r="M594" s="46">
        <v>7</v>
      </c>
      <c r="N5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95" spans="2:14" ht="15" customHeight="1" x14ac:dyDescent="0.25">
      <c r="B595" t="s">
        <v>2594</v>
      </c>
      <c r="C595" s="1">
        <v>41055.372372685182</v>
      </c>
      <c r="D595" s="4" t="s">
        <v>698</v>
      </c>
      <c r="E595">
        <v>90000</v>
      </c>
      <c r="F595" t="s">
        <v>6</v>
      </c>
      <c r="G595" s="8" t="e">
        <f>tblSalaries[[#This Row],[clean Salary (in local currency)]]*VLOOKUP(tblSalaries[[#This Row],[Currency]],tblXrate[],2,FALSE)</f>
        <v>#N/A</v>
      </c>
      <c r="H595" t="s">
        <v>699</v>
      </c>
      <c r="I595" t="s">
        <v>52</v>
      </c>
      <c r="J595" t="s">
        <v>15</v>
      </c>
      <c r="K595" t="str">
        <f>VLOOKUP(tblSalaries[[#This Row],[Where do you work]],tblCountries[[Actual]:[Mapping]],2,FALSE)</f>
        <v>USA</v>
      </c>
      <c r="L595" t="s">
        <v>18</v>
      </c>
      <c r="M595" s="46">
        <v>20</v>
      </c>
      <c r="N5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596" spans="2:14" ht="15" customHeight="1" x14ac:dyDescent="0.25">
      <c r="B596" t="s">
        <v>2595</v>
      </c>
      <c r="C596" s="1">
        <v>41055.374247685184</v>
      </c>
      <c r="D596" s="4" t="s">
        <v>700</v>
      </c>
      <c r="E596">
        <v>240000</v>
      </c>
      <c r="F596" t="s">
        <v>40</v>
      </c>
      <c r="G596" s="8" t="e">
        <f>tblSalaries[[#This Row],[clean Salary (in local currency)]]*VLOOKUP(tblSalaries[[#This Row],[Currency]],tblXrate[],2,FALSE)</f>
        <v>#N/A</v>
      </c>
      <c r="H596" t="s">
        <v>701</v>
      </c>
      <c r="I596" t="s">
        <v>20</v>
      </c>
      <c r="J596" t="s">
        <v>8</v>
      </c>
      <c r="K596" t="str">
        <f>VLOOKUP(tblSalaries[[#This Row],[Where do you work]],tblCountries[[Actual]:[Mapping]],2,FALSE)</f>
        <v>India</v>
      </c>
      <c r="L596" t="s">
        <v>18</v>
      </c>
      <c r="M596" s="46">
        <v>5</v>
      </c>
      <c r="N5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97" spans="2:14" ht="15" customHeight="1" x14ac:dyDescent="0.25">
      <c r="B597" t="s">
        <v>2596</v>
      </c>
      <c r="C597" s="1">
        <v>41055.394814814812</v>
      </c>
      <c r="D597" s="4">
        <v>50000</v>
      </c>
      <c r="E597">
        <v>50000</v>
      </c>
      <c r="F597" t="s">
        <v>6</v>
      </c>
      <c r="G597" s="8" t="e">
        <f>tblSalaries[[#This Row],[clean Salary (in local currency)]]*VLOOKUP(tblSalaries[[#This Row],[Currency]],tblXrate[],2,FALSE)</f>
        <v>#N/A</v>
      </c>
      <c r="H597" t="s">
        <v>702</v>
      </c>
      <c r="I597" t="s">
        <v>52</v>
      </c>
      <c r="J597" t="s">
        <v>8</v>
      </c>
      <c r="K597" t="str">
        <f>VLOOKUP(tblSalaries[[#This Row],[Where do you work]],tblCountries[[Actual]:[Mapping]],2,FALSE)</f>
        <v>India</v>
      </c>
      <c r="L597" t="s">
        <v>25</v>
      </c>
      <c r="M597" s="46">
        <v>10</v>
      </c>
      <c r="N5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598" spans="2:14" ht="15" customHeight="1" x14ac:dyDescent="0.25">
      <c r="B598" t="s">
        <v>2597</v>
      </c>
      <c r="C598" s="1">
        <v>41055.39502314815</v>
      </c>
      <c r="D598" s="4">
        <v>65000</v>
      </c>
      <c r="E598">
        <v>65000</v>
      </c>
      <c r="F598" t="s">
        <v>6</v>
      </c>
      <c r="G598" s="8" t="e">
        <f>tblSalaries[[#This Row],[clean Salary (in local currency)]]*VLOOKUP(tblSalaries[[#This Row],[Currency]],tblXrate[],2,FALSE)</f>
        <v>#N/A</v>
      </c>
      <c r="H598" t="s">
        <v>703</v>
      </c>
      <c r="I598" t="s">
        <v>20</v>
      </c>
      <c r="J598" t="s">
        <v>15</v>
      </c>
      <c r="K598" t="str">
        <f>VLOOKUP(tblSalaries[[#This Row],[Where do you work]],tblCountries[[Actual]:[Mapping]],2,FALSE)</f>
        <v>USA</v>
      </c>
      <c r="L598" t="s">
        <v>18</v>
      </c>
      <c r="M598" s="46">
        <v>17</v>
      </c>
      <c r="N5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599" spans="2:14" ht="15" customHeight="1" x14ac:dyDescent="0.25">
      <c r="B599" t="s">
        <v>2598</v>
      </c>
      <c r="C599" s="1">
        <v>41055.400324074071</v>
      </c>
      <c r="D599" s="4">
        <v>70000</v>
      </c>
      <c r="E599">
        <v>70000</v>
      </c>
      <c r="F599" t="s">
        <v>6</v>
      </c>
      <c r="G599" s="8" t="e">
        <f>tblSalaries[[#This Row],[clean Salary (in local currency)]]*VLOOKUP(tblSalaries[[#This Row],[Currency]],tblXrate[],2,FALSE)</f>
        <v>#N/A</v>
      </c>
      <c r="H599" t="s">
        <v>704</v>
      </c>
      <c r="I599" t="s">
        <v>20</v>
      </c>
      <c r="J599" t="s">
        <v>15</v>
      </c>
      <c r="K599" t="str">
        <f>VLOOKUP(tblSalaries[[#This Row],[Where do you work]],tblCountries[[Actual]:[Mapping]],2,FALSE)</f>
        <v>USA</v>
      </c>
      <c r="L599" t="s">
        <v>18</v>
      </c>
      <c r="M599" s="46">
        <v>18</v>
      </c>
      <c r="N5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00" spans="2:14" ht="15" customHeight="1" x14ac:dyDescent="0.25">
      <c r="B600" t="s">
        <v>2599</v>
      </c>
      <c r="C600" s="1">
        <v>41055.410960648151</v>
      </c>
      <c r="D600" s="4">
        <v>160000</v>
      </c>
      <c r="E600">
        <v>160000</v>
      </c>
      <c r="F600" t="s">
        <v>6</v>
      </c>
      <c r="G600" s="8" t="e">
        <f>tblSalaries[[#This Row],[clean Salary (in local currency)]]*VLOOKUP(tblSalaries[[#This Row],[Currency]],tblXrate[],2,FALSE)</f>
        <v>#N/A</v>
      </c>
      <c r="H600" t="s">
        <v>705</v>
      </c>
      <c r="I600" t="s">
        <v>20</v>
      </c>
      <c r="J600" t="s">
        <v>15</v>
      </c>
      <c r="K600" t="str">
        <f>VLOOKUP(tblSalaries[[#This Row],[Where do you work]],tblCountries[[Actual]:[Mapping]],2,FALSE)</f>
        <v>USA</v>
      </c>
      <c r="L600" t="s">
        <v>9</v>
      </c>
      <c r="M600" s="46">
        <v>5</v>
      </c>
      <c r="N6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01" spans="2:14" ht="15" customHeight="1" x14ac:dyDescent="0.25">
      <c r="B601" t="s">
        <v>2600</v>
      </c>
      <c r="C601" s="1">
        <v>41055.411365740743</v>
      </c>
      <c r="D601" s="4">
        <v>100000</v>
      </c>
      <c r="E601">
        <v>100000</v>
      </c>
      <c r="F601" t="s">
        <v>82</v>
      </c>
      <c r="G601" s="8" t="e">
        <f>tblSalaries[[#This Row],[clean Salary (in local currency)]]*VLOOKUP(tblSalaries[[#This Row],[Currency]],tblXrate[],2,FALSE)</f>
        <v>#N/A</v>
      </c>
      <c r="H601" t="s">
        <v>706</v>
      </c>
      <c r="I601" t="s">
        <v>52</v>
      </c>
      <c r="J601" t="s">
        <v>84</v>
      </c>
      <c r="K601" t="str">
        <f>VLOOKUP(tblSalaries[[#This Row],[Where do you work]],tblCountries[[Actual]:[Mapping]],2,FALSE)</f>
        <v>Australia</v>
      </c>
      <c r="L601" t="s">
        <v>18</v>
      </c>
      <c r="M601" s="46">
        <v>20</v>
      </c>
      <c r="N6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02" spans="2:14" ht="15" customHeight="1" x14ac:dyDescent="0.25">
      <c r="B602" t="s">
        <v>2601</v>
      </c>
      <c r="C602" s="1">
        <v>41055.417685185188</v>
      </c>
      <c r="D602" s="4">
        <v>380000</v>
      </c>
      <c r="E602">
        <v>380000</v>
      </c>
      <c r="F602" t="s">
        <v>40</v>
      </c>
      <c r="G602" s="8" t="e">
        <f>tblSalaries[[#This Row],[clean Salary (in local currency)]]*VLOOKUP(tblSalaries[[#This Row],[Currency]],tblXrate[],2,FALSE)</f>
        <v>#N/A</v>
      </c>
      <c r="H602" t="s">
        <v>708</v>
      </c>
      <c r="I602" t="s">
        <v>52</v>
      </c>
      <c r="J602" t="s">
        <v>8</v>
      </c>
      <c r="K602" t="str">
        <f>VLOOKUP(tblSalaries[[#This Row],[Where do you work]],tblCountries[[Actual]:[Mapping]],2,FALSE)</f>
        <v>India</v>
      </c>
      <c r="L602" t="s">
        <v>9</v>
      </c>
      <c r="M602" s="46">
        <v>10</v>
      </c>
      <c r="N6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03" spans="2:14" ht="15" customHeight="1" x14ac:dyDescent="0.25">
      <c r="B603" t="s">
        <v>2602</v>
      </c>
      <c r="C603" s="1">
        <v>41055.430960648147</v>
      </c>
      <c r="D603" s="4">
        <v>30000</v>
      </c>
      <c r="E603">
        <v>30000</v>
      </c>
      <c r="F603" t="s">
        <v>6</v>
      </c>
      <c r="G603" s="8" t="e">
        <f>tblSalaries[[#This Row],[clean Salary (in local currency)]]*VLOOKUP(tblSalaries[[#This Row],[Currency]],tblXrate[],2,FALSE)</f>
        <v>#N/A</v>
      </c>
      <c r="H603" t="s">
        <v>709</v>
      </c>
      <c r="I603" t="s">
        <v>20</v>
      </c>
      <c r="J603" t="s">
        <v>15</v>
      </c>
      <c r="K603" t="str">
        <f>VLOOKUP(tblSalaries[[#This Row],[Where do you work]],tblCountries[[Actual]:[Mapping]],2,FALSE)</f>
        <v>USA</v>
      </c>
      <c r="L603" t="s">
        <v>18</v>
      </c>
      <c r="M603" s="46">
        <v>8</v>
      </c>
      <c r="N6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04" spans="2:14" ht="15" customHeight="1" x14ac:dyDescent="0.25">
      <c r="B604" t="s">
        <v>2603</v>
      </c>
      <c r="C604" s="1">
        <v>41055.43246527778</v>
      </c>
      <c r="D604" s="4" t="s">
        <v>710</v>
      </c>
      <c r="E604">
        <v>420000</v>
      </c>
      <c r="F604" t="s">
        <v>40</v>
      </c>
      <c r="G604" s="8" t="e">
        <f>tblSalaries[[#This Row],[clean Salary (in local currency)]]*VLOOKUP(tblSalaries[[#This Row],[Currency]],tblXrate[],2,FALSE)</f>
        <v>#N/A</v>
      </c>
      <c r="H604" t="s">
        <v>711</v>
      </c>
      <c r="I604" t="s">
        <v>20</v>
      </c>
      <c r="J604" t="s">
        <v>8</v>
      </c>
      <c r="K604" t="str">
        <f>VLOOKUP(tblSalaries[[#This Row],[Where do you work]],tblCountries[[Actual]:[Mapping]],2,FALSE)</f>
        <v>India</v>
      </c>
      <c r="L604" t="s">
        <v>9</v>
      </c>
      <c r="M604" s="46">
        <v>3</v>
      </c>
      <c r="N6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05" spans="2:14" ht="15" customHeight="1" x14ac:dyDescent="0.25">
      <c r="B605" t="s">
        <v>2604</v>
      </c>
      <c r="C605" s="1">
        <v>41055.438680555555</v>
      </c>
      <c r="D605" s="4">
        <v>61000</v>
      </c>
      <c r="E605">
        <v>61000</v>
      </c>
      <c r="F605" t="s">
        <v>6</v>
      </c>
      <c r="G605" s="8" t="e">
        <f>tblSalaries[[#This Row],[clean Salary (in local currency)]]*VLOOKUP(tblSalaries[[#This Row],[Currency]],tblXrate[],2,FALSE)</f>
        <v>#N/A</v>
      </c>
      <c r="H605" t="s">
        <v>712</v>
      </c>
      <c r="I605" t="s">
        <v>52</v>
      </c>
      <c r="J605" t="s">
        <v>15</v>
      </c>
      <c r="K605" t="str">
        <f>VLOOKUP(tblSalaries[[#This Row],[Where do you work]],tblCountries[[Actual]:[Mapping]],2,FALSE)</f>
        <v>USA</v>
      </c>
      <c r="L605" t="s">
        <v>9</v>
      </c>
      <c r="M605" s="46">
        <v>5</v>
      </c>
      <c r="N6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06" spans="2:14" ht="15" customHeight="1" x14ac:dyDescent="0.25">
      <c r="B606" t="s">
        <v>2605</v>
      </c>
      <c r="C606" s="1">
        <v>41055.438969907409</v>
      </c>
      <c r="D606" s="4" t="s">
        <v>713</v>
      </c>
      <c r="E606">
        <v>13800</v>
      </c>
      <c r="F606" t="s">
        <v>6</v>
      </c>
      <c r="G606" s="8" t="e">
        <f>tblSalaries[[#This Row],[clean Salary (in local currency)]]*VLOOKUP(tblSalaries[[#This Row],[Currency]],tblXrate[],2,FALSE)</f>
        <v>#N/A</v>
      </c>
      <c r="H606" t="s">
        <v>714</v>
      </c>
      <c r="I606" t="s">
        <v>488</v>
      </c>
      <c r="J606" t="s">
        <v>715</v>
      </c>
      <c r="K606" t="str">
        <f>VLOOKUP(tblSalaries[[#This Row],[Where do you work]],tblCountries[[Actual]:[Mapping]],2,FALSE)</f>
        <v>Sri Lanka</v>
      </c>
      <c r="L606" t="s">
        <v>9</v>
      </c>
      <c r="M606" s="46">
        <v>20</v>
      </c>
      <c r="N6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07" spans="2:14" ht="15" customHeight="1" x14ac:dyDescent="0.25">
      <c r="B607" t="s">
        <v>2606</v>
      </c>
      <c r="C607" s="1">
        <v>41055.4452662037</v>
      </c>
      <c r="D607" s="4" t="s">
        <v>716</v>
      </c>
      <c r="E607">
        <v>850000</v>
      </c>
      <c r="F607" t="s">
        <v>40</v>
      </c>
      <c r="G607" s="8" t="e">
        <f>tblSalaries[[#This Row],[clean Salary (in local currency)]]*VLOOKUP(tblSalaries[[#This Row],[Currency]],tblXrate[],2,FALSE)</f>
        <v>#N/A</v>
      </c>
      <c r="H607" t="s">
        <v>108</v>
      </c>
      <c r="I607" t="s">
        <v>20</v>
      </c>
      <c r="J607" t="s">
        <v>8</v>
      </c>
      <c r="K607" t="str">
        <f>VLOOKUP(tblSalaries[[#This Row],[Where do you work]],tblCountries[[Actual]:[Mapping]],2,FALSE)</f>
        <v>India</v>
      </c>
      <c r="L607" t="s">
        <v>9</v>
      </c>
      <c r="M607" s="46">
        <v>6</v>
      </c>
      <c r="N6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08" spans="2:14" ht="15" customHeight="1" x14ac:dyDescent="0.25">
      <c r="B608" t="s">
        <v>2607</v>
      </c>
      <c r="C608" s="1">
        <v>41055.447141203702</v>
      </c>
      <c r="D608" s="4">
        <v>1800000</v>
      </c>
      <c r="E608">
        <v>1800000</v>
      </c>
      <c r="F608" t="s">
        <v>40</v>
      </c>
      <c r="G608" s="8" t="e">
        <f>tblSalaries[[#This Row],[clean Salary (in local currency)]]*VLOOKUP(tblSalaries[[#This Row],[Currency]],tblXrate[],2,FALSE)</f>
        <v>#N/A</v>
      </c>
      <c r="H608" t="s">
        <v>717</v>
      </c>
      <c r="I608" t="s">
        <v>52</v>
      </c>
      <c r="J608" t="s">
        <v>8</v>
      </c>
      <c r="K608" t="str">
        <f>VLOOKUP(tblSalaries[[#This Row],[Where do you work]],tblCountries[[Actual]:[Mapping]],2,FALSE)</f>
        <v>India</v>
      </c>
      <c r="L608" t="s">
        <v>18</v>
      </c>
      <c r="M608" s="46">
        <v>10</v>
      </c>
      <c r="N6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09" spans="2:14" ht="15" customHeight="1" x14ac:dyDescent="0.25">
      <c r="B609" t="s">
        <v>2608</v>
      </c>
      <c r="C609" s="1">
        <v>41055.452141203707</v>
      </c>
      <c r="D609" s="4">
        <v>80000</v>
      </c>
      <c r="E609">
        <v>80000</v>
      </c>
      <c r="F609" t="s">
        <v>6</v>
      </c>
      <c r="G609" s="8" t="e">
        <f>tblSalaries[[#This Row],[clean Salary (in local currency)]]*VLOOKUP(tblSalaries[[#This Row],[Currency]],tblXrate[],2,FALSE)</f>
        <v>#N/A</v>
      </c>
      <c r="H609" t="s">
        <v>718</v>
      </c>
      <c r="I609" t="s">
        <v>488</v>
      </c>
      <c r="J609" t="s">
        <v>15</v>
      </c>
      <c r="K609" t="str">
        <f>VLOOKUP(tblSalaries[[#This Row],[Where do you work]],tblCountries[[Actual]:[Mapping]],2,FALSE)</f>
        <v>USA</v>
      </c>
      <c r="L609" t="s">
        <v>9</v>
      </c>
      <c r="M609" s="46">
        <v>15</v>
      </c>
      <c r="N6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10" spans="2:14" ht="15" customHeight="1" x14ac:dyDescent="0.25">
      <c r="B610" t="s">
        <v>2609</v>
      </c>
      <c r="C610" s="1">
        <v>41055.454421296294</v>
      </c>
      <c r="D610" s="4">
        <v>21000</v>
      </c>
      <c r="E610">
        <v>21000</v>
      </c>
      <c r="F610" t="s">
        <v>6</v>
      </c>
      <c r="G610" s="8" t="e">
        <f>tblSalaries[[#This Row],[clean Salary (in local currency)]]*VLOOKUP(tblSalaries[[#This Row],[Currency]],tblXrate[],2,FALSE)</f>
        <v>#N/A</v>
      </c>
      <c r="H610" t="s">
        <v>52</v>
      </c>
      <c r="I610" t="s">
        <v>52</v>
      </c>
      <c r="J610" t="s">
        <v>8</v>
      </c>
      <c r="K610" t="str">
        <f>VLOOKUP(tblSalaries[[#This Row],[Where do you work]],tblCountries[[Actual]:[Mapping]],2,FALSE)</f>
        <v>India</v>
      </c>
      <c r="L610" t="s">
        <v>13</v>
      </c>
      <c r="M610" s="46">
        <v>23</v>
      </c>
      <c r="N6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611" spans="2:14" ht="15" customHeight="1" x14ac:dyDescent="0.25">
      <c r="B611" t="s">
        <v>2610</v>
      </c>
      <c r="C611" s="1">
        <v>41055.457754629628</v>
      </c>
      <c r="D611" s="4">
        <v>250000</v>
      </c>
      <c r="E611">
        <v>250000</v>
      </c>
      <c r="F611" t="s">
        <v>86</v>
      </c>
      <c r="G611" s="8" t="e">
        <f>tblSalaries[[#This Row],[clean Salary (in local currency)]]*VLOOKUP(tblSalaries[[#This Row],[Currency]],tblXrate[],2,FALSE)</f>
        <v>#N/A</v>
      </c>
      <c r="H611" t="s">
        <v>207</v>
      </c>
      <c r="I611" t="s">
        <v>20</v>
      </c>
      <c r="J611" t="s">
        <v>88</v>
      </c>
      <c r="K611" t="str">
        <f>VLOOKUP(tblSalaries[[#This Row],[Where do you work]],tblCountries[[Actual]:[Mapping]],2,FALSE)</f>
        <v>Canada</v>
      </c>
      <c r="L611" t="s">
        <v>9</v>
      </c>
      <c r="M611" s="46">
        <v>32</v>
      </c>
      <c r="N6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30-40</v>
      </c>
    </row>
    <row r="612" spans="2:14" ht="15" customHeight="1" x14ac:dyDescent="0.25">
      <c r="B612" t="s">
        <v>2611</v>
      </c>
      <c r="C612" s="1">
        <v>41055.458090277774</v>
      </c>
      <c r="D612" s="4" t="s">
        <v>719</v>
      </c>
      <c r="E612">
        <v>160000</v>
      </c>
      <c r="F612" t="s">
        <v>40</v>
      </c>
      <c r="G612" s="8" t="e">
        <f>tblSalaries[[#This Row],[clean Salary (in local currency)]]*VLOOKUP(tblSalaries[[#This Row],[Currency]],tblXrate[],2,FALSE)</f>
        <v>#N/A</v>
      </c>
      <c r="H612" t="s">
        <v>720</v>
      </c>
      <c r="I612" t="s">
        <v>3912</v>
      </c>
      <c r="J612" t="s">
        <v>8</v>
      </c>
      <c r="K612" t="str">
        <f>VLOOKUP(tblSalaries[[#This Row],[Where do you work]],tblCountries[[Actual]:[Mapping]],2,FALSE)</f>
        <v>India</v>
      </c>
      <c r="L612" t="s">
        <v>13</v>
      </c>
      <c r="M612" s="46">
        <v>3</v>
      </c>
      <c r="N6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13" spans="2:14" ht="15" customHeight="1" x14ac:dyDescent="0.25">
      <c r="B613" t="s">
        <v>2612</v>
      </c>
      <c r="C613" s="1">
        <v>41055.459675925929</v>
      </c>
      <c r="D613" s="4">
        <v>700</v>
      </c>
      <c r="E613">
        <v>8400</v>
      </c>
      <c r="F613" t="s">
        <v>6</v>
      </c>
      <c r="G613" s="8" t="e">
        <f>tblSalaries[[#This Row],[clean Salary (in local currency)]]*VLOOKUP(tblSalaries[[#This Row],[Currency]],tblXrate[],2,FALSE)</f>
        <v>#N/A</v>
      </c>
      <c r="H613" t="s">
        <v>721</v>
      </c>
      <c r="I613" t="s">
        <v>52</v>
      </c>
      <c r="J613" t="s">
        <v>8</v>
      </c>
      <c r="K613" t="str">
        <f>VLOOKUP(tblSalaries[[#This Row],[Where do you work]],tblCountries[[Actual]:[Mapping]],2,FALSE)</f>
        <v>India</v>
      </c>
      <c r="L613" t="s">
        <v>13</v>
      </c>
      <c r="M613" s="46">
        <v>26</v>
      </c>
      <c r="N6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614" spans="2:14" ht="15" customHeight="1" x14ac:dyDescent="0.25">
      <c r="B614" t="s">
        <v>2613</v>
      </c>
      <c r="C614" s="1">
        <v>41055.460439814815</v>
      </c>
      <c r="D614" s="4" t="s">
        <v>722</v>
      </c>
      <c r="E614">
        <v>85000</v>
      </c>
      <c r="F614" t="s">
        <v>82</v>
      </c>
      <c r="G614" s="8" t="e">
        <f>tblSalaries[[#This Row],[clean Salary (in local currency)]]*VLOOKUP(tblSalaries[[#This Row],[Currency]],tblXrate[],2,FALSE)</f>
        <v>#N/A</v>
      </c>
      <c r="H614" t="s">
        <v>645</v>
      </c>
      <c r="I614" t="s">
        <v>356</v>
      </c>
      <c r="J614" t="s">
        <v>84</v>
      </c>
      <c r="K614" t="str">
        <f>VLOOKUP(tblSalaries[[#This Row],[Where do you work]],tblCountries[[Actual]:[Mapping]],2,FALSE)</f>
        <v>Australia</v>
      </c>
      <c r="L614" t="s">
        <v>25</v>
      </c>
      <c r="M614" s="46">
        <v>20</v>
      </c>
      <c r="N6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15" spans="2:14" ht="15" customHeight="1" x14ac:dyDescent="0.25">
      <c r="B615" t="s">
        <v>2614</v>
      </c>
      <c r="C615" s="1">
        <v>41055.460486111115</v>
      </c>
      <c r="D615" s="4">
        <v>50000</v>
      </c>
      <c r="E615">
        <v>50000</v>
      </c>
      <c r="F615" t="s">
        <v>6</v>
      </c>
      <c r="G615" s="8" t="e">
        <f>tblSalaries[[#This Row],[clean Salary (in local currency)]]*VLOOKUP(tblSalaries[[#This Row],[Currency]],tblXrate[],2,FALSE)</f>
        <v>#N/A</v>
      </c>
      <c r="H615" t="s">
        <v>723</v>
      </c>
      <c r="I615" t="s">
        <v>52</v>
      </c>
      <c r="J615" t="s">
        <v>15</v>
      </c>
      <c r="K615" t="str">
        <f>VLOOKUP(tblSalaries[[#This Row],[Where do you work]],tblCountries[[Actual]:[Mapping]],2,FALSE)</f>
        <v>USA</v>
      </c>
      <c r="L615" t="s">
        <v>9</v>
      </c>
      <c r="M615" s="46">
        <v>20</v>
      </c>
      <c r="N6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16" spans="2:14" ht="15" customHeight="1" x14ac:dyDescent="0.25">
      <c r="B616" t="s">
        <v>2615</v>
      </c>
      <c r="C616" s="1">
        <v>41055.460972222223</v>
      </c>
      <c r="D616" s="4">
        <v>4000</v>
      </c>
      <c r="E616">
        <v>4000</v>
      </c>
      <c r="F616" t="s">
        <v>6</v>
      </c>
      <c r="G616" s="8" t="e">
        <f>tblSalaries[[#This Row],[clean Salary (in local currency)]]*VLOOKUP(tblSalaries[[#This Row],[Currency]],tblXrate[],2,FALSE)</f>
        <v>#N/A</v>
      </c>
      <c r="H616" t="s">
        <v>720</v>
      </c>
      <c r="I616" t="s">
        <v>3912</v>
      </c>
      <c r="J616" t="s">
        <v>8</v>
      </c>
      <c r="K616" t="str">
        <f>VLOOKUP(tblSalaries[[#This Row],[Where do you work]],tblCountries[[Actual]:[Mapping]],2,FALSE)</f>
        <v>India</v>
      </c>
      <c r="L616" t="s">
        <v>13</v>
      </c>
      <c r="M616" s="46">
        <v>6</v>
      </c>
      <c r="N6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17" spans="2:14" ht="15" customHeight="1" x14ac:dyDescent="0.25">
      <c r="B617" t="s">
        <v>2616</v>
      </c>
      <c r="C617" s="1">
        <v>41055.462326388886</v>
      </c>
      <c r="D617" s="4">
        <v>100000</v>
      </c>
      <c r="E617">
        <v>100000</v>
      </c>
      <c r="F617" t="s">
        <v>82</v>
      </c>
      <c r="G617" s="8" t="e">
        <f>tblSalaries[[#This Row],[clean Salary (in local currency)]]*VLOOKUP(tblSalaries[[#This Row],[Currency]],tblXrate[],2,FALSE)</f>
        <v>#N/A</v>
      </c>
      <c r="H617" t="s">
        <v>207</v>
      </c>
      <c r="I617" t="s">
        <v>20</v>
      </c>
      <c r="J617" t="s">
        <v>84</v>
      </c>
      <c r="K617" t="str">
        <f>VLOOKUP(tblSalaries[[#This Row],[Where do you work]],tblCountries[[Actual]:[Mapping]],2,FALSE)</f>
        <v>Australia</v>
      </c>
      <c r="L617" t="s">
        <v>13</v>
      </c>
      <c r="M617" s="46">
        <v>1</v>
      </c>
      <c r="N6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18" spans="2:14" ht="15" customHeight="1" x14ac:dyDescent="0.25">
      <c r="B618" t="s">
        <v>2617</v>
      </c>
      <c r="C618" s="1">
        <v>41055.462476851855</v>
      </c>
      <c r="D618" s="4">
        <v>95000</v>
      </c>
      <c r="E618">
        <v>95000</v>
      </c>
      <c r="F618" t="s">
        <v>6</v>
      </c>
      <c r="G618" s="8" t="e">
        <f>tblSalaries[[#This Row],[clean Salary (in local currency)]]*VLOOKUP(tblSalaries[[#This Row],[Currency]],tblXrate[],2,FALSE)</f>
        <v>#N/A</v>
      </c>
      <c r="H618" t="s">
        <v>563</v>
      </c>
      <c r="I618" t="s">
        <v>52</v>
      </c>
      <c r="J618" t="s">
        <v>15</v>
      </c>
      <c r="K618" t="str">
        <f>VLOOKUP(tblSalaries[[#This Row],[Where do you work]],tblCountries[[Actual]:[Mapping]],2,FALSE)</f>
        <v>USA</v>
      </c>
      <c r="L618" t="s">
        <v>25</v>
      </c>
      <c r="M618" s="46">
        <v>10</v>
      </c>
      <c r="N6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19" spans="2:14" ht="15" customHeight="1" x14ac:dyDescent="0.25">
      <c r="B619" t="s">
        <v>2618</v>
      </c>
      <c r="C619" s="1">
        <v>41055.463206018518</v>
      </c>
      <c r="D619" s="4">
        <v>10000</v>
      </c>
      <c r="E619">
        <v>10000</v>
      </c>
      <c r="F619" t="s">
        <v>6</v>
      </c>
      <c r="G619" s="8" t="e">
        <f>tblSalaries[[#This Row],[clean Salary (in local currency)]]*VLOOKUP(tblSalaries[[#This Row],[Currency]],tblXrate[],2,FALSE)</f>
        <v>#N/A</v>
      </c>
      <c r="H619" t="s">
        <v>724</v>
      </c>
      <c r="I619" t="s">
        <v>52</v>
      </c>
      <c r="J619" t="s">
        <v>725</v>
      </c>
      <c r="K619" t="str">
        <f>VLOOKUP(tblSalaries[[#This Row],[Where do you work]],tblCountries[[Actual]:[Mapping]],2,FALSE)</f>
        <v>Indonesia</v>
      </c>
      <c r="L619" t="s">
        <v>18</v>
      </c>
      <c r="M619" s="46">
        <v>5</v>
      </c>
      <c r="N6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20" spans="2:14" ht="15" customHeight="1" x14ac:dyDescent="0.25">
      <c r="B620" t="s">
        <v>2619</v>
      </c>
      <c r="C620" s="1">
        <v>41055.464895833335</v>
      </c>
      <c r="D620" s="4">
        <v>4200</v>
      </c>
      <c r="E620">
        <v>4200</v>
      </c>
      <c r="F620" t="s">
        <v>6</v>
      </c>
      <c r="G620" s="8" t="e">
        <f>tblSalaries[[#This Row],[clean Salary (in local currency)]]*VLOOKUP(tblSalaries[[#This Row],[Currency]],tblXrate[],2,FALSE)</f>
        <v>#N/A</v>
      </c>
      <c r="H620" t="s">
        <v>720</v>
      </c>
      <c r="I620" t="s">
        <v>3912</v>
      </c>
      <c r="J620" t="s">
        <v>8</v>
      </c>
      <c r="K620" t="str">
        <f>VLOOKUP(tblSalaries[[#This Row],[Where do you work]],tblCountries[[Actual]:[Mapping]],2,FALSE)</f>
        <v>India</v>
      </c>
      <c r="L620" t="s">
        <v>13</v>
      </c>
      <c r="M620" s="46">
        <v>4</v>
      </c>
      <c r="N6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21" spans="2:14" ht="15" customHeight="1" x14ac:dyDescent="0.25">
      <c r="B621" t="s">
        <v>2620</v>
      </c>
      <c r="C621" s="1">
        <v>41055.465543981481</v>
      </c>
      <c r="D621" s="4" t="s">
        <v>726</v>
      </c>
      <c r="E621">
        <v>720000</v>
      </c>
      <c r="F621" t="s">
        <v>40</v>
      </c>
      <c r="G621" s="8" t="e">
        <f>tblSalaries[[#This Row],[clean Salary (in local currency)]]*VLOOKUP(tblSalaries[[#This Row],[Currency]],tblXrate[],2,FALSE)</f>
        <v>#N/A</v>
      </c>
      <c r="H621" t="s">
        <v>727</v>
      </c>
      <c r="I621" t="s">
        <v>52</v>
      </c>
      <c r="J621" t="s">
        <v>8</v>
      </c>
      <c r="K621" t="str">
        <f>VLOOKUP(tblSalaries[[#This Row],[Where do you work]],tblCountries[[Actual]:[Mapping]],2,FALSE)</f>
        <v>India</v>
      </c>
      <c r="L621" t="s">
        <v>9</v>
      </c>
      <c r="M621" s="46">
        <v>12</v>
      </c>
      <c r="N6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22" spans="2:14" ht="15" customHeight="1" x14ac:dyDescent="0.25">
      <c r="B622" t="s">
        <v>2621</v>
      </c>
      <c r="C622" s="1">
        <v>41055.47078703704</v>
      </c>
      <c r="D622" s="4">
        <v>39000</v>
      </c>
      <c r="E622">
        <v>39000</v>
      </c>
      <c r="F622" t="s">
        <v>6</v>
      </c>
      <c r="G622" s="8" t="e">
        <f>tblSalaries[[#This Row],[clean Salary (in local currency)]]*VLOOKUP(tblSalaries[[#This Row],[Currency]],tblXrate[],2,FALSE)</f>
        <v>#N/A</v>
      </c>
      <c r="H622" t="s">
        <v>728</v>
      </c>
      <c r="I622" t="s">
        <v>20</v>
      </c>
      <c r="J622" t="s">
        <v>15</v>
      </c>
      <c r="K622" t="str">
        <f>VLOOKUP(tblSalaries[[#This Row],[Where do you work]],tblCountries[[Actual]:[Mapping]],2,FALSE)</f>
        <v>USA</v>
      </c>
      <c r="L622" t="s">
        <v>13</v>
      </c>
      <c r="M622" s="46">
        <v>3</v>
      </c>
      <c r="N6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23" spans="2:14" ht="15" customHeight="1" x14ac:dyDescent="0.25">
      <c r="B623" t="s">
        <v>2622</v>
      </c>
      <c r="C623" s="1">
        <v>41055.476921296293</v>
      </c>
      <c r="D623" s="4">
        <v>60000</v>
      </c>
      <c r="E623">
        <v>60000</v>
      </c>
      <c r="F623" t="s">
        <v>6</v>
      </c>
      <c r="G623" s="8" t="e">
        <f>tblSalaries[[#This Row],[clean Salary (in local currency)]]*VLOOKUP(tblSalaries[[#This Row],[Currency]],tblXrate[],2,FALSE)</f>
        <v>#N/A</v>
      </c>
      <c r="H623" t="s">
        <v>42</v>
      </c>
      <c r="I623" t="s">
        <v>20</v>
      </c>
      <c r="J623" t="s">
        <v>15</v>
      </c>
      <c r="K623" t="str">
        <f>VLOOKUP(tblSalaries[[#This Row],[Where do you work]],tblCountries[[Actual]:[Mapping]],2,FALSE)</f>
        <v>USA</v>
      </c>
      <c r="L623" t="s">
        <v>9</v>
      </c>
      <c r="M623" s="46">
        <v>12</v>
      </c>
      <c r="N6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24" spans="2:14" ht="15" customHeight="1" x14ac:dyDescent="0.25">
      <c r="B624" t="s">
        <v>2623</v>
      </c>
      <c r="C624" s="1">
        <v>41055.479618055557</v>
      </c>
      <c r="D624" s="4" t="s">
        <v>729</v>
      </c>
      <c r="E624">
        <v>170000</v>
      </c>
      <c r="F624" t="s">
        <v>82</v>
      </c>
      <c r="G624" s="8" t="e">
        <f>tblSalaries[[#This Row],[clean Salary (in local currency)]]*VLOOKUP(tblSalaries[[#This Row],[Currency]],tblXrate[],2,FALSE)</f>
        <v>#N/A</v>
      </c>
      <c r="H624" t="s">
        <v>730</v>
      </c>
      <c r="I624" t="s">
        <v>20</v>
      </c>
      <c r="J624" t="s">
        <v>84</v>
      </c>
      <c r="K624" t="str">
        <f>VLOOKUP(tblSalaries[[#This Row],[Where do you work]],tblCountries[[Actual]:[Mapping]],2,FALSE)</f>
        <v>Australia</v>
      </c>
      <c r="L624" t="s">
        <v>13</v>
      </c>
      <c r="M624" s="46">
        <v>10</v>
      </c>
      <c r="N6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25" spans="2:14" ht="15" customHeight="1" x14ac:dyDescent="0.25">
      <c r="B625" t="s">
        <v>2624</v>
      </c>
      <c r="C625" s="1">
        <v>41055.479953703703</v>
      </c>
      <c r="D625" s="4">
        <v>125000</v>
      </c>
      <c r="E625">
        <v>125000</v>
      </c>
      <c r="F625" t="s">
        <v>6</v>
      </c>
      <c r="G625" s="8" t="e">
        <f>tblSalaries[[#This Row],[clean Salary (in local currency)]]*VLOOKUP(tblSalaries[[#This Row],[Currency]],tblXrate[],2,FALSE)</f>
        <v>#N/A</v>
      </c>
      <c r="H625" t="s">
        <v>20</v>
      </c>
      <c r="I625" t="s">
        <v>20</v>
      </c>
      <c r="J625" t="s">
        <v>15</v>
      </c>
      <c r="K625" t="str">
        <f>VLOOKUP(tblSalaries[[#This Row],[Where do you work]],tblCountries[[Actual]:[Mapping]],2,FALSE)</f>
        <v>USA</v>
      </c>
      <c r="L625" t="s">
        <v>18</v>
      </c>
      <c r="M625" s="46">
        <v>20</v>
      </c>
      <c r="N6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26" spans="2:14" ht="15" customHeight="1" x14ac:dyDescent="0.25">
      <c r="B626" t="s">
        <v>2625</v>
      </c>
      <c r="C626" s="1">
        <v>41055.480462962965</v>
      </c>
      <c r="D626" s="4">
        <v>78000</v>
      </c>
      <c r="E626">
        <v>78000</v>
      </c>
      <c r="F626" t="s">
        <v>82</v>
      </c>
      <c r="G626" s="8" t="e">
        <f>tblSalaries[[#This Row],[clean Salary (in local currency)]]*VLOOKUP(tblSalaries[[#This Row],[Currency]],tblXrate[],2,FALSE)</f>
        <v>#N/A</v>
      </c>
      <c r="H626" t="s">
        <v>731</v>
      </c>
      <c r="I626" t="s">
        <v>310</v>
      </c>
      <c r="J626" t="s">
        <v>84</v>
      </c>
      <c r="K626" t="str">
        <f>VLOOKUP(tblSalaries[[#This Row],[Where do you work]],tblCountries[[Actual]:[Mapping]],2,FALSE)</f>
        <v>Australia</v>
      </c>
      <c r="L626" t="s">
        <v>13</v>
      </c>
      <c r="M626" s="46">
        <v>4</v>
      </c>
      <c r="N6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27" spans="2:14" ht="15" customHeight="1" x14ac:dyDescent="0.25">
      <c r="B627" t="s">
        <v>2626</v>
      </c>
      <c r="C627" s="1">
        <v>41055.48337962963</v>
      </c>
      <c r="D627" s="4" t="s">
        <v>732</v>
      </c>
      <c r="E627">
        <v>200000</v>
      </c>
      <c r="F627" t="s">
        <v>40</v>
      </c>
      <c r="G627" s="8" t="e">
        <f>tblSalaries[[#This Row],[clean Salary (in local currency)]]*VLOOKUP(tblSalaries[[#This Row],[Currency]],tblXrate[],2,FALSE)</f>
        <v>#N/A</v>
      </c>
      <c r="H627" t="s">
        <v>733</v>
      </c>
      <c r="I627" t="s">
        <v>310</v>
      </c>
      <c r="J627" t="s">
        <v>8</v>
      </c>
      <c r="K627" t="str">
        <f>VLOOKUP(tblSalaries[[#This Row],[Where do you work]],tblCountries[[Actual]:[Mapping]],2,FALSE)</f>
        <v>India</v>
      </c>
      <c r="L627" t="s">
        <v>9</v>
      </c>
      <c r="M627" s="46">
        <v>3</v>
      </c>
      <c r="N6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28" spans="2:14" ht="15" customHeight="1" x14ac:dyDescent="0.25">
      <c r="B628" t="s">
        <v>2627</v>
      </c>
      <c r="C628" s="1">
        <v>41055.4843287037</v>
      </c>
      <c r="D628" s="4">
        <v>80000</v>
      </c>
      <c r="E628">
        <v>80000</v>
      </c>
      <c r="F628" t="s">
        <v>6</v>
      </c>
      <c r="G628" s="8" t="e">
        <f>tblSalaries[[#This Row],[clean Salary (in local currency)]]*VLOOKUP(tblSalaries[[#This Row],[Currency]],tblXrate[],2,FALSE)</f>
        <v>#N/A</v>
      </c>
      <c r="H628" t="s">
        <v>734</v>
      </c>
      <c r="I628" t="s">
        <v>52</v>
      </c>
      <c r="J628" t="s">
        <v>15</v>
      </c>
      <c r="K628" t="str">
        <f>VLOOKUP(tblSalaries[[#This Row],[Where do you work]],tblCountries[[Actual]:[Mapping]],2,FALSE)</f>
        <v>USA</v>
      </c>
      <c r="L628" t="s">
        <v>9</v>
      </c>
      <c r="M628" s="46">
        <v>8</v>
      </c>
      <c r="N6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29" spans="2:14" ht="15" customHeight="1" x14ac:dyDescent="0.25">
      <c r="B629" t="s">
        <v>2628</v>
      </c>
      <c r="C629" s="1">
        <v>41055.4846412037</v>
      </c>
      <c r="D629" s="4">
        <v>600000</v>
      </c>
      <c r="E629">
        <v>600000</v>
      </c>
      <c r="F629" t="s">
        <v>40</v>
      </c>
      <c r="G629" s="8" t="e">
        <f>tblSalaries[[#This Row],[clean Salary (in local currency)]]*VLOOKUP(tblSalaries[[#This Row],[Currency]],tblXrate[],2,FALSE)</f>
        <v>#N/A</v>
      </c>
      <c r="H629" t="s">
        <v>14</v>
      </c>
      <c r="I629" t="s">
        <v>20</v>
      </c>
      <c r="J629" t="s">
        <v>8</v>
      </c>
      <c r="K629" t="str">
        <f>VLOOKUP(tblSalaries[[#This Row],[Where do you work]],tblCountries[[Actual]:[Mapping]],2,FALSE)</f>
        <v>India</v>
      </c>
      <c r="L629" t="s">
        <v>18</v>
      </c>
      <c r="M629" s="46">
        <v>3</v>
      </c>
      <c r="N6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30" spans="2:14" ht="15" customHeight="1" x14ac:dyDescent="0.25">
      <c r="B630" t="s">
        <v>2629</v>
      </c>
      <c r="C630" s="1">
        <v>41055.485972222225</v>
      </c>
      <c r="D630" s="4" t="s">
        <v>735</v>
      </c>
      <c r="E630">
        <v>300000</v>
      </c>
      <c r="F630" t="s">
        <v>40</v>
      </c>
      <c r="G630" s="8" t="e">
        <f>tblSalaries[[#This Row],[clean Salary (in local currency)]]*VLOOKUP(tblSalaries[[#This Row],[Currency]],tblXrate[],2,FALSE)</f>
        <v>#N/A</v>
      </c>
      <c r="H630" t="s">
        <v>736</v>
      </c>
      <c r="I630" t="s">
        <v>279</v>
      </c>
      <c r="J630" t="s">
        <v>8</v>
      </c>
      <c r="K630" t="str">
        <f>VLOOKUP(tblSalaries[[#This Row],[Where do you work]],tblCountries[[Actual]:[Mapping]],2,FALSE)</f>
        <v>India</v>
      </c>
      <c r="L630" t="s">
        <v>13</v>
      </c>
      <c r="M630" s="46">
        <v>2</v>
      </c>
      <c r="N6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31" spans="2:14" ht="15" customHeight="1" x14ac:dyDescent="0.25">
      <c r="B631" t="s">
        <v>2630</v>
      </c>
      <c r="C631" s="1">
        <v>41055.486504629633</v>
      </c>
      <c r="D631" s="4" t="s">
        <v>737</v>
      </c>
      <c r="E631">
        <v>4000000</v>
      </c>
      <c r="F631" t="s">
        <v>40</v>
      </c>
      <c r="G631" s="8" t="e">
        <f>tblSalaries[[#This Row],[clean Salary (in local currency)]]*VLOOKUP(tblSalaries[[#This Row],[Currency]],tblXrate[],2,FALSE)</f>
        <v>#N/A</v>
      </c>
      <c r="H631" t="s">
        <v>738</v>
      </c>
      <c r="I631" t="s">
        <v>52</v>
      </c>
      <c r="J631" t="s">
        <v>8</v>
      </c>
      <c r="K631" t="str">
        <f>VLOOKUP(tblSalaries[[#This Row],[Where do you work]],tblCountries[[Actual]:[Mapping]],2,FALSE)</f>
        <v>India</v>
      </c>
      <c r="L631" t="s">
        <v>9</v>
      </c>
      <c r="M631" s="46">
        <v>1.5</v>
      </c>
      <c r="N6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32" spans="2:14" ht="15" customHeight="1" x14ac:dyDescent="0.25">
      <c r="B632" t="s">
        <v>2631</v>
      </c>
      <c r="C632" s="1">
        <v>41055.490011574075</v>
      </c>
      <c r="D632" s="4" t="s">
        <v>739</v>
      </c>
      <c r="E632">
        <v>4500000</v>
      </c>
      <c r="F632" t="s">
        <v>40</v>
      </c>
      <c r="G632" s="8" t="e">
        <f>tblSalaries[[#This Row],[clean Salary (in local currency)]]*VLOOKUP(tblSalaries[[#This Row],[Currency]],tblXrate[],2,FALSE)</f>
        <v>#N/A</v>
      </c>
      <c r="H632" t="s">
        <v>740</v>
      </c>
      <c r="I632" t="s">
        <v>3914</v>
      </c>
      <c r="J632" t="s">
        <v>8</v>
      </c>
      <c r="K632" t="str">
        <f>VLOOKUP(tblSalaries[[#This Row],[Where do you work]],tblCountries[[Actual]:[Mapping]],2,FALSE)</f>
        <v>India</v>
      </c>
      <c r="L632" t="s">
        <v>25</v>
      </c>
      <c r="M632" s="46">
        <v>6</v>
      </c>
      <c r="N6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33" spans="2:14" ht="15" customHeight="1" x14ac:dyDescent="0.25">
      <c r="B633" t="s">
        <v>2632</v>
      </c>
      <c r="C633" s="1">
        <v>41055.49050925926</v>
      </c>
      <c r="D633" s="4">
        <v>55000</v>
      </c>
      <c r="E633">
        <v>55000</v>
      </c>
      <c r="F633" t="s">
        <v>86</v>
      </c>
      <c r="G633" s="8" t="e">
        <f>tblSalaries[[#This Row],[clean Salary (in local currency)]]*VLOOKUP(tblSalaries[[#This Row],[Currency]],tblXrate[],2,FALSE)</f>
        <v>#N/A</v>
      </c>
      <c r="H633" t="s">
        <v>723</v>
      </c>
      <c r="I633" t="s">
        <v>52</v>
      </c>
      <c r="J633" t="s">
        <v>88</v>
      </c>
      <c r="K633" t="str">
        <f>VLOOKUP(tblSalaries[[#This Row],[Where do you work]],tblCountries[[Actual]:[Mapping]],2,FALSE)</f>
        <v>Canada</v>
      </c>
      <c r="L633" t="s">
        <v>9</v>
      </c>
      <c r="M633" s="46">
        <v>5</v>
      </c>
      <c r="N6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34" spans="2:14" ht="15" customHeight="1" x14ac:dyDescent="0.25">
      <c r="B634" t="s">
        <v>2633</v>
      </c>
      <c r="C634" s="1">
        <v>41055.491180555553</v>
      </c>
      <c r="D634" s="4">
        <v>53000</v>
      </c>
      <c r="E634">
        <v>53000</v>
      </c>
      <c r="F634" t="s">
        <v>6</v>
      </c>
      <c r="G634" s="8" t="e">
        <f>tblSalaries[[#This Row],[clean Salary (in local currency)]]*VLOOKUP(tblSalaries[[#This Row],[Currency]],tblXrate[],2,FALSE)</f>
        <v>#N/A</v>
      </c>
      <c r="H634" t="s">
        <v>14</v>
      </c>
      <c r="I634" t="s">
        <v>20</v>
      </c>
      <c r="J634" t="s">
        <v>15</v>
      </c>
      <c r="K634" t="str">
        <f>VLOOKUP(tblSalaries[[#This Row],[Where do you work]],tblCountries[[Actual]:[Mapping]],2,FALSE)</f>
        <v>USA</v>
      </c>
      <c r="L634" t="s">
        <v>9</v>
      </c>
      <c r="M634" s="46">
        <v>30</v>
      </c>
      <c r="N6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635" spans="2:14" ht="15" customHeight="1" x14ac:dyDescent="0.25">
      <c r="B635" t="s">
        <v>2634</v>
      </c>
      <c r="C635" s="1">
        <v>41055.491412037038</v>
      </c>
      <c r="D635" s="4" t="s">
        <v>741</v>
      </c>
      <c r="E635">
        <v>300000</v>
      </c>
      <c r="F635" t="s">
        <v>40</v>
      </c>
      <c r="G635" s="8" t="e">
        <f>tblSalaries[[#This Row],[clean Salary (in local currency)]]*VLOOKUP(tblSalaries[[#This Row],[Currency]],tblXrate[],2,FALSE)</f>
        <v>#N/A</v>
      </c>
      <c r="H635" t="s">
        <v>360</v>
      </c>
      <c r="I635" t="s">
        <v>3912</v>
      </c>
      <c r="J635" t="s">
        <v>8</v>
      </c>
      <c r="K635" t="str">
        <f>VLOOKUP(tblSalaries[[#This Row],[Where do you work]],tblCountries[[Actual]:[Mapping]],2,FALSE)</f>
        <v>India</v>
      </c>
      <c r="L635" t="s">
        <v>9</v>
      </c>
      <c r="M635" s="46">
        <v>1</v>
      </c>
      <c r="N6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36" spans="2:14" ht="15" customHeight="1" x14ac:dyDescent="0.25">
      <c r="B636" t="s">
        <v>2635</v>
      </c>
      <c r="C636" s="1">
        <v>41055.493090277778</v>
      </c>
      <c r="D636" s="4" t="s">
        <v>742</v>
      </c>
      <c r="E636">
        <v>400000</v>
      </c>
      <c r="F636" t="s">
        <v>40</v>
      </c>
      <c r="G636" s="8" t="e">
        <f>tblSalaries[[#This Row],[clean Salary (in local currency)]]*VLOOKUP(tblSalaries[[#This Row],[Currency]],tblXrate[],2,FALSE)</f>
        <v>#N/A</v>
      </c>
      <c r="H636" t="s">
        <v>743</v>
      </c>
      <c r="I636" t="s">
        <v>52</v>
      </c>
      <c r="J636" t="s">
        <v>8</v>
      </c>
      <c r="K636" t="str">
        <f>VLOOKUP(tblSalaries[[#This Row],[Where do you work]],tblCountries[[Actual]:[Mapping]],2,FALSE)</f>
        <v>India</v>
      </c>
      <c r="L636" t="s">
        <v>25</v>
      </c>
      <c r="M636" s="46">
        <v>5</v>
      </c>
      <c r="N6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37" spans="2:14" ht="15" customHeight="1" x14ac:dyDescent="0.25">
      <c r="B637" t="s">
        <v>2636</v>
      </c>
      <c r="C637" s="1">
        <v>41055.493449074071</v>
      </c>
      <c r="D637" s="4" t="s">
        <v>744</v>
      </c>
      <c r="E637">
        <v>600000</v>
      </c>
      <c r="F637" t="s">
        <v>40</v>
      </c>
      <c r="G637" s="8" t="e">
        <f>tblSalaries[[#This Row],[clean Salary (in local currency)]]*VLOOKUP(tblSalaries[[#This Row],[Currency]],tblXrate[],2,FALSE)</f>
        <v>#N/A</v>
      </c>
      <c r="H637" t="s">
        <v>745</v>
      </c>
      <c r="I637" t="s">
        <v>52</v>
      </c>
      <c r="J637" t="s">
        <v>8</v>
      </c>
      <c r="K637" t="str">
        <f>VLOOKUP(tblSalaries[[#This Row],[Where do you work]],tblCountries[[Actual]:[Mapping]],2,FALSE)</f>
        <v>India</v>
      </c>
      <c r="L637" t="s">
        <v>9</v>
      </c>
      <c r="M637" s="46">
        <v>11</v>
      </c>
      <c r="N6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38" spans="2:14" ht="15" customHeight="1" x14ac:dyDescent="0.25">
      <c r="B638" t="s">
        <v>2637</v>
      </c>
      <c r="C638" s="1">
        <v>41055.496724537035</v>
      </c>
      <c r="D638" s="4">
        <v>4000</v>
      </c>
      <c r="E638">
        <v>4000</v>
      </c>
      <c r="F638" t="s">
        <v>6</v>
      </c>
      <c r="G638" s="8" t="e">
        <f>tblSalaries[[#This Row],[clean Salary (in local currency)]]*VLOOKUP(tblSalaries[[#This Row],[Currency]],tblXrate[],2,FALSE)</f>
        <v>#N/A</v>
      </c>
      <c r="H638" t="s">
        <v>720</v>
      </c>
      <c r="I638" t="s">
        <v>3912</v>
      </c>
      <c r="J638" t="s">
        <v>8</v>
      </c>
      <c r="K638" t="str">
        <f>VLOOKUP(tblSalaries[[#This Row],[Where do you work]],tblCountries[[Actual]:[Mapping]],2,FALSE)</f>
        <v>India</v>
      </c>
      <c r="L638" t="s">
        <v>13</v>
      </c>
      <c r="M638" s="46">
        <v>4</v>
      </c>
      <c r="N6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39" spans="2:14" ht="15" customHeight="1" x14ac:dyDescent="0.25">
      <c r="B639" t="s">
        <v>2638</v>
      </c>
      <c r="C639" s="1">
        <v>41055.498877314814</v>
      </c>
      <c r="D639" s="4">
        <v>8000</v>
      </c>
      <c r="E639">
        <v>8000</v>
      </c>
      <c r="F639" t="s">
        <v>6</v>
      </c>
      <c r="G639" s="8" t="e">
        <f>tblSalaries[[#This Row],[clean Salary (in local currency)]]*VLOOKUP(tblSalaries[[#This Row],[Currency]],tblXrate[],2,FALSE)</f>
        <v>#N/A</v>
      </c>
      <c r="H639" t="s">
        <v>746</v>
      </c>
      <c r="I639" t="s">
        <v>52</v>
      </c>
      <c r="J639" t="s">
        <v>747</v>
      </c>
      <c r="K639" t="str">
        <f>VLOOKUP(tblSalaries[[#This Row],[Where do you work]],tblCountries[[Actual]:[Mapping]],2,FALSE)</f>
        <v>Thailand</v>
      </c>
      <c r="L639" t="s">
        <v>13</v>
      </c>
      <c r="M639" s="46">
        <v>1</v>
      </c>
      <c r="N6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40" spans="2:14" ht="15" customHeight="1" x14ac:dyDescent="0.25">
      <c r="B640" t="s">
        <v>2639</v>
      </c>
      <c r="C640" s="1">
        <v>41055.503877314812</v>
      </c>
      <c r="D640" s="4">
        <v>150000</v>
      </c>
      <c r="E640">
        <v>150000</v>
      </c>
      <c r="F640" t="s">
        <v>40</v>
      </c>
      <c r="G640" s="8" t="e">
        <f>tblSalaries[[#This Row],[clean Salary (in local currency)]]*VLOOKUP(tblSalaries[[#This Row],[Currency]],tblXrate[],2,FALSE)</f>
        <v>#N/A</v>
      </c>
      <c r="H640" t="s">
        <v>748</v>
      </c>
      <c r="I640" t="s">
        <v>52</v>
      </c>
      <c r="J640" t="s">
        <v>8</v>
      </c>
      <c r="K640" t="str">
        <f>VLOOKUP(tblSalaries[[#This Row],[Where do you work]],tblCountries[[Actual]:[Mapping]],2,FALSE)</f>
        <v>India</v>
      </c>
      <c r="L640" t="s">
        <v>18</v>
      </c>
      <c r="M640" s="46">
        <v>5</v>
      </c>
      <c r="N6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41" spans="2:14" ht="15" customHeight="1" x14ac:dyDescent="0.25">
      <c r="B641" t="s">
        <v>2640</v>
      </c>
      <c r="C641" s="1">
        <v>41055.50980324074</v>
      </c>
      <c r="D641" s="4" t="s">
        <v>749</v>
      </c>
      <c r="E641">
        <v>800000</v>
      </c>
      <c r="F641" t="s">
        <v>40</v>
      </c>
      <c r="G641" s="8" t="e">
        <f>tblSalaries[[#This Row],[clean Salary (in local currency)]]*VLOOKUP(tblSalaries[[#This Row],[Currency]],tblXrate[],2,FALSE)</f>
        <v>#N/A</v>
      </c>
      <c r="H641" t="s">
        <v>279</v>
      </c>
      <c r="I641" t="s">
        <v>279</v>
      </c>
      <c r="J641" t="s">
        <v>8</v>
      </c>
      <c r="K641" t="str">
        <f>VLOOKUP(tblSalaries[[#This Row],[Where do you work]],tblCountries[[Actual]:[Mapping]],2,FALSE)</f>
        <v>India</v>
      </c>
      <c r="L641" t="s">
        <v>18</v>
      </c>
      <c r="M641" s="46">
        <v>3</v>
      </c>
      <c r="N6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42" spans="2:14" ht="15" customHeight="1" x14ac:dyDescent="0.25">
      <c r="B642" t="s">
        <v>2641</v>
      </c>
      <c r="C642" s="1">
        <v>41055.511817129627</v>
      </c>
      <c r="D642" s="4">
        <v>480000</v>
      </c>
      <c r="E642">
        <v>480000</v>
      </c>
      <c r="F642" t="s">
        <v>40</v>
      </c>
      <c r="G642" s="8" t="e">
        <f>tblSalaries[[#This Row],[clean Salary (in local currency)]]*VLOOKUP(tblSalaries[[#This Row],[Currency]],tblXrate[],2,FALSE)</f>
        <v>#N/A</v>
      </c>
      <c r="H642" t="s">
        <v>750</v>
      </c>
      <c r="I642" t="s">
        <v>3912</v>
      </c>
      <c r="J642" t="s">
        <v>8</v>
      </c>
      <c r="K642" t="str">
        <f>VLOOKUP(tblSalaries[[#This Row],[Where do you work]],tblCountries[[Actual]:[Mapping]],2,FALSE)</f>
        <v>India</v>
      </c>
      <c r="L642" t="s">
        <v>25</v>
      </c>
      <c r="M642" s="46">
        <v>3</v>
      </c>
      <c r="N6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43" spans="2:14" ht="15" customHeight="1" x14ac:dyDescent="0.25">
      <c r="B643" t="s">
        <v>2642</v>
      </c>
      <c r="C643" s="1">
        <v>41055.513738425929</v>
      </c>
      <c r="D643" s="4" t="s">
        <v>751</v>
      </c>
      <c r="E643">
        <v>432000</v>
      </c>
      <c r="F643" t="s">
        <v>40</v>
      </c>
      <c r="G643" s="8" t="e">
        <f>tblSalaries[[#This Row],[clean Salary (in local currency)]]*VLOOKUP(tblSalaries[[#This Row],[Currency]],tblXrate[],2,FALSE)</f>
        <v>#N/A</v>
      </c>
      <c r="H643" t="s">
        <v>752</v>
      </c>
      <c r="I643" t="s">
        <v>52</v>
      </c>
      <c r="J643" t="s">
        <v>8</v>
      </c>
      <c r="K643" t="str">
        <f>VLOOKUP(tblSalaries[[#This Row],[Where do you work]],tblCountries[[Actual]:[Mapping]],2,FALSE)</f>
        <v>India</v>
      </c>
      <c r="L643" t="s">
        <v>18</v>
      </c>
      <c r="M643" s="46">
        <v>5</v>
      </c>
      <c r="N6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44" spans="2:14" ht="15" customHeight="1" x14ac:dyDescent="0.25">
      <c r="B644" t="s">
        <v>2643</v>
      </c>
      <c r="C644" s="1">
        <v>41055.513807870368</v>
      </c>
      <c r="D644" s="4">
        <v>4000</v>
      </c>
      <c r="E644">
        <v>4000</v>
      </c>
      <c r="F644" t="s">
        <v>6</v>
      </c>
      <c r="G644" s="8" t="e">
        <f>tblSalaries[[#This Row],[clean Salary (in local currency)]]*VLOOKUP(tblSalaries[[#This Row],[Currency]],tblXrate[],2,FALSE)</f>
        <v>#N/A</v>
      </c>
      <c r="H644" t="s">
        <v>753</v>
      </c>
      <c r="I644" t="s">
        <v>52</v>
      </c>
      <c r="J644" t="s">
        <v>8</v>
      </c>
      <c r="K644" t="str">
        <f>VLOOKUP(tblSalaries[[#This Row],[Where do you work]],tblCountries[[Actual]:[Mapping]],2,FALSE)</f>
        <v>India</v>
      </c>
      <c r="L644" t="s">
        <v>13</v>
      </c>
      <c r="M644" s="46">
        <v>8</v>
      </c>
      <c r="N6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45" spans="2:14" ht="15" customHeight="1" x14ac:dyDescent="0.25">
      <c r="B645" t="s">
        <v>2644</v>
      </c>
      <c r="C645" s="1">
        <v>41055.513969907406</v>
      </c>
      <c r="D645" s="4">
        <v>450</v>
      </c>
      <c r="E645">
        <v>5400</v>
      </c>
      <c r="F645" t="s">
        <v>6</v>
      </c>
      <c r="G645" s="8" t="e">
        <f>tblSalaries[[#This Row],[clean Salary (in local currency)]]*VLOOKUP(tblSalaries[[#This Row],[Currency]],tblXrate[],2,FALSE)</f>
        <v>#N/A</v>
      </c>
      <c r="H645" t="s">
        <v>634</v>
      </c>
      <c r="I645" t="s">
        <v>52</v>
      </c>
      <c r="J645" t="s">
        <v>8</v>
      </c>
      <c r="K645" t="str">
        <f>VLOOKUP(tblSalaries[[#This Row],[Where do you work]],tblCountries[[Actual]:[Mapping]],2,FALSE)</f>
        <v>India</v>
      </c>
      <c r="L645" t="s">
        <v>13</v>
      </c>
      <c r="M645" s="46">
        <v>3</v>
      </c>
      <c r="N6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46" spans="2:14" ht="15" customHeight="1" x14ac:dyDescent="0.25">
      <c r="B646" t="s">
        <v>2645</v>
      </c>
      <c r="C646" s="1">
        <v>41055.516134259262</v>
      </c>
      <c r="D646" s="4">
        <v>10500000</v>
      </c>
      <c r="E646">
        <v>10500000</v>
      </c>
      <c r="F646" t="s">
        <v>40</v>
      </c>
      <c r="G646" s="8" t="e">
        <f>tblSalaries[[#This Row],[clean Salary (in local currency)]]*VLOOKUP(tblSalaries[[#This Row],[Currency]],tblXrate[],2,FALSE)</f>
        <v>#N/A</v>
      </c>
      <c r="H646" t="s">
        <v>754</v>
      </c>
      <c r="I646" t="s">
        <v>52</v>
      </c>
      <c r="J646" t="s">
        <v>8</v>
      </c>
      <c r="K646" t="str">
        <f>VLOOKUP(tblSalaries[[#This Row],[Where do you work]],tblCountries[[Actual]:[Mapping]],2,FALSE)</f>
        <v>India</v>
      </c>
      <c r="L646" t="s">
        <v>18</v>
      </c>
      <c r="M646" s="46">
        <v>10</v>
      </c>
      <c r="N6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47" spans="2:14" ht="15" customHeight="1" x14ac:dyDescent="0.25">
      <c r="B647" t="s">
        <v>2646</v>
      </c>
      <c r="C647" s="1">
        <v>41055.517465277779</v>
      </c>
      <c r="D647" s="4">
        <v>21500</v>
      </c>
      <c r="E647">
        <v>21500</v>
      </c>
      <c r="F647" t="s">
        <v>6</v>
      </c>
      <c r="G647" s="8" t="e">
        <f>tblSalaries[[#This Row],[clean Salary (in local currency)]]*VLOOKUP(tblSalaries[[#This Row],[Currency]],tblXrate[],2,FALSE)</f>
        <v>#N/A</v>
      </c>
      <c r="H647" t="s">
        <v>755</v>
      </c>
      <c r="I647" t="s">
        <v>20</v>
      </c>
      <c r="J647" t="s">
        <v>8</v>
      </c>
      <c r="K647" t="str">
        <f>VLOOKUP(tblSalaries[[#This Row],[Where do you work]],tblCountries[[Actual]:[Mapping]],2,FALSE)</f>
        <v>India</v>
      </c>
      <c r="L647" t="s">
        <v>9</v>
      </c>
      <c r="M647" s="46">
        <v>9</v>
      </c>
      <c r="N6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48" spans="2:14" ht="15" customHeight="1" x14ac:dyDescent="0.25">
      <c r="B648" t="s">
        <v>2647</v>
      </c>
      <c r="C648" s="1">
        <v>41055.518437500003</v>
      </c>
      <c r="D648" s="4">
        <v>15000</v>
      </c>
      <c r="E648">
        <v>15000</v>
      </c>
      <c r="F648" t="s">
        <v>6</v>
      </c>
      <c r="G648" s="8" t="e">
        <f>tblSalaries[[#This Row],[clean Salary (in local currency)]]*VLOOKUP(tblSalaries[[#This Row],[Currency]],tblXrate[],2,FALSE)</f>
        <v>#N/A</v>
      </c>
      <c r="H648" t="s">
        <v>720</v>
      </c>
      <c r="I648" t="s">
        <v>3912</v>
      </c>
      <c r="J648" t="s">
        <v>8</v>
      </c>
      <c r="K648" t="str">
        <f>VLOOKUP(tblSalaries[[#This Row],[Where do you work]],tblCountries[[Actual]:[Mapping]],2,FALSE)</f>
        <v>India</v>
      </c>
      <c r="L648" t="s">
        <v>13</v>
      </c>
      <c r="M648" s="46">
        <v>2</v>
      </c>
      <c r="N6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49" spans="2:14" ht="15" customHeight="1" x14ac:dyDescent="0.25">
      <c r="B649" t="s">
        <v>2648</v>
      </c>
      <c r="C649" s="1">
        <v>41055.51898148148</v>
      </c>
      <c r="D649" s="4">
        <v>200000</v>
      </c>
      <c r="E649">
        <v>200000</v>
      </c>
      <c r="F649" t="s">
        <v>32</v>
      </c>
      <c r="G649" s="8" t="e">
        <f>tblSalaries[[#This Row],[clean Salary (in local currency)]]*VLOOKUP(tblSalaries[[#This Row],[Currency]],tblXrate[],2,FALSE)</f>
        <v>#N/A</v>
      </c>
      <c r="H649" t="s">
        <v>756</v>
      </c>
      <c r="I649" t="s">
        <v>310</v>
      </c>
      <c r="J649" t="s">
        <v>17</v>
      </c>
      <c r="K649" t="str">
        <f>VLOOKUP(tblSalaries[[#This Row],[Where do you work]],tblCountries[[Actual]:[Mapping]],2,FALSE)</f>
        <v>Pakistan</v>
      </c>
      <c r="L649" t="s">
        <v>18</v>
      </c>
      <c r="M649" s="46">
        <v>2</v>
      </c>
      <c r="N6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50" spans="2:14" ht="15" customHeight="1" x14ac:dyDescent="0.25">
      <c r="B650" t="s">
        <v>2649</v>
      </c>
      <c r="C650" s="1">
        <v>41055.519502314812</v>
      </c>
      <c r="D650" s="4" t="s">
        <v>757</v>
      </c>
      <c r="E650">
        <v>950000</v>
      </c>
      <c r="F650" t="s">
        <v>40</v>
      </c>
      <c r="G650" s="8" t="e">
        <f>tblSalaries[[#This Row],[clean Salary (in local currency)]]*VLOOKUP(tblSalaries[[#This Row],[Currency]],tblXrate[],2,FALSE)</f>
        <v>#N/A</v>
      </c>
      <c r="H650" t="s">
        <v>758</v>
      </c>
      <c r="I650" t="s">
        <v>52</v>
      </c>
      <c r="J650" t="s">
        <v>8</v>
      </c>
      <c r="K650" t="str">
        <f>VLOOKUP(tblSalaries[[#This Row],[Where do you work]],tblCountries[[Actual]:[Mapping]],2,FALSE)</f>
        <v>India</v>
      </c>
      <c r="L650" t="s">
        <v>9</v>
      </c>
      <c r="M650" s="46">
        <v>3</v>
      </c>
      <c r="N6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51" spans="2:14" ht="15" customHeight="1" x14ac:dyDescent="0.25">
      <c r="B651" t="s">
        <v>2650</v>
      </c>
      <c r="C651" s="1">
        <v>41055.519571759258</v>
      </c>
      <c r="D651" s="4" t="s">
        <v>759</v>
      </c>
      <c r="E651">
        <v>165000</v>
      </c>
      <c r="F651" t="s">
        <v>40</v>
      </c>
      <c r="G651" s="8" t="e">
        <f>tblSalaries[[#This Row],[clean Salary (in local currency)]]*VLOOKUP(tblSalaries[[#This Row],[Currency]],tblXrate[],2,FALSE)</f>
        <v>#N/A</v>
      </c>
      <c r="H651" t="s">
        <v>760</v>
      </c>
      <c r="I651" t="s">
        <v>52</v>
      </c>
      <c r="J651" t="s">
        <v>8</v>
      </c>
      <c r="K651" t="str">
        <f>VLOOKUP(tblSalaries[[#This Row],[Where do you work]],tblCountries[[Actual]:[Mapping]],2,FALSE)</f>
        <v>India</v>
      </c>
      <c r="L651" t="s">
        <v>13</v>
      </c>
      <c r="M651" s="46">
        <v>11</v>
      </c>
      <c r="N6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52" spans="2:14" ht="15" customHeight="1" x14ac:dyDescent="0.25">
      <c r="B652" t="s">
        <v>2651</v>
      </c>
      <c r="C652" s="1">
        <v>41055.521087962959</v>
      </c>
      <c r="D652" s="4">
        <v>1400</v>
      </c>
      <c r="E652">
        <v>16800</v>
      </c>
      <c r="F652" t="s">
        <v>6</v>
      </c>
      <c r="G652" s="8" t="e">
        <f>tblSalaries[[#This Row],[clean Salary (in local currency)]]*VLOOKUP(tblSalaries[[#This Row],[Currency]],tblXrate[],2,FALSE)</f>
        <v>#N/A</v>
      </c>
      <c r="H652" t="s">
        <v>677</v>
      </c>
      <c r="I652" t="s">
        <v>20</v>
      </c>
      <c r="J652" t="s">
        <v>17</v>
      </c>
      <c r="K652" t="str">
        <f>VLOOKUP(tblSalaries[[#This Row],[Where do you work]],tblCountries[[Actual]:[Mapping]],2,FALSE)</f>
        <v>Pakistan</v>
      </c>
      <c r="L652" t="s">
        <v>9</v>
      </c>
      <c r="M652" s="46">
        <v>12</v>
      </c>
      <c r="N6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53" spans="2:14" ht="15" customHeight="1" x14ac:dyDescent="0.25">
      <c r="B653" t="s">
        <v>2652</v>
      </c>
      <c r="C653" s="1">
        <v>41055.521863425929</v>
      </c>
      <c r="D653" s="4">
        <v>37000</v>
      </c>
      <c r="E653">
        <v>37000</v>
      </c>
      <c r="F653" t="s">
        <v>6</v>
      </c>
      <c r="G653" s="8" t="e">
        <f>tblSalaries[[#This Row],[clean Salary (in local currency)]]*VLOOKUP(tblSalaries[[#This Row],[Currency]],tblXrate[],2,FALSE)</f>
        <v>#N/A</v>
      </c>
      <c r="H653" t="s">
        <v>761</v>
      </c>
      <c r="I653" t="s">
        <v>279</v>
      </c>
      <c r="J653" t="s">
        <v>8</v>
      </c>
      <c r="K653" t="str">
        <f>VLOOKUP(tblSalaries[[#This Row],[Where do you work]],tblCountries[[Actual]:[Mapping]],2,FALSE)</f>
        <v>India</v>
      </c>
      <c r="L653" t="s">
        <v>9</v>
      </c>
      <c r="M653" s="46">
        <v>10</v>
      </c>
      <c r="N6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54" spans="2:14" ht="15" customHeight="1" x14ac:dyDescent="0.25">
      <c r="B654" t="s">
        <v>2653</v>
      </c>
      <c r="C654" s="1">
        <v>41055.523472222223</v>
      </c>
      <c r="D654" s="4" t="s">
        <v>735</v>
      </c>
      <c r="E654">
        <v>300000</v>
      </c>
      <c r="F654" t="s">
        <v>40</v>
      </c>
      <c r="G654" s="8" t="e">
        <f>tblSalaries[[#This Row],[clean Salary (in local currency)]]*VLOOKUP(tblSalaries[[#This Row],[Currency]],tblXrate[],2,FALSE)</f>
        <v>#N/A</v>
      </c>
      <c r="H654" t="s">
        <v>762</v>
      </c>
      <c r="I654" t="s">
        <v>20</v>
      </c>
      <c r="J654" t="s">
        <v>8</v>
      </c>
      <c r="K654" t="str">
        <f>VLOOKUP(tblSalaries[[#This Row],[Where do you work]],tblCountries[[Actual]:[Mapping]],2,FALSE)</f>
        <v>India</v>
      </c>
      <c r="L654" t="s">
        <v>9</v>
      </c>
      <c r="M654" s="46">
        <v>4.5</v>
      </c>
      <c r="N6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55" spans="2:14" ht="15" customHeight="1" x14ac:dyDescent="0.25">
      <c r="B655" t="s">
        <v>2654</v>
      </c>
      <c r="C655" s="1">
        <v>41055.524791666663</v>
      </c>
      <c r="D655" s="4" t="s">
        <v>763</v>
      </c>
      <c r="E655">
        <v>200000</v>
      </c>
      <c r="F655" t="s">
        <v>40</v>
      </c>
      <c r="G655" s="8" t="e">
        <f>tblSalaries[[#This Row],[clean Salary (in local currency)]]*VLOOKUP(tblSalaries[[#This Row],[Currency]],tblXrate[],2,FALSE)</f>
        <v>#N/A</v>
      </c>
      <c r="H655" t="s">
        <v>764</v>
      </c>
      <c r="I655" t="s">
        <v>3912</v>
      </c>
      <c r="J655" t="s">
        <v>8</v>
      </c>
      <c r="K655" t="str">
        <f>VLOOKUP(tblSalaries[[#This Row],[Where do you work]],tblCountries[[Actual]:[Mapping]],2,FALSE)</f>
        <v>India</v>
      </c>
      <c r="L655" t="s">
        <v>13</v>
      </c>
      <c r="M655" s="46">
        <v>3</v>
      </c>
      <c r="N6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56" spans="2:14" ht="15" customHeight="1" x14ac:dyDescent="0.25">
      <c r="B656" t="s">
        <v>2655</v>
      </c>
      <c r="C656" s="1">
        <v>41055.525613425925</v>
      </c>
      <c r="D656" s="4" t="s">
        <v>765</v>
      </c>
      <c r="E656">
        <v>480000</v>
      </c>
      <c r="F656" t="s">
        <v>40</v>
      </c>
      <c r="G656" s="8" t="e">
        <f>tblSalaries[[#This Row],[clean Salary (in local currency)]]*VLOOKUP(tblSalaries[[#This Row],[Currency]],tblXrate[],2,FALSE)</f>
        <v>#N/A</v>
      </c>
      <c r="H656" t="s">
        <v>766</v>
      </c>
      <c r="I656" t="s">
        <v>52</v>
      </c>
      <c r="J656" t="s">
        <v>8</v>
      </c>
      <c r="K656" t="str">
        <f>VLOOKUP(tblSalaries[[#This Row],[Where do you work]],tblCountries[[Actual]:[Mapping]],2,FALSE)</f>
        <v>India</v>
      </c>
      <c r="L656" t="s">
        <v>18</v>
      </c>
      <c r="M656" s="46">
        <v>8</v>
      </c>
      <c r="N6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57" spans="2:14" ht="15" customHeight="1" x14ac:dyDescent="0.25">
      <c r="B657" t="s">
        <v>2656</v>
      </c>
      <c r="C657" s="1">
        <v>41055.53224537037</v>
      </c>
      <c r="D657" s="4">
        <v>5800</v>
      </c>
      <c r="E657">
        <v>5800</v>
      </c>
      <c r="F657" t="s">
        <v>6</v>
      </c>
      <c r="G657" s="8" t="e">
        <f>tblSalaries[[#This Row],[clean Salary (in local currency)]]*VLOOKUP(tblSalaries[[#This Row],[Currency]],tblXrate[],2,FALSE)</f>
        <v>#N/A</v>
      </c>
      <c r="H657" t="s">
        <v>767</v>
      </c>
      <c r="I657" t="s">
        <v>52</v>
      </c>
      <c r="J657" t="s">
        <v>8</v>
      </c>
      <c r="K657" t="str">
        <f>VLOOKUP(tblSalaries[[#This Row],[Where do you work]],tblCountries[[Actual]:[Mapping]],2,FALSE)</f>
        <v>India</v>
      </c>
      <c r="L657" t="s">
        <v>13</v>
      </c>
      <c r="M657" s="46">
        <v>8</v>
      </c>
      <c r="N6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58" spans="2:14" ht="15" customHeight="1" x14ac:dyDescent="0.25">
      <c r="B658" t="s">
        <v>2657</v>
      </c>
      <c r="C658" s="1">
        <v>41055.533553240741</v>
      </c>
      <c r="D658" s="4" t="s">
        <v>768</v>
      </c>
      <c r="E658">
        <v>230000</v>
      </c>
      <c r="F658" t="s">
        <v>40</v>
      </c>
      <c r="G658" s="8" t="e">
        <f>tblSalaries[[#This Row],[clean Salary (in local currency)]]*VLOOKUP(tblSalaries[[#This Row],[Currency]],tblXrate[],2,FALSE)</f>
        <v>#N/A</v>
      </c>
      <c r="H658" t="s">
        <v>720</v>
      </c>
      <c r="I658" t="s">
        <v>3912</v>
      </c>
      <c r="J658" t="s">
        <v>8</v>
      </c>
      <c r="K658" t="str">
        <f>VLOOKUP(tblSalaries[[#This Row],[Where do you work]],tblCountries[[Actual]:[Mapping]],2,FALSE)</f>
        <v>India</v>
      </c>
      <c r="L658" t="s">
        <v>13</v>
      </c>
      <c r="M658" s="46">
        <v>3</v>
      </c>
      <c r="N6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59" spans="2:14" ht="15" customHeight="1" x14ac:dyDescent="0.25">
      <c r="B659" t="s">
        <v>2658</v>
      </c>
      <c r="C659" s="1">
        <v>41055.534814814811</v>
      </c>
      <c r="D659" s="4" t="s">
        <v>769</v>
      </c>
      <c r="E659">
        <v>276000</v>
      </c>
      <c r="F659" t="s">
        <v>40</v>
      </c>
      <c r="G659" s="8" t="e">
        <f>tblSalaries[[#This Row],[clean Salary (in local currency)]]*VLOOKUP(tblSalaries[[#This Row],[Currency]],tblXrate[],2,FALSE)</f>
        <v>#N/A</v>
      </c>
      <c r="H659" t="s">
        <v>770</v>
      </c>
      <c r="I659" t="s">
        <v>52</v>
      </c>
      <c r="J659" t="s">
        <v>17</v>
      </c>
      <c r="K659" t="str">
        <f>VLOOKUP(tblSalaries[[#This Row],[Where do you work]],tblCountries[[Actual]:[Mapping]],2,FALSE)</f>
        <v>Pakistan</v>
      </c>
      <c r="L659" t="s">
        <v>25</v>
      </c>
      <c r="M659" s="46">
        <v>3</v>
      </c>
      <c r="N6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60" spans="2:14" ht="15" customHeight="1" x14ac:dyDescent="0.25">
      <c r="B660" t="s">
        <v>2659</v>
      </c>
      <c r="C660" s="1">
        <v>41055.536539351851</v>
      </c>
      <c r="D660" s="4">
        <v>24000</v>
      </c>
      <c r="E660">
        <v>24000</v>
      </c>
      <c r="F660" t="s">
        <v>6</v>
      </c>
      <c r="G660" s="8" t="e">
        <f>tblSalaries[[#This Row],[clean Salary (in local currency)]]*VLOOKUP(tblSalaries[[#This Row],[Currency]],tblXrate[],2,FALSE)</f>
        <v>#N/A</v>
      </c>
      <c r="H660" t="s">
        <v>771</v>
      </c>
      <c r="I660" t="s">
        <v>52</v>
      </c>
      <c r="J660" t="s">
        <v>772</v>
      </c>
      <c r="K660" t="str">
        <f>VLOOKUP(tblSalaries[[#This Row],[Where do you work]],tblCountries[[Actual]:[Mapping]],2,FALSE)</f>
        <v>Saudi Arabia</v>
      </c>
      <c r="L660" t="s">
        <v>9</v>
      </c>
      <c r="M660" s="46">
        <v>12</v>
      </c>
      <c r="N6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61" spans="2:14" ht="15" customHeight="1" x14ac:dyDescent="0.25">
      <c r="B661" t="s">
        <v>2660</v>
      </c>
      <c r="C661" s="1">
        <v>41055.537303240744</v>
      </c>
      <c r="D661" s="4" t="s">
        <v>773</v>
      </c>
      <c r="E661">
        <v>24000</v>
      </c>
      <c r="F661" t="s">
        <v>6</v>
      </c>
      <c r="G661" s="8" t="e">
        <f>tblSalaries[[#This Row],[clean Salary (in local currency)]]*VLOOKUP(tblSalaries[[#This Row],[Currency]],tblXrate[],2,FALSE)</f>
        <v>#N/A</v>
      </c>
      <c r="H661" t="s">
        <v>310</v>
      </c>
      <c r="I661" t="s">
        <v>310</v>
      </c>
      <c r="J661" t="s">
        <v>179</v>
      </c>
      <c r="K661" t="str">
        <f>VLOOKUP(tblSalaries[[#This Row],[Where do you work]],tblCountries[[Actual]:[Mapping]],2,FALSE)</f>
        <v>UAE</v>
      </c>
      <c r="L661" t="s">
        <v>18</v>
      </c>
      <c r="M661" s="46">
        <v>15</v>
      </c>
      <c r="N6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62" spans="2:14" ht="15" customHeight="1" x14ac:dyDescent="0.25">
      <c r="B662" t="s">
        <v>2661</v>
      </c>
      <c r="C662" s="1">
        <v>41055.537673611114</v>
      </c>
      <c r="D662" s="4">
        <v>8738</v>
      </c>
      <c r="E662">
        <v>8738</v>
      </c>
      <c r="F662" t="s">
        <v>6</v>
      </c>
      <c r="G662" s="8" t="e">
        <f>tblSalaries[[#This Row],[clean Salary (in local currency)]]*VLOOKUP(tblSalaries[[#This Row],[Currency]],tblXrate[],2,FALSE)</f>
        <v>#N/A</v>
      </c>
      <c r="H662" t="s">
        <v>774</v>
      </c>
      <c r="I662" t="s">
        <v>52</v>
      </c>
      <c r="J662" t="s">
        <v>8</v>
      </c>
      <c r="K662" t="str">
        <f>VLOOKUP(tblSalaries[[#This Row],[Where do you work]],tblCountries[[Actual]:[Mapping]],2,FALSE)</f>
        <v>India</v>
      </c>
      <c r="L662" t="s">
        <v>13</v>
      </c>
      <c r="M662" s="46">
        <v>7.3</v>
      </c>
      <c r="N6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63" spans="2:14" ht="15" customHeight="1" x14ac:dyDescent="0.25">
      <c r="B663" t="s">
        <v>2662</v>
      </c>
      <c r="C663" s="1">
        <v>41055.537916666668</v>
      </c>
      <c r="D663" s="4">
        <v>15000</v>
      </c>
      <c r="E663">
        <v>15000</v>
      </c>
      <c r="F663" t="s">
        <v>6</v>
      </c>
      <c r="G663" s="8" t="e">
        <f>tblSalaries[[#This Row],[clean Salary (in local currency)]]*VLOOKUP(tblSalaries[[#This Row],[Currency]],tblXrate[],2,FALSE)</f>
        <v>#N/A</v>
      </c>
      <c r="H663" t="s">
        <v>775</v>
      </c>
      <c r="I663" t="s">
        <v>20</v>
      </c>
      <c r="J663" t="s">
        <v>725</v>
      </c>
      <c r="K663" t="str">
        <f>VLOOKUP(tblSalaries[[#This Row],[Where do you work]],tblCountries[[Actual]:[Mapping]],2,FALSE)</f>
        <v>Indonesia</v>
      </c>
      <c r="L663" t="s">
        <v>9</v>
      </c>
      <c r="M663" s="46">
        <v>1</v>
      </c>
      <c r="N6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64" spans="2:14" ht="15" customHeight="1" x14ac:dyDescent="0.25">
      <c r="B664" t="s">
        <v>2663</v>
      </c>
      <c r="C664" s="1">
        <v>41055.538298611114</v>
      </c>
      <c r="D664" s="4">
        <v>4700</v>
      </c>
      <c r="E664">
        <v>56400</v>
      </c>
      <c r="F664" t="s">
        <v>6</v>
      </c>
      <c r="G664" s="8" t="e">
        <f>tblSalaries[[#This Row],[clean Salary (in local currency)]]*VLOOKUP(tblSalaries[[#This Row],[Currency]],tblXrate[],2,FALSE)</f>
        <v>#N/A</v>
      </c>
      <c r="H664" t="s">
        <v>641</v>
      </c>
      <c r="I664" t="s">
        <v>52</v>
      </c>
      <c r="J664" t="s">
        <v>179</v>
      </c>
      <c r="K664" t="str">
        <f>VLOOKUP(tblSalaries[[#This Row],[Where do you work]],tblCountries[[Actual]:[Mapping]],2,FALSE)</f>
        <v>UAE</v>
      </c>
      <c r="L664" t="s">
        <v>18</v>
      </c>
      <c r="M664" s="46">
        <v>6</v>
      </c>
      <c r="N6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65" spans="2:14" ht="15" customHeight="1" x14ac:dyDescent="0.25">
      <c r="B665" t="s">
        <v>2664</v>
      </c>
      <c r="C665" s="1">
        <v>41055.541122685187</v>
      </c>
      <c r="D665" s="4">
        <v>10200</v>
      </c>
      <c r="E665">
        <v>10200</v>
      </c>
      <c r="F665" t="s">
        <v>6</v>
      </c>
      <c r="G665" s="8" t="e">
        <f>tblSalaries[[#This Row],[clean Salary (in local currency)]]*VLOOKUP(tblSalaries[[#This Row],[Currency]],tblXrate[],2,FALSE)</f>
        <v>#N/A</v>
      </c>
      <c r="H665" t="s">
        <v>42</v>
      </c>
      <c r="I665" t="s">
        <v>20</v>
      </c>
      <c r="J665" t="s">
        <v>8</v>
      </c>
      <c r="K665" t="str">
        <f>VLOOKUP(tblSalaries[[#This Row],[Where do you work]],tblCountries[[Actual]:[Mapping]],2,FALSE)</f>
        <v>India</v>
      </c>
      <c r="L665" t="s">
        <v>9</v>
      </c>
      <c r="M665" s="46">
        <v>4.5</v>
      </c>
      <c r="N6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66" spans="2:14" ht="15" customHeight="1" x14ac:dyDescent="0.25">
      <c r="B666" t="s">
        <v>2665</v>
      </c>
      <c r="C666" s="1">
        <v>41055.541446759256</v>
      </c>
      <c r="D666" s="4">
        <v>325000</v>
      </c>
      <c r="E666">
        <v>325000</v>
      </c>
      <c r="F666" t="s">
        <v>40</v>
      </c>
      <c r="G666" s="8" t="e">
        <f>tblSalaries[[#This Row],[clean Salary (in local currency)]]*VLOOKUP(tblSalaries[[#This Row],[Currency]],tblXrate[],2,FALSE)</f>
        <v>#N/A</v>
      </c>
      <c r="H666" t="s">
        <v>720</v>
      </c>
      <c r="I666" t="s">
        <v>3912</v>
      </c>
      <c r="J666" t="s">
        <v>8</v>
      </c>
      <c r="K666" t="str">
        <f>VLOOKUP(tblSalaries[[#This Row],[Where do you work]],tblCountries[[Actual]:[Mapping]],2,FALSE)</f>
        <v>India</v>
      </c>
      <c r="L666" t="s">
        <v>13</v>
      </c>
      <c r="M666" s="46">
        <v>4.5</v>
      </c>
      <c r="N6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67" spans="2:14" ht="15" customHeight="1" x14ac:dyDescent="0.25">
      <c r="B667" t="s">
        <v>2666</v>
      </c>
      <c r="C667" s="1">
        <v>41055.542870370373</v>
      </c>
      <c r="D667" s="4">
        <v>105000</v>
      </c>
      <c r="E667">
        <v>105000</v>
      </c>
      <c r="F667" t="s">
        <v>6</v>
      </c>
      <c r="G667" s="8" t="e">
        <f>tblSalaries[[#This Row],[clean Salary (in local currency)]]*VLOOKUP(tblSalaries[[#This Row],[Currency]],tblXrate[],2,FALSE)</f>
        <v>#N/A</v>
      </c>
      <c r="H667" t="s">
        <v>76</v>
      </c>
      <c r="I667" t="s">
        <v>356</v>
      </c>
      <c r="J667" t="s">
        <v>15</v>
      </c>
      <c r="K667" t="str">
        <f>VLOOKUP(tblSalaries[[#This Row],[Where do you work]],tblCountries[[Actual]:[Mapping]],2,FALSE)</f>
        <v>USA</v>
      </c>
      <c r="L667" t="s">
        <v>18</v>
      </c>
      <c r="M667" s="46">
        <v>15</v>
      </c>
      <c r="N6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68" spans="2:14" ht="15" customHeight="1" x14ac:dyDescent="0.25">
      <c r="B668" t="s">
        <v>2667</v>
      </c>
      <c r="C668" s="1">
        <v>41055.542974537035</v>
      </c>
      <c r="D668" s="4" t="s">
        <v>776</v>
      </c>
      <c r="E668">
        <v>250000</v>
      </c>
      <c r="F668" t="s">
        <v>40</v>
      </c>
      <c r="G668" s="8" t="e">
        <f>tblSalaries[[#This Row],[clean Salary (in local currency)]]*VLOOKUP(tblSalaries[[#This Row],[Currency]],tblXrate[],2,FALSE)</f>
        <v>#N/A</v>
      </c>
      <c r="H668" t="s">
        <v>777</v>
      </c>
      <c r="I668" t="s">
        <v>52</v>
      </c>
      <c r="J668" t="s">
        <v>8</v>
      </c>
      <c r="K668" t="str">
        <f>VLOOKUP(tblSalaries[[#This Row],[Where do you work]],tblCountries[[Actual]:[Mapping]],2,FALSE)</f>
        <v>India</v>
      </c>
      <c r="L668" t="s">
        <v>18</v>
      </c>
      <c r="M668" s="46">
        <v>5</v>
      </c>
      <c r="N6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69" spans="2:14" ht="15" customHeight="1" x14ac:dyDescent="0.25">
      <c r="B669" t="s">
        <v>2668</v>
      </c>
      <c r="C669" s="1">
        <v>41055.543634259258</v>
      </c>
      <c r="D669" s="4">
        <v>470000</v>
      </c>
      <c r="E669">
        <v>470000</v>
      </c>
      <c r="F669" t="s">
        <v>40</v>
      </c>
      <c r="G669" s="8" t="e">
        <f>tblSalaries[[#This Row],[clean Salary (in local currency)]]*VLOOKUP(tblSalaries[[#This Row],[Currency]],tblXrate[],2,FALSE)</f>
        <v>#N/A</v>
      </c>
      <c r="H669" t="s">
        <v>356</v>
      </c>
      <c r="I669" t="s">
        <v>356</v>
      </c>
      <c r="J669" t="s">
        <v>8</v>
      </c>
      <c r="K669" t="str">
        <f>VLOOKUP(tblSalaries[[#This Row],[Where do you work]],tblCountries[[Actual]:[Mapping]],2,FALSE)</f>
        <v>India</v>
      </c>
      <c r="L669" t="s">
        <v>13</v>
      </c>
      <c r="M669" s="46">
        <v>4</v>
      </c>
      <c r="N6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70" spans="2:14" ht="15" customHeight="1" x14ac:dyDescent="0.25">
      <c r="B670" t="s">
        <v>2669</v>
      </c>
      <c r="C670" s="1">
        <v>41055.544120370374</v>
      </c>
      <c r="D670" s="4">
        <v>720000</v>
      </c>
      <c r="E670">
        <v>720000</v>
      </c>
      <c r="F670" t="s">
        <v>3893</v>
      </c>
      <c r="G670" s="8" t="e">
        <f>tblSalaries[[#This Row],[clean Salary (in local currency)]]*VLOOKUP(tblSalaries[[#This Row],[Currency]],tblXrate[],2,FALSE)</f>
        <v>#N/A</v>
      </c>
      <c r="H670" t="s">
        <v>454</v>
      </c>
      <c r="I670" t="s">
        <v>52</v>
      </c>
      <c r="J670" t="s">
        <v>347</v>
      </c>
      <c r="K670" t="str">
        <f>VLOOKUP(tblSalaries[[#This Row],[Where do you work]],tblCountries[[Actual]:[Mapping]],2,FALSE)</f>
        <v>Philippines</v>
      </c>
      <c r="L670" t="s">
        <v>9</v>
      </c>
      <c r="M670" s="46">
        <v>9</v>
      </c>
      <c r="N6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71" spans="2:14" ht="15" customHeight="1" x14ac:dyDescent="0.25">
      <c r="B671" t="s">
        <v>2670</v>
      </c>
      <c r="C671" s="1">
        <v>41055.544421296298</v>
      </c>
      <c r="D671" s="4">
        <v>100000</v>
      </c>
      <c r="E671">
        <v>100000</v>
      </c>
      <c r="F671" t="s">
        <v>82</v>
      </c>
      <c r="G671" s="8" t="e">
        <f>tblSalaries[[#This Row],[clean Salary (in local currency)]]*VLOOKUP(tblSalaries[[#This Row],[Currency]],tblXrate[],2,FALSE)</f>
        <v>#N/A</v>
      </c>
      <c r="H671" t="s">
        <v>778</v>
      </c>
      <c r="I671" t="s">
        <v>52</v>
      </c>
      <c r="J671" t="s">
        <v>84</v>
      </c>
      <c r="K671" t="str">
        <f>VLOOKUP(tblSalaries[[#This Row],[Where do you work]],tblCountries[[Actual]:[Mapping]],2,FALSE)</f>
        <v>Australia</v>
      </c>
      <c r="L671" t="s">
        <v>25</v>
      </c>
      <c r="M671" s="46">
        <v>20</v>
      </c>
      <c r="N6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72" spans="2:14" ht="15" customHeight="1" x14ac:dyDescent="0.25">
      <c r="B672" t="s">
        <v>2671</v>
      </c>
      <c r="C672" s="1">
        <v>41055.545173611114</v>
      </c>
      <c r="D672" s="4" t="s">
        <v>779</v>
      </c>
      <c r="E672">
        <v>220000</v>
      </c>
      <c r="F672" t="s">
        <v>40</v>
      </c>
      <c r="G672" s="8" t="e">
        <f>tblSalaries[[#This Row],[clean Salary (in local currency)]]*VLOOKUP(tblSalaries[[#This Row],[Currency]],tblXrate[],2,FALSE)</f>
        <v>#N/A</v>
      </c>
      <c r="H672" t="s">
        <v>780</v>
      </c>
      <c r="I672" t="s">
        <v>20</v>
      </c>
      <c r="J672" t="s">
        <v>8</v>
      </c>
      <c r="K672" t="str">
        <f>VLOOKUP(tblSalaries[[#This Row],[Where do you work]],tblCountries[[Actual]:[Mapping]],2,FALSE)</f>
        <v>India</v>
      </c>
      <c r="L672" t="s">
        <v>18</v>
      </c>
      <c r="M672" s="46">
        <v>3</v>
      </c>
      <c r="N6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73" spans="2:14" ht="15" customHeight="1" x14ac:dyDescent="0.25">
      <c r="B673" t="s">
        <v>2672</v>
      </c>
      <c r="C673" s="1">
        <v>41055.547673611109</v>
      </c>
      <c r="D673" s="4">
        <v>52000</v>
      </c>
      <c r="E673">
        <v>52000</v>
      </c>
      <c r="F673" t="s">
        <v>6</v>
      </c>
      <c r="G673" s="8" t="e">
        <f>tblSalaries[[#This Row],[clean Salary (in local currency)]]*VLOOKUP(tblSalaries[[#This Row],[Currency]],tblXrate[],2,FALSE)</f>
        <v>#N/A</v>
      </c>
      <c r="H673" t="s">
        <v>781</v>
      </c>
      <c r="I673" t="s">
        <v>67</v>
      </c>
      <c r="J673" t="s">
        <v>15</v>
      </c>
      <c r="K673" t="str">
        <f>VLOOKUP(tblSalaries[[#This Row],[Where do you work]],tblCountries[[Actual]:[Mapping]],2,FALSE)</f>
        <v>USA</v>
      </c>
      <c r="L673" t="s">
        <v>9</v>
      </c>
      <c r="M673" s="46">
        <v>18</v>
      </c>
      <c r="N6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74" spans="2:14" ht="15" customHeight="1" x14ac:dyDescent="0.25">
      <c r="B674" t="s">
        <v>2673</v>
      </c>
      <c r="C674" s="1">
        <v>41055.549317129633</v>
      </c>
      <c r="D674" s="4" t="s">
        <v>782</v>
      </c>
      <c r="E674">
        <v>260000</v>
      </c>
      <c r="F674" t="s">
        <v>40</v>
      </c>
      <c r="G674" s="8" t="e">
        <f>tblSalaries[[#This Row],[clean Salary (in local currency)]]*VLOOKUP(tblSalaries[[#This Row],[Currency]],tblXrate[],2,FALSE)</f>
        <v>#N/A</v>
      </c>
      <c r="H674" t="s">
        <v>20</v>
      </c>
      <c r="I674" t="s">
        <v>20</v>
      </c>
      <c r="J674" t="s">
        <v>8</v>
      </c>
      <c r="K674" t="str">
        <f>VLOOKUP(tblSalaries[[#This Row],[Where do you work]],tblCountries[[Actual]:[Mapping]],2,FALSE)</f>
        <v>India</v>
      </c>
      <c r="L674" t="s">
        <v>9</v>
      </c>
      <c r="M674" s="46">
        <v>2</v>
      </c>
      <c r="N6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75" spans="2:14" ht="15" customHeight="1" x14ac:dyDescent="0.25">
      <c r="B675" t="s">
        <v>2674</v>
      </c>
      <c r="C675" s="1">
        <v>41055.550555555557</v>
      </c>
      <c r="D675" s="4" t="s">
        <v>783</v>
      </c>
      <c r="E675">
        <v>120000</v>
      </c>
      <c r="F675" t="s">
        <v>40</v>
      </c>
      <c r="G675" s="8" t="e">
        <f>tblSalaries[[#This Row],[clean Salary (in local currency)]]*VLOOKUP(tblSalaries[[#This Row],[Currency]],tblXrate[],2,FALSE)</f>
        <v>#N/A</v>
      </c>
      <c r="H675" t="s">
        <v>153</v>
      </c>
      <c r="I675" t="s">
        <v>20</v>
      </c>
      <c r="J675" t="s">
        <v>8</v>
      </c>
      <c r="K675" t="str">
        <f>VLOOKUP(tblSalaries[[#This Row],[Where do you work]],tblCountries[[Actual]:[Mapping]],2,FALSE)</f>
        <v>India</v>
      </c>
      <c r="L675" t="s">
        <v>18</v>
      </c>
      <c r="M675" s="46">
        <v>3</v>
      </c>
      <c r="N6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76" spans="2:14" ht="15" customHeight="1" x14ac:dyDescent="0.25">
      <c r="B676" t="s">
        <v>2675</v>
      </c>
      <c r="C676" s="1">
        <v>41055.553020833337</v>
      </c>
      <c r="D676" s="4">
        <v>13000</v>
      </c>
      <c r="E676">
        <v>13000</v>
      </c>
      <c r="F676" t="s">
        <v>6</v>
      </c>
      <c r="G676" s="8" t="e">
        <f>tblSalaries[[#This Row],[clean Salary (in local currency)]]*VLOOKUP(tblSalaries[[#This Row],[Currency]],tblXrate[],2,FALSE)</f>
        <v>#N/A</v>
      </c>
      <c r="H676" t="s">
        <v>20</v>
      </c>
      <c r="I676" t="s">
        <v>20</v>
      </c>
      <c r="J676" t="s">
        <v>8</v>
      </c>
      <c r="K676" t="str">
        <f>VLOOKUP(tblSalaries[[#This Row],[Where do you work]],tblCountries[[Actual]:[Mapping]],2,FALSE)</f>
        <v>India</v>
      </c>
      <c r="L676" t="s">
        <v>25</v>
      </c>
      <c r="M676" s="46">
        <v>4</v>
      </c>
      <c r="N6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77" spans="2:14" ht="15" customHeight="1" x14ac:dyDescent="0.25">
      <c r="B677" t="s">
        <v>2676</v>
      </c>
      <c r="C677" s="1">
        <v>41055.553888888891</v>
      </c>
      <c r="D677" s="4" t="s">
        <v>784</v>
      </c>
      <c r="E677">
        <v>144000</v>
      </c>
      <c r="F677" t="s">
        <v>40</v>
      </c>
      <c r="G677" s="8" t="e">
        <f>tblSalaries[[#This Row],[clean Salary (in local currency)]]*VLOOKUP(tblSalaries[[#This Row],[Currency]],tblXrate[],2,FALSE)</f>
        <v>#N/A</v>
      </c>
      <c r="H677" t="s">
        <v>785</v>
      </c>
      <c r="I677" t="s">
        <v>52</v>
      </c>
      <c r="J677" t="s">
        <v>8</v>
      </c>
      <c r="K677" t="str">
        <f>VLOOKUP(tblSalaries[[#This Row],[Where do you work]],tblCountries[[Actual]:[Mapping]],2,FALSE)</f>
        <v>India</v>
      </c>
      <c r="L677" t="s">
        <v>18</v>
      </c>
      <c r="M677" s="46">
        <v>7</v>
      </c>
      <c r="N6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78" spans="2:14" ht="15" customHeight="1" x14ac:dyDescent="0.25">
      <c r="B678" t="s">
        <v>2677</v>
      </c>
      <c r="C678" s="1">
        <v>41055.554201388892</v>
      </c>
      <c r="D678" s="4" t="s">
        <v>786</v>
      </c>
      <c r="E678">
        <v>1150000</v>
      </c>
      <c r="F678" t="s">
        <v>40</v>
      </c>
      <c r="G678" s="8" t="e">
        <f>tblSalaries[[#This Row],[clean Salary (in local currency)]]*VLOOKUP(tblSalaries[[#This Row],[Currency]],tblXrate[],2,FALSE)</f>
        <v>#N/A</v>
      </c>
      <c r="H678" t="s">
        <v>787</v>
      </c>
      <c r="I678" t="s">
        <v>52</v>
      </c>
      <c r="J678" t="s">
        <v>8</v>
      </c>
      <c r="K678" t="str">
        <f>VLOOKUP(tblSalaries[[#This Row],[Where do you work]],tblCountries[[Actual]:[Mapping]],2,FALSE)</f>
        <v>India</v>
      </c>
      <c r="L678" t="s">
        <v>18</v>
      </c>
      <c r="M678" s="46">
        <v>7</v>
      </c>
      <c r="N6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79" spans="2:14" ht="15" customHeight="1" x14ac:dyDescent="0.25">
      <c r="B679" t="s">
        <v>2678</v>
      </c>
      <c r="C679" s="1">
        <v>41055.554537037038</v>
      </c>
      <c r="D679" s="4" t="s">
        <v>788</v>
      </c>
      <c r="E679">
        <v>33500</v>
      </c>
      <c r="F679" t="s">
        <v>6</v>
      </c>
      <c r="G679" s="8" t="e">
        <f>tblSalaries[[#This Row],[clean Salary (in local currency)]]*VLOOKUP(tblSalaries[[#This Row],[Currency]],tblXrate[],2,FALSE)</f>
        <v>#N/A</v>
      </c>
      <c r="H679" t="s">
        <v>789</v>
      </c>
      <c r="I679" t="s">
        <v>310</v>
      </c>
      <c r="J679" t="s">
        <v>359</v>
      </c>
      <c r="K679" t="str">
        <f>VLOOKUP(tblSalaries[[#This Row],[Where do you work]],tblCountries[[Actual]:[Mapping]],2,FALSE)</f>
        <v>Dubai</v>
      </c>
      <c r="L679" t="s">
        <v>25</v>
      </c>
      <c r="M679" s="46">
        <v>10</v>
      </c>
      <c r="N6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80" spans="2:14" ht="15" customHeight="1" x14ac:dyDescent="0.25">
      <c r="B680" t="s">
        <v>2679</v>
      </c>
      <c r="C680" s="1">
        <v>41055.555347222224</v>
      </c>
      <c r="D680" s="4">
        <v>50000</v>
      </c>
      <c r="E680">
        <v>50000</v>
      </c>
      <c r="F680" t="s">
        <v>6</v>
      </c>
      <c r="G680" s="8" t="e">
        <f>tblSalaries[[#This Row],[clean Salary (in local currency)]]*VLOOKUP(tblSalaries[[#This Row],[Currency]],tblXrate[],2,FALSE)</f>
        <v>#N/A</v>
      </c>
      <c r="H680" t="s">
        <v>790</v>
      </c>
      <c r="I680" t="s">
        <v>52</v>
      </c>
      <c r="J680" t="s">
        <v>8</v>
      </c>
      <c r="K680" t="str">
        <f>VLOOKUP(tblSalaries[[#This Row],[Where do you work]],tblCountries[[Actual]:[Mapping]],2,FALSE)</f>
        <v>India</v>
      </c>
      <c r="L680" t="s">
        <v>18</v>
      </c>
      <c r="M680" s="46">
        <v>20</v>
      </c>
      <c r="N6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81" spans="2:14" ht="15" customHeight="1" x14ac:dyDescent="0.25">
      <c r="B681" t="s">
        <v>2680</v>
      </c>
      <c r="C681" s="1">
        <v>41055.557442129626</v>
      </c>
      <c r="D681" s="4">
        <v>300000</v>
      </c>
      <c r="E681">
        <v>300000</v>
      </c>
      <c r="F681" t="s">
        <v>40</v>
      </c>
      <c r="G681" s="8" t="e">
        <f>tblSalaries[[#This Row],[clean Salary (in local currency)]]*VLOOKUP(tblSalaries[[#This Row],[Currency]],tblXrate[],2,FALSE)</f>
        <v>#N/A</v>
      </c>
      <c r="H681" t="s">
        <v>791</v>
      </c>
      <c r="I681" t="s">
        <v>52</v>
      </c>
      <c r="J681" t="s">
        <v>8</v>
      </c>
      <c r="K681" t="str">
        <f>VLOOKUP(tblSalaries[[#This Row],[Where do you work]],tblCountries[[Actual]:[Mapping]],2,FALSE)</f>
        <v>India</v>
      </c>
      <c r="L681" t="s">
        <v>18</v>
      </c>
      <c r="M681" s="46">
        <v>3</v>
      </c>
      <c r="N6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82" spans="2:14" ht="15" customHeight="1" x14ac:dyDescent="0.25">
      <c r="B682" t="s">
        <v>2681</v>
      </c>
      <c r="C682" s="1">
        <v>41055.558391203704</v>
      </c>
      <c r="D682" s="4" t="s">
        <v>792</v>
      </c>
      <c r="E682">
        <v>648000</v>
      </c>
      <c r="F682" t="s">
        <v>40</v>
      </c>
      <c r="G682" s="8" t="e">
        <f>tblSalaries[[#This Row],[clean Salary (in local currency)]]*VLOOKUP(tblSalaries[[#This Row],[Currency]],tblXrate[],2,FALSE)</f>
        <v>#N/A</v>
      </c>
      <c r="H682" t="s">
        <v>793</v>
      </c>
      <c r="I682" t="s">
        <v>20</v>
      </c>
      <c r="J682" t="s">
        <v>8</v>
      </c>
      <c r="K682" t="str">
        <f>VLOOKUP(tblSalaries[[#This Row],[Where do you work]],tblCountries[[Actual]:[Mapping]],2,FALSE)</f>
        <v>India</v>
      </c>
      <c r="L682" t="s">
        <v>13</v>
      </c>
      <c r="M682" s="46">
        <v>2</v>
      </c>
      <c r="N6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83" spans="2:14" ht="15" customHeight="1" x14ac:dyDescent="0.25">
      <c r="B683" t="s">
        <v>2682</v>
      </c>
      <c r="C683" s="1">
        <v>41055.558495370373</v>
      </c>
      <c r="D683" s="4">
        <v>7000</v>
      </c>
      <c r="E683">
        <v>7000</v>
      </c>
      <c r="F683" t="s">
        <v>6</v>
      </c>
      <c r="G683" s="8" t="e">
        <f>tblSalaries[[#This Row],[clean Salary (in local currency)]]*VLOOKUP(tblSalaries[[#This Row],[Currency]],tblXrate[],2,FALSE)</f>
        <v>#N/A</v>
      </c>
      <c r="H683" t="s">
        <v>794</v>
      </c>
      <c r="I683" t="s">
        <v>52</v>
      </c>
      <c r="J683" t="s">
        <v>8</v>
      </c>
      <c r="K683" t="str">
        <f>VLOOKUP(tblSalaries[[#This Row],[Where do you work]],tblCountries[[Actual]:[Mapping]],2,FALSE)</f>
        <v>India</v>
      </c>
      <c r="L683" t="s">
        <v>9</v>
      </c>
      <c r="M683" s="46">
        <v>23</v>
      </c>
      <c r="N6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684" spans="2:14" ht="15" customHeight="1" x14ac:dyDescent="0.25">
      <c r="B684" t="s">
        <v>2683</v>
      </c>
      <c r="C684" s="1">
        <v>41055.558749999997</v>
      </c>
      <c r="D684" s="4">
        <v>380000</v>
      </c>
      <c r="E684">
        <v>380000</v>
      </c>
      <c r="F684" t="s">
        <v>40</v>
      </c>
      <c r="G684" s="8" t="e">
        <f>tblSalaries[[#This Row],[clean Salary (in local currency)]]*VLOOKUP(tblSalaries[[#This Row],[Currency]],tblXrate[],2,FALSE)</f>
        <v>#N/A</v>
      </c>
      <c r="H684" t="s">
        <v>795</v>
      </c>
      <c r="I684" t="s">
        <v>3912</v>
      </c>
      <c r="J684" t="s">
        <v>8</v>
      </c>
      <c r="K684" t="str">
        <f>VLOOKUP(tblSalaries[[#This Row],[Where do you work]],tblCountries[[Actual]:[Mapping]],2,FALSE)</f>
        <v>India</v>
      </c>
      <c r="L684" t="s">
        <v>18</v>
      </c>
      <c r="M684" s="46">
        <v>6</v>
      </c>
      <c r="N6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85" spans="2:14" ht="15" customHeight="1" x14ac:dyDescent="0.25">
      <c r="B685" t="s">
        <v>2684</v>
      </c>
      <c r="C685" s="1">
        <v>41055.561944444446</v>
      </c>
      <c r="D685" s="4" t="s">
        <v>796</v>
      </c>
      <c r="E685">
        <v>3000</v>
      </c>
      <c r="F685" t="s">
        <v>6</v>
      </c>
      <c r="G685" s="8" t="e">
        <f>tblSalaries[[#This Row],[clean Salary (in local currency)]]*VLOOKUP(tblSalaries[[#This Row],[Currency]],tblXrate[],2,FALSE)</f>
        <v>#N/A</v>
      </c>
      <c r="H685" t="s">
        <v>797</v>
      </c>
      <c r="I685" t="s">
        <v>356</v>
      </c>
      <c r="J685" t="s">
        <v>798</v>
      </c>
      <c r="K685" t="str">
        <f>VLOOKUP(tblSalaries[[#This Row],[Where do you work]],tblCountries[[Actual]:[Mapping]],2,FALSE)</f>
        <v>Cambodia</v>
      </c>
      <c r="L685" t="s">
        <v>18</v>
      </c>
      <c r="M685" s="46">
        <v>2</v>
      </c>
      <c r="N6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86" spans="2:14" ht="15" customHeight="1" x14ac:dyDescent="0.25">
      <c r="B686" t="s">
        <v>2685</v>
      </c>
      <c r="C686" s="1">
        <v>41055.562210648146</v>
      </c>
      <c r="D686" s="4" t="s">
        <v>799</v>
      </c>
      <c r="E686">
        <v>250000</v>
      </c>
      <c r="F686" t="s">
        <v>40</v>
      </c>
      <c r="G686" s="8" t="e">
        <f>tblSalaries[[#This Row],[clean Salary (in local currency)]]*VLOOKUP(tblSalaries[[#This Row],[Currency]],tblXrate[],2,FALSE)</f>
        <v>#N/A</v>
      </c>
      <c r="H686" t="s">
        <v>800</v>
      </c>
      <c r="I686" t="s">
        <v>3912</v>
      </c>
      <c r="J686" t="s">
        <v>8</v>
      </c>
      <c r="K686" t="str">
        <f>VLOOKUP(tblSalaries[[#This Row],[Where do you work]],tblCountries[[Actual]:[Mapping]],2,FALSE)</f>
        <v>India</v>
      </c>
      <c r="L686" t="s">
        <v>13</v>
      </c>
      <c r="M686" s="46">
        <v>4</v>
      </c>
      <c r="N6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87" spans="2:14" ht="15" customHeight="1" x14ac:dyDescent="0.25">
      <c r="B687" t="s">
        <v>2686</v>
      </c>
      <c r="C687" s="1">
        <v>41055.563425925924</v>
      </c>
      <c r="D687" s="4" t="s">
        <v>801</v>
      </c>
      <c r="E687">
        <v>150000</v>
      </c>
      <c r="F687" t="s">
        <v>40</v>
      </c>
      <c r="G687" s="8" t="e">
        <f>tblSalaries[[#This Row],[clean Salary (in local currency)]]*VLOOKUP(tblSalaries[[#This Row],[Currency]],tblXrate[],2,FALSE)</f>
        <v>#N/A</v>
      </c>
      <c r="H687" t="s">
        <v>802</v>
      </c>
      <c r="I687" t="s">
        <v>3914</v>
      </c>
      <c r="J687" t="s">
        <v>8</v>
      </c>
      <c r="K687" t="str">
        <f>VLOOKUP(tblSalaries[[#This Row],[Where do you work]],tblCountries[[Actual]:[Mapping]],2,FALSE)</f>
        <v>India</v>
      </c>
      <c r="L687" t="s">
        <v>9</v>
      </c>
      <c r="M687" s="46">
        <v>4.5</v>
      </c>
      <c r="N6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88" spans="2:14" ht="15" customHeight="1" x14ac:dyDescent="0.25">
      <c r="B688" t="s">
        <v>2687</v>
      </c>
      <c r="C688" s="1">
        <v>41055.567939814813</v>
      </c>
      <c r="D688" s="4">
        <v>278400</v>
      </c>
      <c r="E688">
        <v>278400</v>
      </c>
      <c r="F688" t="s">
        <v>40</v>
      </c>
      <c r="G688" s="8" t="e">
        <f>tblSalaries[[#This Row],[clean Salary (in local currency)]]*VLOOKUP(tblSalaries[[#This Row],[Currency]],tblXrate[],2,FALSE)</f>
        <v>#N/A</v>
      </c>
      <c r="H688" t="s">
        <v>803</v>
      </c>
      <c r="I688" t="s">
        <v>52</v>
      </c>
      <c r="J688" t="s">
        <v>8</v>
      </c>
      <c r="K688" t="str">
        <f>VLOOKUP(tblSalaries[[#This Row],[Where do you work]],tblCountries[[Actual]:[Mapping]],2,FALSE)</f>
        <v>India</v>
      </c>
      <c r="L688" t="s">
        <v>9</v>
      </c>
      <c r="M688" s="46">
        <v>5</v>
      </c>
      <c r="N6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89" spans="2:14" ht="15" customHeight="1" x14ac:dyDescent="0.25">
      <c r="B689" t="s">
        <v>2688</v>
      </c>
      <c r="C689" s="1">
        <v>41055.571076388886</v>
      </c>
      <c r="D689" s="4">
        <v>180000</v>
      </c>
      <c r="E689">
        <v>180000</v>
      </c>
      <c r="F689" t="s">
        <v>40</v>
      </c>
      <c r="G689" s="8" t="e">
        <f>tblSalaries[[#This Row],[clean Salary (in local currency)]]*VLOOKUP(tblSalaries[[#This Row],[Currency]],tblXrate[],2,FALSE)</f>
        <v>#N/A</v>
      </c>
      <c r="H689" t="s">
        <v>804</v>
      </c>
      <c r="I689" t="s">
        <v>310</v>
      </c>
      <c r="J689" t="s">
        <v>8</v>
      </c>
      <c r="K689" t="str">
        <f>VLOOKUP(tblSalaries[[#This Row],[Where do you work]],tblCountries[[Actual]:[Mapping]],2,FALSE)</f>
        <v>India</v>
      </c>
      <c r="L689" t="s">
        <v>18</v>
      </c>
      <c r="M689" s="46">
        <v>14</v>
      </c>
      <c r="N6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690" spans="2:14" ht="15" customHeight="1" x14ac:dyDescent="0.25">
      <c r="B690" t="s">
        <v>2689</v>
      </c>
      <c r="C690" s="1">
        <v>41055.571504629632</v>
      </c>
      <c r="D690" s="4">
        <v>800000</v>
      </c>
      <c r="E690">
        <v>800000</v>
      </c>
      <c r="F690" t="s">
        <v>40</v>
      </c>
      <c r="G690" s="8" t="e">
        <f>tblSalaries[[#This Row],[clean Salary (in local currency)]]*VLOOKUP(tblSalaries[[#This Row],[Currency]],tblXrate[],2,FALSE)</f>
        <v>#N/A</v>
      </c>
      <c r="H690" t="s">
        <v>52</v>
      </c>
      <c r="I690" t="s">
        <v>52</v>
      </c>
      <c r="J690" t="s">
        <v>8</v>
      </c>
      <c r="K690" t="str">
        <f>VLOOKUP(tblSalaries[[#This Row],[Where do you work]],tblCountries[[Actual]:[Mapping]],2,FALSE)</f>
        <v>India</v>
      </c>
      <c r="L690" t="s">
        <v>9</v>
      </c>
      <c r="M690" s="46">
        <v>7</v>
      </c>
      <c r="N6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91" spans="2:14" ht="15" customHeight="1" x14ac:dyDescent="0.25">
      <c r="B691" t="s">
        <v>2690</v>
      </c>
      <c r="C691" s="1">
        <v>41055.572835648149</v>
      </c>
      <c r="D691" s="4" t="s">
        <v>805</v>
      </c>
      <c r="E691">
        <v>300000</v>
      </c>
      <c r="F691" t="s">
        <v>40</v>
      </c>
      <c r="G691" s="8" t="e">
        <f>tblSalaries[[#This Row],[clean Salary (in local currency)]]*VLOOKUP(tblSalaries[[#This Row],[Currency]],tblXrate[],2,FALSE)</f>
        <v>#N/A</v>
      </c>
      <c r="H691" t="s">
        <v>20</v>
      </c>
      <c r="I691" t="s">
        <v>20</v>
      </c>
      <c r="J691" t="s">
        <v>8</v>
      </c>
      <c r="K691" t="str">
        <f>VLOOKUP(tblSalaries[[#This Row],[Where do you work]],tblCountries[[Actual]:[Mapping]],2,FALSE)</f>
        <v>India</v>
      </c>
      <c r="L691" t="s">
        <v>13</v>
      </c>
      <c r="M691" s="46">
        <v>7</v>
      </c>
      <c r="N6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92" spans="2:14" ht="15" customHeight="1" x14ac:dyDescent="0.25">
      <c r="B692" t="s">
        <v>2691</v>
      </c>
      <c r="C692" s="1">
        <v>41055.574212962965</v>
      </c>
      <c r="D692" s="4" t="s">
        <v>806</v>
      </c>
      <c r="E692">
        <v>370000</v>
      </c>
      <c r="F692" t="s">
        <v>40</v>
      </c>
      <c r="G692" s="8" t="e">
        <f>tblSalaries[[#This Row],[clean Salary (in local currency)]]*VLOOKUP(tblSalaries[[#This Row],[Currency]],tblXrate[],2,FALSE)</f>
        <v>#N/A</v>
      </c>
      <c r="H692" t="s">
        <v>386</v>
      </c>
      <c r="I692" t="s">
        <v>20</v>
      </c>
      <c r="J692" t="s">
        <v>8</v>
      </c>
      <c r="K692" t="str">
        <f>VLOOKUP(tblSalaries[[#This Row],[Where do you work]],tblCountries[[Actual]:[Mapping]],2,FALSE)</f>
        <v>India</v>
      </c>
      <c r="L692" t="s">
        <v>13</v>
      </c>
      <c r="M692" s="46">
        <v>2</v>
      </c>
      <c r="N6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93" spans="2:14" ht="15" customHeight="1" x14ac:dyDescent="0.25">
      <c r="B693" t="s">
        <v>2692</v>
      </c>
      <c r="C693" s="1">
        <v>41055.574374999997</v>
      </c>
      <c r="D693" s="4" t="s">
        <v>806</v>
      </c>
      <c r="E693">
        <v>370000</v>
      </c>
      <c r="F693" t="s">
        <v>40</v>
      </c>
      <c r="G693" s="8" t="e">
        <f>tblSalaries[[#This Row],[clean Salary (in local currency)]]*VLOOKUP(tblSalaries[[#This Row],[Currency]],tblXrate[],2,FALSE)</f>
        <v>#N/A</v>
      </c>
      <c r="H693" t="s">
        <v>386</v>
      </c>
      <c r="I693" t="s">
        <v>20</v>
      </c>
      <c r="J693" t="s">
        <v>8</v>
      </c>
      <c r="K693" t="str">
        <f>VLOOKUP(tblSalaries[[#This Row],[Where do you work]],tblCountries[[Actual]:[Mapping]],2,FALSE)</f>
        <v>India</v>
      </c>
      <c r="L693" t="s">
        <v>13</v>
      </c>
      <c r="M693" s="46">
        <v>2</v>
      </c>
      <c r="N6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94" spans="2:14" ht="15" customHeight="1" x14ac:dyDescent="0.25">
      <c r="B694" t="s">
        <v>2693</v>
      </c>
      <c r="C694" s="1">
        <v>41055.576319444444</v>
      </c>
      <c r="D694" s="4">
        <v>35000</v>
      </c>
      <c r="E694">
        <v>35000</v>
      </c>
      <c r="F694" t="s">
        <v>6</v>
      </c>
      <c r="G694" s="8" t="e">
        <f>tblSalaries[[#This Row],[clean Salary (in local currency)]]*VLOOKUP(tblSalaries[[#This Row],[Currency]],tblXrate[],2,FALSE)</f>
        <v>#N/A</v>
      </c>
      <c r="H694" t="s">
        <v>659</v>
      </c>
      <c r="I694" t="s">
        <v>67</v>
      </c>
      <c r="J694" t="s">
        <v>15</v>
      </c>
      <c r="K694" t="str">
        <f>VLOOKUP(tblSalaries[[#This Row],[Where do you work]],tblCountries[[Actual]:[Mapping]],2,FALSE)</f>
        <v>USA</v>
      </c>
      <c r="L694" t="s">
        <v>9</v>
      </c>
      <c r="M694" s="46">
        <v>10</v>
      </c>
      <c r="N6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95" spans="2:14" ht="15" customHeight="1" x14ac:dyDescent="0.25">
      <c r="B695" t="s">
        <v>2694</v>
      </c>
      <c r="C695" s="1">
        <v>41055.581377314818</v>
      </c>
      <c r="D695" s="4">
        <v>720000</v>
      </c>
      <c r="E695">
        <v>720000</v>
      </c>
      <c r="F695" t="s">
        <v>40</v>
      </c>
      <c r="G695" s="8" t="e">
        <f>tblSalaries[[#This Row],[clean Salary (in local currency)]]*VLOOKUP(tblSalaries[[#This Row],[Currency]],tblXrate[],2,FALSE)</f>
        <v>#N/A</v>
      </c>
      <c r="H695" t="s">
        <v>807</v>
      </c>
      <c r="I695" t="s">
        <v>310</v>
      </c>
      <c r="J695" t="s">
        <v>8</v>
      </c>
      <c r="K695" t="str">
        <f>VLOOKUP(tblSalaries[[#This Row],[Where do you work]],tblCountries[[Actual]:[Mapping]],2,FALSE)</f>
        <v>India</v>
      </c>
      <c r="L695" t="s">
        <v>9</v>
      </c>
      <c r="M695" s="46">
        <v>4</v>
      </c>
      <c r="N6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96" spans="2:14" ht="15" customHeight="1" x14ac:dyDescent="0.25">
      <c r="B696" t="s">
        <v>2695</v>
      </c>
      <c r="C696" s="1">
        <v>41055.584027777775</v>
      </c>
      <c r="D696" s="4">
        <v>600000</v>
      </c>
      <c r="E696">
        <v>600000</v>
      </c>
      <c r="F696" t="s">
        <v>40</v>
      </c>
      <c r="G696" s="8" t="e">
        <f>tblSalaries[[#This Row],[clean Salary (in local currency)]]*VLOOKUP(tblSalaries[[#This Row],[Currency]],tblXrate[],2,FALSE)</f>
        <v>#N/A</v>
      </c>
      <c r="H696" t="s">
        <v>808</v>
      </c>
      <c r="I696" t="s">
        <v>52</v>
      </c>
      <c r="J696" t="s">
        <v>8</v>
      </c>
      <c r="K696" t="str">
        <f>VLOOKUP(tblSalaries[[#This Row],[Where do you work]],tblCountries[[Actual]:[Mapping]],2,FALSE)</f>
        <v>India</v>
      </c>
      <c r="L696" t="s">
        <v>25</v>
      </c>
      <c r="M696" s="46">
        <v>2</v>
      </c>
      <c r="N6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97" spans="2:14" ht="15" customHeight="1" x14ac:dyDescent="0.25">
      <c r="B697" t="s">
        <v>2696</v>
      </c>
      <c r="C697" s="1">
        <v>41055.584131944444</v>
      </c>
      <c r="D697" s="4">
        <v>10000</v>
      </c>
      <c r="E697">
        <v>10000</v>
      </c>
      <c r="F697" t="s">
        <v>6</v>
      </c>
      <c r="G697" s="8" t="e">
        <f>tblSalaries[[#This Row],[clean Salary (in local currency)]]*VLOOKUP(tblSalaries[[#This Row],[Currency]],tblXrate[],2,FALSE)</f>
        <v>#N/A</v>
      </c>
      <c r="H697" t="s">
        <v>748</v>
      </c>
      <c r="I697" t="s">
        <v>52</v>
      </c>
      <c r="J697" t="s">
        <v>8</v>
      </c>
      <c r="K697" t="str">
        <f>VLOOKUP(tblSalaries[[#This Row],[Where do you work]],tblCountries[[Actual]:[Mapping]],2,FALSE)</f>
        <v>India</v>
      </c>
      <c r="L697" t="s">
        <v>9</v>
      </c>
      <c r="M697" s="46">
        <v>2</v>
      </c>
      <c r="N6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98" spans="2:14" ht="15" customHeight="1" x14ac:dyDescent="0.25">
      <c r="B698" t="s">
        <v>2697</v>
      </c>
      <c r="C698" s="1">
        <v>41055.586516203701</v>
      </c>
      <c r="D698" s="4" t="s">
        <v>809</v>
      </c>
      <c r="E698">
        <v>120000</v>
      </c>
      <c r="F698" t="s">
        <v>40</v>
      </c>
      <c r="G698" s="8" t="e">
        <f>tblSalaries[[#This Row],[clean Salary (in local currency)]]*VLOOKUP(tblSalaries[[#This Row],[Currency]],tblXrate[],2,FALSE)</f>
        <v>#N/A</v>
      </c>
      <c r="H698" t="s">
        <v>810</v>
      </c>
      <c r="I698" t="s">
        <v>20</v>
      </c>
      <c r="J698" t="s">
        <v>8</v>
      </c>
      <c r="K698" t="str">
        <f>VLOOKUP(tblSalaries[[#This Row],[Where do you work]],tblCountries[[Actual]:[Mapping]],2,FALSE)</f>
        <v>India</v>
      </c>
      <c r="L698" t="s">
        <v>25</v>
      </c>
      <c r="M698" s="46">
        <v>1E-3</v>
      </c>
      <c r="N6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699" spans="2:14" ht="15" customHeight="1" x14ac:dyDescent="0.25">
      <c r="B699" t="s">
        <v>2698</v>
      </c>
      <c r="C699" s="1">
        <v>41055.590868055559</v>
      </c>
      <c r="D699" s="4" t="s">
        <v>811</v>
      </c>
      <c r="E699">
        <v>480000</v>
      </c>
      <c r="F699" t="s">
        <v>40</v>
      </c>
      <c r="G699" s="8" t="e">
        <f>tblSalaries[[#This Row],[clean Salary (in local currency)]]*VLOOKUP(tblSalaries[[#This Row],[Currency]],tblXrate[],2,FALSE)</f>
        <v>#N/A</v>
      </c>
      <c r="H699" t="s">
        <v>207</v>
      </c>
      <c r="I699" t="s">
        <v>20</v>
      </c>
      <c r="J699" t="s">
        <v>8</v>
      </c>
      <c r="K699" t="str">
        <f>VLOOKUP(tblSalaries[[#This Row],[Where do you work]],tblCountries[[Actual]:[Mapping]],2,FALSE)</f>
        <v>India</v>
      </c>
      <c r="L699" t="s">
        <v>9</v>
      </c>
      <c r="M699" s="46">
        <v>4</v>
      </c>
      <c r="N6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00" spans="2:14" ht="15" customHeight="1" x14ac:dyDescent="0.25">
      <c r="B700" t="s">
        <v>2699</v>
      </c>
      <c r="C700" s="1">
        <v>41055.591574074075</v>
      </c>
      <c r="D700" s="4" t="s">
        <v>812</v>
      </c>
      <c r="E700">
        <v>450000</v>
      </c>
      <c r="F700" t="s">
        <v>40</v>
      </c>
      <c r="G700" s="8" t="e">
        <f>tblSalaries[[#This Row],[clean Salary (in local currency)]]*VLOOKUP(tblSalaries[[#This Row],[Currency]],tblXrate[],2,FALSE)</f>
        <v>#N/A</v>
      </c>
      <c r="H700" t="s">
        <v>153</v>
      </c>
      <c r="I700" t="s">
        <v>20</v>
      </c>
      <c r="J700" t="s">
        <v>8</v>
      </c>
      <c r="K700" t="str">
        <f>VLOOKUP(tblSalaries[[#This Row],[Where do you work]],tblCountries[[Actual]:[Mapping]],2,FALSE)</f>
        <v>India</v>
      </c>
      <c r="L700" t="s">
        <v>13</v>
      </c>
      <c r="M700" s="46">
        <v>8</v>
      </c>
      <c r="N7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01" spans="2:14" ht="15" customHeight="1" x14ac:dyDescent="0.25">
      <c r="B701" t="s">
        <v>2700</v>
      </c>
      <c r="C701" s="1">
        <v>41055.593460648146</v>
      </c>
      <c r="D701" s="4">
        <v>400000</v>
      </c>
      <c r="E701">
        <v>400000</v>
      </c>
      <c r="F701" t="s">
        <v>40</v>
      </c>
      <c r="G701" s="8" t="e">
        <f>tblSalaries[[#This Row],[clean Salary (in local currency)]]*VLOOKUP(tblSalaries[[#This Row],[Currency]],tblXrate[],2,FALSE)</f>
        <v>#N/A</v>
      </c>
      <c r="H701" t="s">
        <v>356</v>
      </c>
      <c r="I701" t="s">
        <v>356</v>
      </c>
      <c r="J701" t="s">
        <v>8</v>
      </c>
      <c r="K701" t="str">
        <f>VLOOKUP(tblSalaries[[#This Row],[Where do you work]],tblCountries[[Actual]:[Mapping]],2,FALSE)</f>
        <v>India</v>
      </c>
      <c r="L701" t="s">
        <v>9</v>
      </c>
      <c r="M701" s="46">
        <v>1E-3</v>
      </c>
      <c r="N7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02" spans="2:14" ht="15" customHeight="1" x14ac:dyDescent="0.25">
      <c r="B702" t="s">
        <v>2701</v>
      </c>
      <c r="C702" s="1">
        <v>41055.594606481478</v>
      </c>
      <c r="D702" s="4" t="s">
        <v>813</v>
      </c>
      <c r="E702">
        <v>2300000</v>
      </c>
      <c r="F702" t="s">
        <v>40</v>
      </c>
      <c r="G702" s="8" t="e">
        <f>tblSalaries[[#This Row],[clean Salary (in local currency)]]*VLOOKUP(tblSalaries[[#This Row],[Currency]],tblXrate[],2,FALSE)</f>
        <v>#N/A</v>
      </c>
      <c r="H702" t="s">
        <v>256</v>
      </c>
      <c r="I702" t="s">
        <v>20</v>
      </c>
      <c r="J702" t="s">
        <v>8</v>
      </c>
      <c r="K702" t="str">
        <f>VLOOKUP(tblSalaries[[#This Row],[Where do you work]],tblCountries[[Actual]:[Mapping]],2,FALSE)</f>
        <v>India</v>
      </c>
      <c r="L702" t="s">
        <v>13</v>
      </c>
      <c r="M702" s="46">
        <v>5</v>
      </c>
      <c r="N7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03" spans="2:14" ht="15" customHeight="1" x14ac:dyDescent="0.25">
      <c r="B703" t="s">
        <v>2702</v>
      </c>
      <c r="C703" s="1">
        <v>41055.595960648148</v>
      </c>
      <c r="D703" s="4">
        <v>636000</v>
      </c>
      <c r="E703">
        <v>636000</v>
      </c>
      <c r="F703" t="s">
        <v>40</v>
      </c>
      <c r="G703" s="8" t="e">
        <f>tblSalaries[[#This Row],[clean Salary (in local currency)]]*VLOOKUP(tblSalaries[[#This Row],[Currency]],tblXrate[],2,FALSE)</f>
        <v>#N/A</v>
      </c>
      <c r="H703" t="s">
        <v>814</v>
      </c>
      <c r="I703" t="s">
        <v>52</v>
      </c>
      <c r="J703" t="s">
        <v>8</v>
      </c>
      <c r="K703" t="str">
        <f>VLOOKUP(tblSalaries[[#This Row],[Where do you work]],tblCountries[[Actual]:[Mapping]],2,FALSE)</f>
        <v>India</v>
      </c>
      <c r="L703" t="s">
        <v>9</v>
      </c>
      <c r="M703" s="46">
        <v>2</v>
      </c>
      <c r="N7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04" spans="2:14" ht="15" customHeight="1" x14ac:dyDescent="0.25">
      <c r="B704" t="s">
        <v>2703</v>
      </c>
      <c r="C704" s="1">
        <v>41055.597488425927</v>
      </c>
      <c r="D704" s="4" t="s">
        <v>815</v>
      </c>
      <c r="E704">
        <v>15000</v>
      </c>
      <c r="F704" t="s">
        <v>6</v>
      </c>
      <c r="G704" s="8" t="e">
        <f>tblSalaries[[#This Row],[clean Salary (in local currency)]]*VLOOKUP(tblSalaries[[#This Row],[Currency]],tblXrate[],2,FALSE)</f>
        <v>#N/A</v>
      </c>
      <c r="H704" t="s">
        <v>816</v>
      </c>
      <c r="I704" t="s">
        <v>310</v>
      </c>
      <c r="J704" t="s">
        <v>817</v>
      </c>
      <c r="K704" t="str">
        <f>VLOOKUP(tblSalaries[[#This Row],[Where do you work]],tblCountries[[Actual]:[Mapping]],2,FALSE)</f>
        <v>Lithuania</v>
      </c>
      <c r="L704" t="s">
        <v>9</v>
      </c>
      <c r="M704" s="46">
        <v>2</v>
      </c>
      <c r="N7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05" spans="2:14" ht="15" customHeight="1" x14ac:dyDescent="0.25">
      <c r="B705" t="s">
        <v>2704</v>
      </c>
      <c r="C705" s="1">
        <v>41055.598668981482</v>
      </c>
      <c r="D705" s="4">
        <v>1000</v>
      </c>
      <c r="E705">
        <v>12000</v>
      </c>
      <c r="F705" t="s">
        <v>6</v>
      </c>
      <c r="G705" s="8" t="e">
        <f>tblSalaries[[#This Row],[clean Salary (in local currency)]]*VLOOKUP(tblSalaries[[#This Row],[Currency]],tblXrate[],2,FALSE)</f>
        <v>#N/A</v>
      </c>
      <c r="H705" t="s">
        <v>818</v>
      </c>
      <c r="I705" t="s">
        <v>20</v>
      </c>
      <c r="J705" t="s">
        <v>819</v>
      </c>
      <c r="K705" t="str">
        <f>VLOOKUP(tblSalaries[[#This Row],[Where do you work]],tblCountries[[Actual]:[Mapping]],2,FALSE)</f>
        <v>UAE</v>
      </c>
      <c r="L705" t="s">
        <v>9</v>
      </c>
      <c r="M705" s="46">
        <v>12</v>
      </c>
      <c r="N7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06" spans="2:14" ht="15" customHeight="1" x14ac:dyDescent="0.25">
      <c r="B706" t="s">
        <v>2705</v>
      </c>
      <c r="C706" s="1">
        <v>41055.599861111114</v>
      </c>
      <c r="D706" s="4">
        <v>500000</v>
      </c>
      <c r="E706">
        <v>500000</v>
      </c>
      <c r="F706" t="s">
        <v>40</v>
      </c>
      <c r="G706" s="8" t="e">
        <f>tblSalaries[[#This Row],[clean Salary (in local currency)]]*VLOOKUP(tblSalaries[[#This Row],[Currency]],tblXrate[],2,FALSE)</f>
        <v>#N/A</v>
      </c>
      <c r="H706" t="s">
        <v>820</v>
      </c>
      <c r="I706" t="s">
        <v>3912</v>
      </c>
      <c r="J706" t="s">
        <v>8</v>
      </c>
      <c r="K706" t="str">
        <f>VLOOKUP(tblSalaries[[#This Row],[Where do you work]],tblCountries[[Actual]:[Mapping]],2,FALSE)</f>
        <v>India</v>
      </c>
      <c r="L706" t="s">
        <v>18</v>
      </c>
      <c r="M706" s="46">
        <v>1</v>
      </c>
      <c r="N7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07" spans="2:14" ht="15" customHeight="1" x14ac:dyDescent="0.25">
      <c r="B707" t="s">
        <v>2706</v>
      </c>
      <c r="C707" s="1">
        <v>41055.606377314813</v>
      </c>
      <c r="D707" s="4">
        <v>500000</v>
      </c>
      <c r="E707">
        <v>500000</v>
      </c>
      <c r="F707" t="s">
        <v>40</v>
      </c>
      <c r="G707" s="8" t="e">
        <f>tblSalaries[[#This Row],[clean Salary (in local currency)]]*VLOOKUP(tblSalaries[[#This Row],[Currency]],tblXrate[],2,FALSE)</f>
        <v>#N/A</v>
      </c>
      <c r="H707" t="s">
        <v>279</v>
      </c>
      <c r="I707" t="s">
        <v>279</v>
      </c>
      <c r="J707" t="s">
        <v>8</v>
      </c>
      <c r="K707" t="str">
        <f>VLOOKUP(tblSalaries[[#This Row],[Where do you work]],tblCountries[[Actual]:[Mapping]],2,FALSE)</f>
        <v>India</v>
      </c>
      <c r="L707" t="s">
        <v>13</v>
      </c>
      <c r="M707" s="46">
        <v>2</v>
      </c>
      <c r="N7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08" spans="2:14" ht="15" customHeight="1" x14ac:dyDescent="0.25">
      <c r="B708" t="s">
        <v>2707</v>
      </c>
      <c r="C708" s="1">
        <v>41055.608194444445</v>
      </c>
      <c r="D708" s="4" t="s">
        <v>821</v>
      </c>
      <c r="E708">
        <v>720000</v>
      </c>
      <c r="F708" t="s">
        <v>40</v>
      </c>
      <c r="G708" s="8" t="e">
        <f>tblSalaries[[#This Row],[clean Salary (in local currency)]]*VLOOKUP(tblSalaries[[#This Row],[Currency]],tblXrate[],2,FALSE)</f>
        <v>#N/A</v>
      </c>
      <c r="H708" t="s">
        <v>822</v>
      </c>
      <c r="I708" t="s">
        <v>52</v>
      </c>
      <c r="J708" t="s">
        <v>8</v>
      </c>
      <c r="K708" t="str">
        <f>VLOOKUP(tblSalaries[[#This Row],[Where do you work]],tblCountries[[Actual]:[Mapping]],2,FALSE)</f>
        <v>India</v>
      </c>
      <c r="L708" t="s">
        <v>13</v>
      </c>
      <c r="M708" s="46">
        <v>10</v>
      </c>
      <c r="N7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09" spans="2:14" ht="15" customHeight="1" x14ac:dyDescent="0.25">
      <c r="B709" t="s">
        <v>2708</v>
      </c>
      <c r="C709" s="1">
        <v>41055.611805555556</v>
      </c>
      <c r="D709" s="4" t="s">
        <v>823</v>
      </c>
      <c r="E709">
        <v>180000</v>
      </c>
      <c r="F709" t="s">
        <v>40</v>
      </c>
      <c r="G709" s="8" t="e">
        <f>tblSalaries[[#This Row],[clean Salary (in local currency)]]*VLOOKUP(tblSalaries[[#This Row],[Currency]],tblXrate[],2,FALSE)</f>
        <v>#N/A</v>
      </c>
      <c r="H709" t="s">
        <v>824</v>
      </c>
      <c r="I709" t="s">
        <v>52</v>
      </c>
      <c r="J709" t="s">
        <v>8</v>
      </c>
      <c r="K709" t="str">
        <f>VLOOKUP(tblSalaries[[#This Row],[Where do you work]],tblCountries[[Actual]:[Mapping]],2,FALSE)</f>
        <v>India</v>
      </c>
      <c r="L709" t="s">
        <v>13</v>
      </c>
      <c r="M709" s="46">
        <v>7</v>
      </c>
      <c r="N7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10" spans="2:14" ht="15" customHeight="1" x14ac:dyDescent="0.25">
      <c r="B710" t="s">
        <v>2709</v>
      </c>
      <c r="C710" s="1">
        <v>41055.615914351853</v>
      </c>
      <c r="D710" s="4">
        <v>375000</v>
      </c>
      <c r="E710">
        <v>375000</v>
      </c>
      <c r="F710" t="s">
        <v>40</v>
      </c>
      <c r="G710" s="8" t="e">
        <f>tblSalaries[[#This Row],[clean Salary (in local currency)]]*VLOOKUP(tblSalaries[[#This Row],[Currency]],tblXrate[],2,FALSE)</f>
        <v>#N/A</v>
      </c>
      <c r="H710" t="s">
        <v>91</v>
      </c>
      <c r="I710" t="s">
        <v>52</v>
      </c>
      <c r="J710" t="s">
        <v>8</v>
      </c>
      <c r="K710" t="str">
        <f>VLOOKUP(tblSalaries[[#This Row],[Where do you work]],tblCountries[[Actual]:[Mapping]],2,FALSE)</f>
        <v>India</v>
      </c>
      <c r="L710" t="s">
        <v>18</v>
      </c>
      <c r="M710" s="46">
        <v>6</v>
      </c>
      <c r="N7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11" spans="2:14" ht="15" customHeight="1" x14ac:dyDescent="0.25">
      <c r="B711" t="s">
        <v>2710</v>
      </c>
      <c r="C711" s="1">
        <v>41055.618773148148</v>
      </c>
      <c r="D711" s="4">
        <v>85000</v>
      </c>
      <c r="E711">
        <v>85000</v>
      </c>
      <c r="F711" t="s">
        <v>669</v>
      </c>
      <c r="G711" s="8" t="e">
        <f>tblSalaries[[#This Row],[clean Salary (in local currency)]]*VLOOKUP(tblSalaries[[#This Row],[Currency]],tblXrate[],2,FALSE)</f>
        <v>#N/A</v>
      </c>
      <c r="H711" t="s">
        <v>825</v>
      </c>
      <c r="I711" t="s">
        <v>52</v>
      </c>
      <c r="J711" t="s">
        <v>671</v>
      </c>
      <c r="K711" t="str">
        <f>VLOOKUP(tblSalaries[[#This Row],[Where do you work]],tblCountries[[Actual]:[Mapping]],2,FALSE)</f>
        <v>New Zealand</v>
      </c>
      <c r="L711" t="s">
        <v>9</v>
      </c>
      <c r="M711" s="46">
        <v>15</v>
      </c>
      <c r="N7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12" spans="2:14" ht="15" customHeight="1" x14ac:dyDescent="0.25">
      <c r="B712" t="s">
        <v>2711</v>
      </c>
      <c r="C712" s="1">
        <v>41055.623368055552</v>
      </c>
      <c r="D712" s="4">
        <v>31250</v>
      </c>
      <c r="E712">
        <v>31250</v>
      </c>
      <c r="F712" t="s">
        <v>6</v>
      </c>
      <c r="G712" s="8" t="e">
        <f>tblSalaries[[#This Row],[clean Salary (in local currency)]]*VLOOKUP(tblSalaries[[#This Row],[Currency]],tblXrate[],2,FALSE)</f>
        <v>#N/A</v>
      </c>
      <c r="H712" t="s">
        <v>826</v>
      </c>
      <c r="I712" t="s">
        <v>52</v>
      </c>
      <c r="J712" t="s">
        <v>8</v>
      </c>
      <c r="K712" t="str">
        <f>VLOOKUP(tblSalaries[[#This Row],[Where do you work]],tblCountries[[Actual]:[Mapping]],2,FALSE)</f>
        <v>India</v>
      </c>
      <c r="L712" t="s">
        <v>18</v>
      </c>
      <c r="M712" s="46">
        <v>6</v>
      </c>
      <c r="N7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13" spans="2:14" ht="15" customHeight="1" x14ac:dyDescent="0.25">
      <c r="B713" t="s">
        <v>2712</v>
      </c>
      <c r="C713" s="1">
        <v>41055.623437499999</v>
      </c>
      <c r="D713" s="4" t="s">
        <v>827</v>
      </c>
      <c r="E713">
        <v>204000</v>
      </c>
      <c r="F713" t="s">
        <v>32</v>
      </c>
      <c r="G713" s="8" t="e">
        <f>tblSalaries[[#This Row],[clean Salary (in local currency)]]*VLOOKUP(tblSalaries[[#This Row],[Currency]],tblXrate[],2,FALSE)</f>
        <v>#N/A</v>
      </c>
      <c r="H713" t="s">
        <v>828</v>
      </c>
      <c r="I713" t="s">
        <v>52</v>
      </c>
      <c r="J713" t="s">
        <v>17</v>
      </c>
      <c r="K713" t="str">
        <f>VLOOKUP(tblSalaries[[#This Row],[Where do you work]],tblCountries[[Actual]:[Mapping]],2,FALSE)</f>
        <v>Pakistan</v>
      </c>
      <c r="L713" t="s">
        <v>13</v>
      </c>
      <c r="M713" s="46">
        <v>2</v>
      </c>
      <c r="N7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14" spans="2:14" ht="15" customHeight="1" x14ac:dyDescent="0.25">
      <c r="B714" t="s">
        <v>2713</v>
      </c>
      <c r="C714" s="1">
        <v>41055.623888888891</v>
      </c>
      <c r="D714" s="4" t="s">
        <v>829</v>
      </c>
      <c r="E714">
        <v>400000</v>
      </c>
      <c r="F714" t="s">
        <v>40</v>
      </c>
      <c r="G714" s="8" t="e">
        <f>tblSalaries[[#This Row],[clean Salary (in local currency)]]*VLOOKUP(tblSalaries[[#This Row],[Currency]],tblXrate[],2,FALSE)</f>
        <v>#N/A</v>
      </c>
      <c r="H714" t="s">
        <v>830</v>
      </c>
      <c r="I714" t="s">
        <v>3912</v>
      </c>
      <c r="J714" t="s">
        <v>8</v>
      </c>
      <c r="K714" t="str">
        <f>VLOOKUP(tblSalaries[[#This Row],[Where do you work]],tblCountries[[Actual]:[Mapping]],2,FALSE)</f>
        <v>India</v>
      </c>
      <c r="L714" t="s">
        <v>13</v>
      </c>
      <c r="M714" s="46">
        <v>4</v>
      </c>
      <c r="N7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15" spans="2:14" ht="15" customHeight="1" x14ac:dyDescent="0.25">
      <c r="B715" t="s">
        <v>2714</v>
      </c>
      <c r="C715" s="1">
        <v>41055.625694444447</v>
      </c>
      <c r="D715" s="4" t="s">
        <v>831</v>
      </c>
      <c r="E715">
        <v>130000</v>
      </c>
      <c r="F715" t="s">
        <v>6</v>
      </c>
      <c r="G715" s="8" t="e">
        <f>tblSalaries[[#This Row],[clean Salary (in local currency)]]*VLOOKUP(tblSalaries[[#This Row],[Currency]],tblXrate[],2,FALSE)</f>
        <v>#N/A</v>
      </c>
      <c r="H715" t="s">
        <v>832</v>
      </c>
      <c r="I715" t="s">
        <v>52</v>
      </c>
      <c r="J715" t="s">
        <v>84</v>
      </c>
      <c r="K715" t="str">
        <f>VLOOKUP(tblSalaries[[#This Row],[Where do you work]],tblCountries[[Actual]:[Mapping]],2,FALSE)</f>
        <v>Australia</v>
      </c>
      <c r="L715" t="s">
        <v>9</v>
      </c>
      <c r="M715" s="46">
        <v>3</v>
      </c>
      <c r="N7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16" spans="2:14" ht="15" customHeight="1" x14ac:dyDescent="0.25">
      <c r="B716" t="s">
        <v>2715</v>
      </c>
      <c r="C716" s="1">
        <v>41055.626168981478</v>
      </c>
      <c r="D716" s="4" t="s">
        <v>833</v>
      </c>
      <c r="E716">
        <v>250000</v>
      </c>
      <c r="F716" t="s">
        <v>40</v>
      </c>
      <c r="G716" s="8" t="e">
        <f>tblSalaries[[#This Row],[clean Salary (in local currency)]]*VLOOKUP(tblSalaries[[#This Row],[Currency]],tblXrate[],2,FALSE)</f>
        <v>#N/A</v>
      </c>
      <c r="H716" t="s">
        <v>803</v>
      </c>
      <c r="I716" t="s">
        <v>52</v>
      </c>
      <c r="J716" t="s">
        <v>8</v>
      </c>
      <c r="K716" t="str">
        <f>VLOOKUP(tblSalaries[[#This Row],[Where do you work]],tblCountries[[Actual]:[Mapping]],2,FALSE)</f>
        <v>India</v>
      </c>
      <c r="L716" t="s">
        <v>9</v>
      </c>
      <c r="M716" s="46">
        <v>6</v>
      </c>
      <c r="N7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17" spans="2:14" ht="15" customHeight="1" x14ac:dyDescent="0.25">
      <c r="B717" t="s">
        <v>2716</v>
      </c>
      <c r="C717" s="1">
        <v>41055.626782407409</v>
      </c>
      <c r="D717" s="4">
        <v>800</v>
      </c>
      <c r="E717">
        <v>9600</v>
      </c>
      <c r="F717" t="s">
        <v>6</v>
      </c>
      <c r="G717" s="8" t="e">
        <f>tblSalaries[[#This Row],[clean Salary (in local currency)]]*VLOOKUP(tblSalaries[[#This Row],[Currency]],tblXrate[],2,FALSE)</f>
        <v>#N/A</v>
      </c>
      <c r="H717" t="s">
        <v>147</v>
      </c>
      <c r="I717" t="s">
        <v>20</v>
      </c>
      <c r="J717" t="s">
        <v>48</v>
      </c>
      <c r="K717" t="str">
        <f>VLOOKUP(tblSalaries[[#This Row],[Where do you work]],tblCountries[[Actual]:[Mapping]],2,FALSE)</f>
        <v>South Africa</v>
      </c>
      <c r="L717" t="s">
        <v>9</v>
      </c>
      <c r="M717" s="46">
        <v>2</v>
      </c>
      <c r="N7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18" spans="2:14" ht="15" customHeight="1" x14ac:dyDescent="0.25">
      <c r="B718" t="s">
        <v>2717</v>
      </c>
      <c r="C718" s="1">
        <v>41055.628159722219</v>
      </c>
      <c r="D718" s="4" t="s">
        <v>834</v>
      </c>
      <c r="E718">
        <v>390000</v>
      </c>
      <c r="F718" t="s">
        <v>40</v>
      </c>
      <c r="G718" s="8" t="e">
        <f>tblSalaries[[#This Row],[clean Salary (in local currency)]]*VLOOKUP(tblSalaries[[#This Row],[Currency]],tblXrate[],2,FALSE)</f>
        <v>#N/A</v>
      </c>
      <c r="H718" t="s">
        <v>207</v>
      </c>
      <c r="I718" t="s">
        <v>20</v>
      </c>
      <c r="J718" t="s">
        <v>8</v>
      </c>
      <c r="K718" t="str">
        <f>VLOOKUP(tblSalaries[[#This Row],[Where do you work]],tblCountries[[Actual]:[Mapping]],2,FALSE)</f>
        <v>India</v>
      </c>
      <c r="L718" t="s">
        <v>9</v>
      </c>
      <c r="M718" s="46">
        <v>1</v>
      </c>
      <c r="N7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19" spans="2:14" ht="15" customHeight="1" x14ac:dyDescent="0.25">
      <c r="B719" t="s">
        <v>2718</v>
      </c>
      <c r="C719" s="1">
        <v>41055.628958333335</v>
      </c>
      <c r="D719" s="4">
        <v>600000</v>
      </c>
      <c r="E719">
        <v>600000</v>
      </c>
      <c r="F719" t="s">
        <v>40</v>
      </c>
      <c r="G719" s="8" t="e">
        <f>tblSalaries[[#This Row],[clean Salary (in local currency)]]*VLOOKUP(tblSalaries[[#This Row],[Currency]],tblXrate[],2,FALSE)</f>
        <v>#N/A</v>
      </c>
      <c r="H719" t="s">
        <v>835</v>
      </c>
      <c r="I719" t="s">
        <v>310</v>
      </c>
      <c r="J719" t="s">
        <v>8</v>
      </c>
      <c r="K719" t="str">
        <f>VLOOKUP(tblSalaries[[#This Row],[Where do you work]],tblCountries[[Actual]:[Mapping]],2,FALSE)</f>
        <v>India</v>
      </c>
      <c r="L719" t="s">
        <v>13</v>
      </c>
      <c r="M719" s="46">
        <v>7</v>
      </c>
      <c r="N7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20" spans="2:14" ht="15" customHeight="1" x14ac:dyDescent="0.25">
      <c r="B720" t="s">
        <v>2719</v>
      </c>
      <c r="C720" s="1">
        <v>41055.629166666666</v>
      </c>
      <c r="D720" s="4">
        <v>4.8</v>
      </c>
      <c r="E720">
        <v>480000</v>
      </c>
      <c r="F720" t="s">
        <v>40</v>
      </c>
      <c r="G720" s="8" t="e">
        <f>tblSalaries[[#This Row],[clean Salary (in local currency)]]*VLOOKUP(tblSalaries[[#This Row],[Currency]],tblXrate[],2,FALSE)</f>
        <v>#N/A</v>
      </c>
      <c r="H720" t="s">
        <v>836</v>
      </c>
      <c r="I720" t="s">
        <v>20</v>
      </c>
      <c r="J720" t="s">
        <v>8</v>
      </c>
      <c r="K720" t="str">
        <f>VLOOKUP(tblSalaries[[#This Row],[Where do you work]],tblCountries[[Actual]:[Mapping]],2,FALSE)</f>
        <v>India</v>
      </c>
      <c r="L720" t="s">
        <v>18</v>
      </c>
      <c r="M720" s="46">
        <v>3.5</v>
      </c>
      <c r="N7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21" spans="2:14" ht="15" customHeight="1" x14ac:dyDescent="0.25">
      <c r="B721" t="s">
        <v>2720</v>
      </c>
      <c r="C721" s="1">
        <v>41055.630312499998</v>
      </c>
      <c r="D721" s="4">
        <v>35000</v>
      </c>
      <c r="E721">
        <v>35000</v>
      </c>
      <c r="F721" t="s">
        <v>6</v>
      </c>
      <c r="G721" s="8" t="e">
        <f>tblSalaries[[#This Row],[clean Salary (in local currency)]]*VLOOKUP(tblSalaries[[#This Row],[Currency]],tblXrate[],2,FALSE)</f>
        <v>#N/A</v>
      </c>
      <c r="H721" t="s">
        <v>615</v>
      </c>
      <c r="I721" t="s">
        <v>20</v>
      </c>
      <c r="J721" t="s">
        <v>8</v>
      </c>
      <c r="K721" t="str">
        <f>VLOOKUP(tblSalaries[[#This Row],[Where do you work]],tblCountries[[Actual]:[Mapping]],2,FALSE)</f>
        <v>India</v>
      </c>
      <c r="L721" t="s">
        <v>9</v>
      </c>
      <c r="M721" s="46">
        <v>10</v>
      </c>
      <c r="N7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22" spans="2:14" ht="15" customHeight="1" x14ac:dyDescent="0.25">
      <c r="B722" t="s">
        <v>2721</v>
      </c>
      <c r="C722" s="1">
        <v>41055.631562499999</v>
      </c>
      <c r="D722" s="4" t="s">
        <v>837</v>
      </c>
      <c r="E722">
        <v>1000000</v>
      </c>
      <c r="F722" t="s">
        <v>40</v>
      </c>
      <c r="G722" s="8" t="e">
        <f>tblSalaries[[#This Row],[clean Salary (in local currency)]]*VLOOKUP(tblSalaries[[#This Row],[Currency]],tblXrate[],2,FALSE)</f>
        <v>#N/A</v>
      </c>
      <c r="H722" t="s">
        <v>838</v>
      </c>
      <c r="I722" t="s">
        <v>20</v>
      </c>
      <c r="J722" t="s">
        <v>8</v>
      </c>
      <c r="K722" t="str">
        <f>VLOOKUP(tblSalaries[[#This Row],[Where do you work]],tblCountries[[Actual]:[Mapping]],2,FALSE)</f>
        <v>India</v>
      </c>
      <c r="L722" t="s">
        <v>18</v>
      </c>
      <c r="M722" s="46">
        <v>12</v>
      </c>
      <c r="N7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23" spans="2:14" ht="15" customHeight="1" x14ac:dyDescent="0.25">
      <c r="B723" t="s">
        <v>2722</v>
      </c>
      <c r="C723" s="1">
        <v>41055.640057870369</v>
      </c>
      <c r="D723" s="4">
        <v>180000</v>
      </c>
      <c r="E723">
        <v>180000</v>
      </c>
      <c r="F723" t="s">
        <v>40</v>
      </c>
      <c r="G723" s="8" t="e">
        <f>tblSalaries[[#This Row],[clean Salary (in local currency)]]*VLOOKUP(tblSalaries[[#This Row],[Currency]],tblXrate[],2,FALSE)</f>
        <v>#N/A</v>
      </c>
      <c r="H723" t="s">
        <v>310</v>
      </c>
      <c r="I723" t="s">
        <v>310</v>
      </c>
      <c r="J723" t="s">
        <v>8</v>
      </c>
      <c r="K723" t="str">
        <f>VLOOKUP(tblSalaries[[#This Row],[Where do you work]],tblCountries[[Actual]:[Mapping]],2,FALSE)</f>
        <v>India</v>
      </c>
      <c r="L723" t="s">
        <v>13</v>
      </c>
      <c r="M723" s="46">
        <v>4</v>
      </c>
      <c r="N7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24" spans="2:14" ht="15" customHeight="1" x14ac:dyDescent="0.25">
      <c r="B724" t="s">
        <v>2723</v>
      </c>
      <c r="C724" s="1">
        <v>41055.64203703704</v>
      </c>
      <c r="D724" s="4">
        <v>5000</v>
      </c>
      <c r="E724">
        <v>60000</v>
      </c>
      <c r="F724" t="s">
        <v>6</v>
      </c>
      <c r="G724" s="8" t="e">
        <f>tblSalaries[[#This Row],[clean Salary (in local currency)]]*VLOOKUP(tblSalaries[[#This Row],[Currency]],tblXrate[],2,FALSE)</f>
        <v>#N/A</v>
      </c>
      <c r="H724" t="s">
        <v>52</v>
      </c>
      <c r="I724" t="s">
        <v>52</v>
      </c>
      <c r="J724" t="s">
        <v>65</v>
      </c>
      <c r="K724" t="str">
        <f>VLOOKUP(tblSalaries[[#This Row],[Where do you work]],tblCountries[[Actual]:[Mapping]],2,FALSE)</f>
        <v>Russia</v>
      </c>
      <c r="L724" t="s">
        <v>9</v>
      </c>
      <c r="M724" s="46">
        <v>10</v>
      </c>
      <c r="N7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25" spans="2:14" ht="15" customHeight="1" x14ac:dyDescent="0.25">
      <c r="B725" t="s">
        <v>2724</v>
      </c>
      <c r="C725" s="1">
        <v>41055.644305555557</v>
      </c>
      <c r="D725" s="4" t="s">
        <v>839</v>
      </c>
      <c r="E725">
        <v>800000</v>
      </c>
      <c r="F725" t="s">
        <v>40</v>
      </c>
      <c r="G725" s="8" t="e">
        <f>tblSalaries[[#This Row],[clean Salary (in local currency)]]*VLOOKUP(tblSalaries[[#This Row],[Currency]],tblXrate[],2,FALSE)</f>
        <v>#N/A</v>
      </c>
      <c r="H725" t="s">
        <v>52</v>
      </c>
      <c r="I725" t="s">
        <v>52</v>
      </c>
      <c r="J725" t="s">
        <v>8</v>
      </c>
      <c r="K725" t="str">
        <f>VLOOKUP(tblSalaries[[#This Row],[Where do you work]],tblCountries[[Actual]:[Mapping]],2,FALSE)</f>
        <v>India</v>
      </c>
      <c r="L725" t="s">
        <v>18</v>
      </c>
      <c r="M725" s="46">
        <v>13</v>
      </c>
      <c r="N7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26" spans="2:14" ht="15" customHeight="1" x14ac:dyDescent="0.25">
      <c r="B726" t="s">
        <v>2725</v>
      </c>
      <c r="C726" s="1">
        <v>41055.646099537036</v>
      </c>
      <c r="D726" s="4" t="s">
        <v>840</v>
      </c>
      <c r="E726">
        <v>600000</v>
      </c>
      <c r="F726" t="s">
        <v>40</v>
      </c>
      <c r="G726" s="8" t="e">
        <f>tblSalaries[[#This Row],[clean Salary (in local currency)]]*VLOOKUP(tblSalaries[[#This Row],[Currency]],tblXrate[],2,FALSE)</f>
        <v>#N/A</v>
      </c>
      <c r="H726" t="s">
        <v>841</v>
      </c>
      <c r="I726" t="s">
        <v>52</v>
      </c>
      <c r="J726" t="s">
        <v>8</v>
      </c>
      <c r="K726" t="str">
        <f>VLOOKUP(tblSalaries[[#This Row],[Where do you work]],tblCountries[[Actual]:[Mapping]],2,FALSE)</f>
        <v>India</v>
      </c>
      <c r="L726" t="s">
        <v>18</v>
      </c>
      <c r="M726" s="46">
        <v>8</v>
      </c>
      <c r="N7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27" spans="2:14" ht="15" customHeight="1" x14ac:dyDescent="0.25">
      <c r="B727" t="s">
        <v>2726</v>
      </c>
      <c r="C727" s="1">
        <v>41055.64980324074</v>
      </c>
      <c r="D727" s="4">
        <v>40000</v>
      </c>
      <c r="E727">
        <v>40000</v>
      </c>
      <c r="F727" t="s">
        <v>6</v>
      </c>
      <c r="G727" s="8" t="e">
        <f>tblSalaries[[#This Row],[clean Salary (in local currency)]]*VLOOKUP(tblSalaries[[#This Row],[Currency]],tblXrate[],2,FALSE)</f>
        <v>#N/A</v>
      </c>
      <c r="H727" t="s">
        <v>842</v>
      </c>
      <c r="I727" t="s">
        <v>52</v>
      </c>
      <c r="J727" t="s">
        <v>8</v>
      </c>
      <c r="K727" t="str">
        <f>VLOOKUP(tblSalaries[[#This Row],[Where do you work]],tblCountries[[Actual]:[Mapping]],2,FALSE)</f>
        <v>India</v>
      </c>
      <c r="L727" t="s">
        <v>13</v>
      </c>
      <c r="M727" s="46">
        <v>15</v>
      </c>
      <c r="N7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28" spans="2:14" ht="15" customHeight="1" x14ac:dyDescent="0.25">
      <c r="B728" t="s">
        <v>2727</v>
      </c>
      <c r="C728" s="1">
        <v>41055.655925925923</v>
      </c>
      <c r="D728" s="4">
        <v>5022</v>
      </c>
      <c r="E728">
        <v>5022</v>
      </c>
      <c r="F728" t="s">
        <v>6</v>
      </c>
      <c r="G728" s="8" t="e">
        <f>tblSalaries[[#This Row],[clean Salary (in local currency)]]*VLOOKUP(tblSalaries[[#This Row],[Currency]],tblXrate[],2,FALSE)</f>
        <v>#N/A</v>
      </c>
      <c r="H728" t="s">
        <v>843</v>
      </c>
      <c r="I728" t="s">
        <v>20</v>
      </c>
      <c r="J728" t="s">
        <v>17</v>
      </c>
      <c r="K728" t="str">
        <f>VLOOKUP(tblSalaries[[#This Row],[Where do you work]],tblCountries[[Actual]:[Mapping]],2,FALSE)</f>
        <v>Pakistan</v>
      </c>
      <c r="L728" t="s">
        <v>9</v>
      </c>
      <c r="M728" s="46">
        <v>15</v>
      </c>
      <c r="N7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29" spans="2:14" ht="15" customHeight="1" x14ac:dyDescent="0.25">
      <c r="B729" t="s">
        <v>2728</v>
      </c>
      <c r="C729" s="1">
        <v>41055.660543981481</v>
      </c>
      <c r="D729" s="4">
        <v>410000</v>
      </c>
      <c r="E729">
        <v>410000</v>
      </c>
      <c r="F729" t="s">
        <v>40</v>
      </c>
      <c r="G729" s="8" t="e">
        <f>tblSalaries[[#This Row],[clean Salary (in local currency)]]*VLOOKUP(tblSalaries[[#This Row],[Currency]],tblXrate[],2,FALSE)</f>
        <v>#N/A</v>
      </c>
      <c r="H729" t="s">
        <v>7</v>
      </c>
      <c r="I729" t="s">
        <v>20</v>
      </c>
      <c r="J729" t="s">
        <v>8</v>
      </c>
      <c r="K729" t="str">
        <f>VLOOKUP(tblSalaries[[#This Row],[Where do you work]],tblCountries[[Actual]:[Mapping]],2,FALSE)</f>
        <v>India</v>
      </c>
      <c r="L729" t="s">
        <v>13</v>
      </c>
      <c r="M729" s="46">
        <v>5</v>
      </c>
      <c r="N7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30" spans="2:14" ht="15" customHeight="1" x14ac:dyDescent="0.25">
      <c r="B730" t="s">
        <v>2729</v>
      </c>
      <c r="C730" s="1">
        <v>41055.661921296298</v>
      </c>
      <c r="D730" s="4">
        <v>10000</v>
      </c>
      <c r="E730">
        <v>120000</v>
      </c>
      <c r="F730" t="s">
        <v>3956</v>
      </c>
      <c r="G730" s="8" t="e">
        <f>tblSalaries[[#This Row],[clean Salary (in local currency)]]*VLOOKUP(tblSalaries[[#This Row],[Currency]],tblXrate[],2,FALSE)</f>
        <v>#N/A</v>
      </c>
      <c r="H730" t="s">
        <v>844</v>
      </c>
      <c r="I730" t="s">
        <v>20</v>
      </c>
      <c r="J730" t="s">
        <v>845</v>
      </c>
      <c r="K730" t="str">
        <f>VLOOKUP(tblSalaries[[#This Row],[Where do you work]],tblCountries[[Actual]:[Mapping]],2,FALSE)</f>
        <v>Egypt</v>
      </c>
      <c r="L730" t="s">
        <v>13</v>
      </c>
      <c r="M730" s="46">
        <v>5</v>
      </c>
      <c r="N7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31" spans="2:14" ht="15" customHeight="1" x14ac:dyDescent="0.25">
      <c r="B731" t="s">
        <v>2730</v>
      </c>
      <c r="C731" s="1">
        <v>41055.662499999999</v>
      </c>
      <c r="D731" s="4" t="s">
        <v>846</v>
      </c>
      <c r="E731">
        <v>600000</v>
      </c>
      <c r="F731" t="s">
        <v>40</v>
      </c>
      <c r="G731" s="8" t="e">
        <f>tblSalaries[[#This Row],[clean Salary (in local currency)]]*VLOOKUP(tblSalaries[[#This Row],[Currency]],tblXrate[],2,FALSE)</f>
        <v>#N/A</v>
      </c>
      <c r="H731" t="s">
        <v>641</v>
      </c>
      <c r="I731" t="s">
        <v>52</v>
      </c>
      <c r="J731" t="s">
        <v>8</v>
      </c>
      <c r="K731" t="str">
        <f>VLOOKUP(tblSalaries[[#This Row],[Where do you work]],tblCountries[[Actual]:[Mapping]],2,FALSE)</f>
        <v>India</v>
      </c>
      <c r="L731" t="s">
        <v>9</v>
      </c>
      <c r="M731" s="46">
        <v>5</v>
      </c>
      <c r="N7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32" spans="2:14" ht="15" customHeight="1" x14ac:dyDescent="0.25">
      <c r="B732" t="s">
        <v>2731</v>
      </c>
      <c r="C732" s="1">
        <v>41055.664548611108</v>
      </c>
      <c r="D732" s="4" t="s">
        <v>847</v>
      </c>
      <c r="E732">
        <v>4800</v>
      </c>
      <c r="F732" t="s">
        <v>6</v>
      </c>
      <c r="G732" s="8" t="e">
        <f>tblSalaries[[#This Row],[clean Salary (in local currency)]]*VLOOKUP(tblSalaries[[#This Row],[Currency]],tblXrate[],2,FALSE)</f>
        <v>#N/A</v>
      </c>
      <c r="H732" t="s">
        <v>848</v>
      </c>
      <c r="I732" t="s">
        <v>20</v>
      </c>
      <c r="J732" t="s">
        <v>849</v>
      </c>
      <c r="K732" t="str">
        <f>VLOOKUP(tblSalaries[[#This Row],[Where do you work]],tblCountries[[Actual]:[Mapping]],2,FALSE)</f>
        <v>Bhutan</v>
      </c>
      <c r="L732" t="s">
        <v>9</v>
      </c>
      <c r="M732" s="46">
        <v>2</v>
      </c>
      <c r="N7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33" spans="2:14" ht="15" customHeight="1" x14ac:dyDescent="0.25">
      <c r="B733" t="s">
        <v>2732</v>
      </c>
      <c r="C733" s="1">
        <v>41055.666481481479</v>
      </c>
      <c r="D733" s="4" t="s">
        <v>850</v>
      </c>
      <c r="E733">
        <v>66000</v>
      </c>
      <c r="F733" t="s">
        <v>22</v>
      </c>
      <c r="G733" s="8" t="e">
        <f>tblSalaries[[#This Row],[clean Salary (in local currency)]]*VLOOKUP(tblSalaries[[#This Row],[Currency]],tblXrate[],2,FALSE)</f>
        <v>#N/A</v>
      </c>
      <c r="H733" t="s">
        <v>851</v>
      </c>
      <c r="I733" t="s">
        <v>20</v>
      </c>
      <c r="J733" t="s">
        <v>378</v>
      </c>
      <c r="K733" t="str">
        <f>VLOOKUP(tblSalaries[[#This Row],[Where do you work]],tblCountries[[Actual]:[Mapping]],2,FALSE)</f>
        <v>Germany</v>
      </c>
      <c r="L733" t="s">
        <v>9</v>
      </c>
      <c r="M733" s="46">
        <v>7</v>
      </c>
      <c r="N7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34" spans="2:14" ht="15" customHeight="1" x14ac:dyDescent="0.25">
      <c r="B734" t="s">
        <v>2733</v>
      </c>
      <c r="C734" s="1">
        <v>41055.667986111112</v>
      </c>
      <c r="D734" s="4">
        <v>15000</v>
      </c>
      <c r="E734">
        <v>15000</v>
      </c>
      <c r="F734" t="s">
        <v>6</v>
      </c>
      <c r="G734" s="8" t="e">
        <f>tblSalaries[[#This Row],[clean Salary (in local currency)]]*VLOOKUP(tblSalaries[[#This Row],[Currency]],tblXrate[],2,FALSE)</f>
        <v>#N/A</v>
      </c>
      <c r="H734" t="s">
        <v>852</v>
      </c>
      <c r="I734" t="s">
        <v>488</v>
      </c>
      <c r="J734" t="s">
        <v>8</v>
      </c>
      <c r="K734" t="str">
        <f>VLOOKUP(tblSalaries[[#This Row],[Where do you work]],tblCountries[[Actual]:[Mapping]],2,FALSE)</f>
        <v>India</v>
      </c>
      <c r="L734" t="s">
        <v>18</v>
      </c>
      <c r="M734" s="46">
        <v>2</v>
      </c>
      <c r="N7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35" spans="2:14" ht="15" customHeight="1" x14ac:dyDescent="0.25">
      <c r="B735" t="s">
        <v>2734</v>
      </c>
      <c r="C735" s="1">
        <v>41055.670162037037</v>
      </c>
      <c r="D735" s="4">
        <v>10000</v>
      </c>
      <c r="E735">
        <v>10000</v>
      </c>
      <c r="F735" t="s">
        <v>6</v>
      </c>
      <c r="G735" s="8" t="e">
        <f>tblSalaries[[#This Row],[clean Salary (in local currency)]]*VLOOKUP(tblSalaries[[#This Row],[Currency]],tblXrate[],2,FALSE)</f>
        <v>#N/A</v>
      </c>
      <c r="H735" t="s">
        <v>853</v>
      </c>
      <c r="I735" t="s">
        <v>20</v>
      </c>
      <c r="J735" t="s">
        <v>8</v>
      </c>
      <c r="K735" t="str">
        <f>VLOOKUP(tblSalaries[[#This Row],[Where do you work]],tblCountries[[Actual]:[Mapping]],2,FALSE)</f>
        <v>India</v>
      </c>
      <c r="L735" t="s">
        <v>9</v>
      </c>
      <c r="M735" s="46">
        <v>12</v>
      </c>
      <c r="N7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36" spans="2:14" ht="15" customHeight="1" x14ac:dyDescent="0.25">
      <c r="B736" t="s">
        <v>2735</v>
      </c>
      <c r="C736" s="1">
        <v>41055.673703703702</v>
      </c>
      <c r="D736" s="4">
        <v>74000</v>
      </c>
      <c r="E736">
        <v>74000</v>
      </c>
      <c r="F736" t="s">
        <v>69</v>
      </c>
      <c r="G736" s="8" t="e">
        <f>tblSalaries[[#This Row],[clean Salary (in local currency)]]*VLOOKUP(tblSalaries[[#This Row],[Currency]],tblXrate[],2,FALSE)</f>
        <v>#N/A</v>
      </c>
      <c r="H736" t="s">
        <v>854</v>
      </c>
      <c r="I736" t="s">
        <v>52</v>
      </c>
      <c r="J736" t="s">
        <v>71</v>
      </c>
      <c r="K736" t="str">
        <f>VLOOKUP(tblSalaries[[#This Row],[Where do you work]],tblCountries[[Actual]:[Mapping]],2,FALSE)</f>
        <v>UK</v>
      </c>
      <c r="L736" t="s">
        <v>9</v>
      </c>
      <c r="M736" s="46">
        <v>5</v>
      </c>
      <c r="N7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37" spans="2:14" ht="15" customHeight="1" x14ac:dyDescent="0.25">
      <c r="B737" t="s">
        <v>2736</v>
      </c>
      <c r="C737" s="1">
        <v>41055.675104166665</v>
      </c>
      <c r="D737" s="4" t="s">
        <v>855</v>
      </c>
      <c r="E737">
        <v>21798</v>
      </c>
      <c r="F737" t="s">
        <v>69</v>
      </c>
      <c r="G737" s="8" t="e">
        <f>tblSalaries[[#This Row],[clean Salary (in local currency)]]*VLOOKUP(tblSalaries[[#This Row],[Currency]],tblXrate[],2,FALSE)</f>
        <v>#N/A</v>
      </c>
      <c r="H737" t="s">
        <v>153</v>
      </c>
      <c r="I737" t="s">
        <v>20</v>
      </c>
      <c r="J737" t="s">
        <v>71</v>
      </c>
      <c r="K737" t="str">
        <f>VLOOKUP(tblSalaries[[#This Row],[Where do you work]],tblCountries[[Actual]:[Mapping]],2,FALSE)</f>
        <v>UK</v>
      </c>
      <c r="L737" t="s">
        <v>13</v>
      </c>
      <c r="M737" s="46">
        <v>1.5</v>
      </c>
      <c r="N7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38" spans="2:14" ht="15" customHeight="1" x14ac:dyDescent="0.25">
      <c r="B738" t="s">
        <v>2737</v>
      </c>
      <c r="C738" s="1">
        <v>41055.678229166668</v>
      </c>
      <c r="D738" s="4">
        <v>65000</v>
      </c>
      <c r="E738">
        <v>65000</v>
      </c>
      <c r="F738" t="s">
        <v>69</v>
      </c>
      <c r="G738" s="8" t="e">
        <f>tblSalaries[[#This Row],[clean Salary (in local currency)]]*VLOOKUP(tblSalaries[[#This Row],[Currency]],tblXrate[],2,FALSE)</f>
        <v>#N/A</v>
      </c>
      <c r="H738" t="s">
        <v>856</v>
      </c>
      <c r="I738" t="s">
        <v>52</v>
      </c>
      <c r="J738" t="s">
        <v>71</v>
      </c>
      <c r="K738" t="str">
        <f>VLOOKUP(tblSalaries[[#This Row],[Where do you work]],tblCountries[[Actual]:[Mapping]],2,FALSE)</f>
        <v>UK</v>
      </c>
      <c r="L738" t="s">
        <v>9</v>
      </c>
      <c r="M738" s="46">
        <v>15</v>
      </c>
      <c r="N7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39" spans="2:14" ht="15" customHeight="1" x14ac:dyDescent="0.25">
      <c r="B739" t="s">
        <v>2738</v>
      </c>
      <c r="C739" s="1">
        <v>41055.682986111111</v>
      </c>
      <c r="D739" s="4">
        <v>16000</v>
      </c>
      <c r="E739">
        <v>16000</v>
      </c>
      <c r="F739" t="s">
        <v>6</v>
      </c>
      <c r="G739" s="8" t="e">
        <f>tblSalaries[[#This Row],[clean Salary (in local currency)]]*VLOOKUP(tblSalaries[[#This Row],[Currency]],tblXrate[],2,FALSE)</f>
        <v>#N/A</v>
      </c>
      <c r="H739" t="s">
        <v>279</v>
      </c>
      <c r="I739" t="s">
        <v>279</v>
      </c>
      <c r="J739" t="s">
        <v>8</v>
      </c>
      <c r="K739" t="str">
        <f>VLOOKUP(tblSalaries[[#This Row],[Where do you work]],tblCountries[[Actual]:[Mapping]],2,FALSE)</f>
        <v>India</v>
      </c>
      <c r="L739" t="s">
        <v>18</v>
      </c>
      <c r="M739" s="46">
        <v>5</v>
      </c>
      <c r="N7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40" spans="2:14" ht="15" customHeight="1" x14ac:dyDescent="0.25">
      <c r="B740" t="s">
        <v>2739</v>
      </c>
      <c r="C740" s="1">
        <v>41055.684641203705</v>
      </c>
      <c r="D740" s="4">
        <v>6000</v>
      </c>
      <c r="E740">
        <v>6000</v>
      </c>
      <c r="F740" t="s">
        <v>6</v>
      </c>
      <c r="G740" s="8" t="e">
        <f>tblSalaries[[#This Row],[clean Salary (in local currency)]]*VLOOKUP(tblSalaries[[#This Row],[Currency]],tblXrate[],2,FALSE)</f>
        <v>#N/A</v>
      </c>
      <c r="H740" t="s">
        <v>857</v>
      </c>
      <c r="I740" t="s">
        <v>52</v>
      </c>
      <c r="J740" t="s">
        <v>8</v>
      </c>
      <c r="K740" t="str">
        <f>VLOOKUP(tblSalaries[[#This Row],[Where do you work]],tblCountries[[Actual]:[Mapping]],2,FALSE)</f>
        <v>India</v>
      </c>
      <c r="L740" t="s">
        <v>18</v>
      </c>
      <c r="M740" s="46">
        <v>6</v>
      </c>
      <c r="N7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41" spans="2:14" ht="15" customHeight="1" x14ac:dyDescent="0.25">
      <c r="B741" t="s">
        <v>2740</v>
      </c>
      <c r="C741" s="1">
        <v>41055.685127314813</v>
      </c>
      <c r="D741" s="4" t="s">
        <v>858</v>
      </c>
      <c r="E741">
        <v>360000</v>
      </c>
      <c r="F741" t="s">
        <v>40</v>
      </c>
      <c r="G741" s="8" t="e">
        <f>tblSalaries[[#This Row],[clean Salary (in local currency)]]*VLOOKUP(tblSalaries[[#This Row],[Currency]],tblXrate[],2,FALSE)</f>
        <v>#N/A</v>
      </c>
      <c r="H741" t="s">
        <v>859</v>
      </c>
      <c r="I741" t="s">
        <v>52</v>
      </c>
      <c r="J741" t="s">
        <v>8</v>
      </c>
      <c r="K741" t="str">
        <f>VLOOKUP(tblSalaries[[#This Row],[Where do you work]],tblCountries[[Actual]:[Mapping]],2,FALSE)</f>
        <v>India</v>
      </c>
      <c r="L741" t="s">
        <v>13</v>
      </c>
      <c r="M741" s="46">
        <v>6</v>
      </c>
      <c r="N7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42" spans="2:14" ht="15" customHeight="1" x14ac:dyDescent="0.25">
      <c r="B742" t="s">
        <v>2741</v>
      </c>
      <c r="C742" s="1">
        <v>41055.687222222223</v>
      </c>
      <c r="D742" s="4">
        <v>36000</v>
      </c>
      <c r="E742">
        <v>36000</v>
      </c>
      <c r="F742" t="s">
        <v>6</v>
      </c>
      <c r="G742" s="8" t="e">
        <f>tblSalaries[[#This Row],[clean Salary (in local currency)]]*VLOOKUP(tblSalaries[[#This Row],[Currency]],tblXrate[],2,FALSE)</f>
        <v>#N/A</v>
      </c>
      <c r="H742" t="s">
        <v>485</v>
      </c>
      <c r="I742" t="s">
        <v>279</v>
      </c>
      <c r="J742" t="s">
        <v>819</v>
      </c>
      <c r="K742" t="str">
        <f>VLOOKUP(tblSalaries[[#This Row],[Where do you work]],tblCountries[[Actual]:[Mapping]],2,FALSE)</f>
        <v>UAE</v>
      </c>
      <c r="L742" t="s">
        <v>25</v>
      </c>
      <c r="M742" s="46">
        <v>7</v>
      </c>
      <c r="N7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43" spans="2:14" ht="15" customHeight="1" x14ac:dyDescent="0.25">
      <c r="B743" t="s">
        <v>2742</v>
      </c>
      <c r="C743" s="1">
        <v>41055.690254629626</v>
      </c>
      <c r="D743" s="4">
        <v>20000</v>
      </c>
      <c r="E743">
        <v>20000</v>
      </c>
      <c r="F743" t="s">
        <v>6</v>
      </c>
      <c r="G743" s="8" t="e">
        <f>tblSalaries[[#This Row],[clean Salary (in local currency)]]*VLOOKUP(tblSalaries[[#This Row],[Currency]],tblXrate[],2,FALSE)</f>
        <v>#N/A</v>
      </c>
      <c r="H743" t="s">
        <v>521</v>
      </c>
      <c r="I743" t="s">
        <v>279</v>
      </c>
      <c r="J743" t="s">
        <v>8</v>
      </c>
      <c r="K743" t="str">
        <f>VLOOKUP(tblSalaries[[#This Row],[Where do you work]],tblCountries[[Actual]:[Mapping]],2,FALSE)</f>
        <v>India</v>
      </c>
      <c r="L743" t="s">
        <v>25</v>
      </c>
      <c r="M743" s="46">
        <v>7</v>
      </c>
      <c r="N7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44" spans="2:14" ht="15" customHeight="1" x14ac:dyDescent="0.25">
      <c r="B744" t="s">
        <v>2743</v>
      </c>
      <c r="C744" s="1">
        <v>41055.690486111111</v>
      </c>
      <c r="D744" s="4" t="s">
        <v>860</v>
      </c>
      <c r="E744">
        <v>240000</v>
      </c>
      <c r="F744" t="s">
        <v>40</v>
      </c>
      <c r="G744" s="8" t="e">
        <f>tblSalaries[[#This Row],[clean Salary (in local currency)]]*VLOOKUP(tblSalaries[[#This Row],[Currency]],tblXrate[],2,FALSE)</f>
        <v>#N/A</v>
      </c>
      <c r="H744" t="s">
        <v>861</v>
      </c>
      <c r="I744" t="s">
        <v>310</v>
      </c>
      <c r="J744" t="s">
        <v>8</v>
      </c>
      <c r="K744" t="str">
        <f>VLOOKUP(tblSalaries[[#This Row],[Where do you work]],tblCountries[[Actual]:[Mapping]],2,FALSE)</f>
        <v>India</v>
      </c>
      <c r="L744" t="s">
        <v>9</v>
      </c>
      <c r="M744" s="46">
        <v>8</v>
      </c>
      <c r="N7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45" spans="2:14" ht="15" customHeight="1" x14ac:dyDescent="0.25">
      <c r="B745" t="s">
        <v>2744</v>
      </c>
      <c r="C745" s="1">
        <v>41055.690937500003</v>
      </c>
      <c r="D745" s="4" t="s">
        <v>862</v>
      </c>
      <c r="E745">
        <v>24000</v>
      </c>
      <c r="F745" t="s">
        <v>69</v>
      </c>
      <c r="G745" s="8" t="e">
        <f>tblSalaries[[#This Row],[clean Salary (in local currency)]]*VLOOKUP(tblSalaries[[#This Row],[Currency]],tblXrate[],2,FALSE)</f>
        <v>#N/A</v>
      </c>
      <c r="H745" t="s">
        <v>863</v>
      </c>
      <c r="I745" t="s">
        <v>67</v>
      </c>
      <c r="J745" t="s">
        <v>71</v>
      </c>
      <c r="K745" t="str">
        <f>VLOOKUP(tblSalaries[[#This Row],[Where do you work]],tblCountries[[Actual]:[Mapping]],2,FALSE)</f>
        <v>UK</v>
      </c>
      <c r="L745" t="s">
        <v>13</v>
      </c>
      <c r="M745" s="46">
        <v>8</v>
      </c>
      <c r="N7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46" spans="2:14" ht="15" customHeight="1" x14ac:dyDescent="0.25">
      <c r="B746" t="s">
        <v>2745</v>
      </c>
      <c r="C746" s="1">
        <v>41055.701481481483</v>
      </c>
      <c r="D746" s="4" t="s">
        <v>864</v>
      </c>
      <c r="E746">
        <v>11000</v>
      </c>
      <c r="F746" t="s">
        <v>6</v>
      </c>
      <c r="G746" s="8" t="e">
        <f>tblSalaries[[#This Row],[clean Salary (in local currency)]]*VLOOKUP(tblSalaries[[#This Row],[Currency]],tblXrate[],2,FALSE)</f>
        <v>#N/A</v>
      </c>
      <c r="H746" t="s">
        <v>865</v>
      </c>
      <c r="I746" t="s">
        <v>52</v>
      </c>
      <c r="J746" t="s">
        <v>715</v>
      </c>
      <c r="K746" t="str">
        <f>VLOOKUP(tblSalaries[[#This Row],[Where do you work]],tblCountries[[Actual]:[Mapping]],2,FALSE)</f>
        <v>Sri Lanka</v>
      </c>
      <c r="L746" t="s">
        <v>13</v>
      </c>
      <c r="M746" s="46">
        <v>4.5</v>
      </c>
      <c r="N7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47" spans="2:14" ht="15" customHeight="1" x14ac:dyDescent="0.25">
      <c r="B747" t="s">
        <v>2746</v>
      </c>
      <c r="C747" s="1">
        <v>41055.701921296299</v>
      </c>
      <c r="D747" s="4">
        <v>8000</v>
      </c>
      <c r="E747">
        <v>8000</v>
      </c>
      <c r="F747" t="s">
        <v>6</v>
      </c>
      <c r="G747" s="8" t="e">
        <f>tblSalaries[[#This Row],[clean Salary (in local currency)]]*VLOOKUP(tblSalaries[[#This Row],[Currency]],tblXrate[],2,FALSE)</f>
        <v>#N/A</v>
      </c>
      <c r="H747" t="s">
        <v>207</v>
      </c>
      <c r="I747" t="s">
        <v>20</v>
      </c>
      <c r="J747" t="s">
        <v>8</v>
      </c>
      <c r="K747" t="str">
        <f>VLOOKUP(tblSalaries[[#This Row],[Where do you work]],tblCountries[[Actual]:[Mapping]],2,FALSE)</f>
        <v>India</v>
      </c>
      <c r="L747" t="s">
        <v>18</v>
      </c>
      <c r="M747" s="46">
        <v>6</v>
      </c>
      <c r="N7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48" spans="2:14" ht="15" customHeight="1" x14ac:dyDescent="0.25">
      <c r="B748" t="s">
        <v>2747</v>
      </c>
      <c r="C748" s="1">
        <v>41055.71025462963</v>
      </c>
      <c r="D748" s="4" t="s">
        <v>866</v>
      </c>
      <c r="E748">
        <v>225000</v>
      </c>
      <c r="F748" t="s">
        <v>40</v>
      </c>
      <c r="G748" s="8" t="e">
        <f>tblSalaries[[#This Row],[clean Salary (in local currency)]]*VLOOKUP(tblSalaries[[#This Row],[Currency]],tblXrate[],2,FALSE)</f>
        <v>#N/A</v>
      </c>
      <c r="H748" t="s">
        <v>720</v>
      </c>
      <c r="I748" t="s">
        <v>3912</v>
      </c>
      <c r="J748" t="s">
        <v>8</v>
      </c>
      <c r="K748" t="str">
        <f>VLOOKUP(tblSalaries[[#This Row],[Where do you work]],tblCountries[[Actual]:[Mapping]],2,FALSE)</f>
        <v>India</v>
      </c>
      <c r="L748" t="s">
        <v>13</v>
      </c>
      <c r="M748" s="46">
        <v>5.5</v>
      </c>
      <c r="N7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49" spans="2:14" ht="15" customHeight="1" x14ac:dyDescent="0.25">
      <c r="B749" t="s">
        <v>2748</v>
      </c>
      <c r="C749" s="1">
        <v>41055.710439814815</v>
      </c>
      <c r="D749" s="4">
        <v>1488000</v>
      </c>
      <c r="E749">
        <v>1488000</v>
      </c>
      <c r="F749" t="s">
        <v>3958</v>
      </c>
      <c r="G749" s="8" t="e">
        <f>tblSalaries[[#This Row],[clean Salary (in local currency)]]*VLOOKUP(tblSalaries[[#This Row],[Currency]],tblXrate[],2,FALSE)</f>
        <v>#N/A</v>
      </c>
      <c r="H749" t="s">
        <v>867</v>
      </c>
      <c r="I749" t="s">
        <v>52</v>
      </c>
      <c r="J749" t="s">
        <v>868</v>
      </c>
      <c r="K749" t="str">
        <f>VLOOKUP(tblSalaries[[#This Row],[Where do you work]],tblCountries[[Actual]:[Mapping]],2,FALSE)</f>
        <v>Nigeria</v>
      </c>
      <c r="L749" t="s">
        <v>18</v>
      </c>
      <c r="M749" s="46">
        <v>5</v>
      </c>
      <c r="N7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50" spans="2:14" ht="15" customHeight="1" x14ac:dyDescent="0.25">
      <c r="B750" t="s">
        <v>2749</v>
      </c>
      <c r="C750" s="1">
        <v>41055.710717592592</v>
      </c>
      <c r="D750" s="4" t="s">
        <v>869</v>
      </c>
      <c r="E750">
        <v>240000</v>
      </c>
      <c r="F750" t="s">
        <v>40</v>
      </c>
      <c r="G750" s="8" t="e">
        <f>tblSalaries[[#This Row],[clean Salary (in local currency)]]*VLOOKUP(tblSalaries[[#This Row],[Currency]],tblXrate[],2,FALSE)</f>
        <v>#N/A</v>
      </c>
      <c r="H750" t="s">
        <v>870</v>
      </c>
      <c r="I750" t="s">
        <v>20</v>
      </c>
      <c r="J750" t="s">
        <v>8</v>
      </c>
      <c r="K750" t="str">
        <f>VLOOKUP(tblSalaries[[#This Row],[Where do you work]],tblCountries[[Actual]:[Mapping]],2,FALSE)</f>
        <v>India</v>
      </c>
      <c r="L750" t="s">
        <v>18</v>
      </c>
      <c r="M750" s="46">
        <v>20</v>
      </c>
      <c r="N7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51" spans="2:14" ht="15" customHeight="1" x14ac:dyDescent="0.25">
      <c r="B751" t="s">
        <v>2750</v>
      </c>
      <c r="C751" s="1">
        <v>41055.711377314816</v>
      </c>
      <c r="D751" s="4" t="s">
        <v>871</v>
      </c>
      <c r="E751">
        <v>700000</v>
      </c>
      <c r="F751" t="s">
        <v>40</v>
      </c>
      <c r="G751" s="8" t="e">
        <f>tblSalaries[[#This Row],[clean Salary (in local currency)]]*VLOOKUP(tblSalaries[[#This Row],[Currency]],tblXrate[],2,FALSE)</f>
        <v>#N/A</v>
      </c>
      <c r="H751" t="s">
        <v>872</v>
      </c>
      <c r="I751" t="s">
        <v>20</v>
      </c>
      <c r="J751" t="s">
        <v>8</v>
      </c>
      <c r="K751" t="str">
        <f>VLOOKUP(tblSalaries[[#This Row],[Where do you work]],tblCountries[[Actual]:[Mapping]],2,FALSE)</f>
        <v>India</v>
      </c>
      <c r="L751" t="s">
        <v>13</v>
      </c>
      <c r="M751" s="46">
        <v>5</v>
      </c>
      <c r="N7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52" spans="2:14" ht="15" customHeight="1" x14ac:dyDescent="0.25">
      <c r="B752" t="s">
        <v>2751</v>
      </c>
      <c r="C752" s="1">
        <v>41055.713055555556</v>
      </c>
      <c r="D752" s="4">
        <v>2000</v>
      </c>
      <c r="E752">
        <v>24000</v>
      </c>
      <c r="F752" t="s">
        <v>6</v>
      </c>
      <c r="G752" s="8" t="e">
        <f>tblSalaries[[#This Row],[clean Salary (in local currency)]]*VLOOKUP(tblSalaries[[#This Row],[Currency]],tblXrate[],2,FALSE)</f>
        <v>#N/A</v>
      </c>
      <c r="H752" t="s">
        <v>873</v>
      </c>
      <c r="I752" t="s">
        <v>20</v>
      </c>
      <c r="J752" t="s">
        <v>8</v>
      </c>
      <c r="K752" t="str">
        <f>VLOOKUP(tblSalaries[[#This Row],[Where do you work]],tblCountries[[Actual]:[Mapping]],2,FALSE)</f>
        <v>India</v>
      </c>
      <c r="L752" t="s">
        <v>18</v>
      </c>
      <c r="M752" s="46">
        <v>1</v>
      </c>
      <c r="N7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53" spans="2:14" ht="15" customHeight="1" x14ac:dyDescent="0.25">
      <c r="B753" t="s">
        <v>2752</v>
      </c>
      <c r="C753" s="1">
        <v>41055.713541666664</v>
      </c>
      <c r="D753" s="4">
        <v>20000</v>
      </c>
      <c r="E753">
        <v>20000</v>
      </c>
      <c r="F753" t="s">
        <v>6</v>
      </c>
      <c r="G753" s="8" t="e">
        <f>tblSalaries[[#This Row],[clean Salary (in local currency)]]*VLOOKUP(tblSalaries[[#This Row],[Currency]],tblXrate[],2,FALSE)</f>
        <v>#N/A</v>
      </c>
      <c r="H753" t="s">
        <v>874</v>
      </c>
      <c r="I753" t="s">
        <v>356</v>
      </c>
      <c r="J753" t="s">
        <v>875</v>
      </c>
      <c r="K753" t="str">
        <f>VLOOKUP(tblSalaries[[#This Row],[Where do you work]],tblCountries[[Actual]:[Mapping]],2,FALSE)</f>
        <v>Denmark</v>
      </c>
      <c r="L753" t="s">
        <v>18</v>
      </c>
      <c r="M753" s="46">
        <v>15</v>
      </c>
      <c r="N7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54" spans="2:14" ht="15" customHeight="1" x14ac:dyDescent="0.25">
      <c r="B754" t="s">
        <v>2753</v>
      </c>
      <c r="C754" s="1">
        <v>41055.713993055557</v>
      </c>
      <c r="D754" s="4">
        <v>62000</v>
      </c>
      <c r="E754">
        <v>62000</v>
      </c>
      <c r="F754" t="s">
        <v>6</v>
      </c>
      <c r="G754" s="8" t="e">
        <f>tblSalaries[[#This Row],[clean Salary (in local currency)]]*VLOOKUP(tblSalaries[[#This Row],[Currency]],tblXrate[],2,FALSE)</f>
        <v>#N/A</v>
      </c>
      <c r="H754" t="s">
        <v>876</v>
      </c>
      <c r="I754" t="s">
        <v>20</v>
      </c>
      <c r="J754" t="s">
        <v>15</v>
      </c>
      <c r="K754" t="str">
        <f>VLOOKUP(tblSalaries[[#This Row],[Where do you work]],tblCountries[[Actual]:[Mapping]],2,FALSE)</f>
        <v>USA</v>
      </c>
      <c r="L754" t="s">
        <v>18</v>
      </c>
      <c r="M754" s="46">
        <v>20</v>
      </c>
      <c r="N7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55" spans="2:14" ht="15" customHeight="1" x14ac:dyDescent="0.25">
      <c r="B755" t="s">
        <v>2754</v>
      </c>
      <c r="C755" s="1">
        <v>41055.714861111112</v>
      </c>
      <c r="D755" s="4" t="s">
        <v>877</v>
      </c>
      <c r="E755">
        <v>14960</v>
      </c>
      <c r="F755" t="s">
        <v>6</v>
      </c>
      <c r="G755" s="8" t="e">
        <f>tblSalaries[[#This Row],[clean Salary (in local currency)]]*VLOOKUP(tblSalaries[[#This Row],[Currency]],tblXrate[],2,FALSE)</f>
        <v>#N/A</v>
      </c>
      <c r="H755" t="s">
        <v>878</v>
      </c>
      <c r="I755" t="s">
        <v>488</v>
      </c>
      <c r="J755" t="s">
        <v>133</v>
      </c>
      <c r="K755" t="str">
        <f>VLOOKUP(tblSalaries[[#This Row],[Where do you work]],tblCountries[[Actual]:[Mapping]],2,FALSE)</f>
        <v>Saudi Arabia</v>
      </c>
      <c r="L755" t="s">
        <v>13</v>
      </c>
      <c r="M755" s="46">
        <v>2</v>
      </c>
      <c r="N7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56" spans="2:14" ht="15" customHeight="1" x14ac:dyDescent="0.25">
      <c r="B756" t="s">
        <v>2755</v>
      </c>
      <c r="C756" s="1">
        <v>41055.715509259258</v>
      </c>
      <c r="D756" s="4">
        <v>120000</v>
      </c>
      <c r="E756">
        <v>120000</v>
      </c>
      <c r="F756" t="s">
        <v>40</v>
      </c>
      <c r="G756" s="8" t="e">
        <f>tblSalaries[[#This Row],[clean Salary (in local currency)]]*VLOOKUP(tblSalaries[[#This Row],[Currency]],tblXrate[],2,FALSE)</f>
        <v>#N/A</v>
      </c>
      <c r="H756" t="s">
        <v>879</v>
      </c>
      <c r="I756" t="s">
        <v>310</v>
      </c>
      <c r="J756" t="s">
        <v>8</v>
      </c>
      <c r="K756" t="str">
        <f>VLOOKUP(tblSalaries[[#This Row],[Where do you work]],tblCountries[[Actual]:[Mapping]],2,FALSE)</f>
        <v>India</v>
      </c>
      <c r="L756" t="s">
        <v>18</v>
      </c>
      <c r="M756" s="46">
        <v>2</v>
      </c>
      <c r="N7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57" spans="2:14" ht="15" customHeight="1" x14ac:dyDescent="0.25">
      <c r="B757" t="s">
        <v>2756</v>
      </c>
      <c r="C757" s="1">
        <v>41055.725474537037</v>
      </c>
      <c r="D757" s="4">
        <v>30232</v>
      </c>
      <c r="E757">
        <v>30232</v>
      </c>
      <c r="F757" t="s">
        <v>6</v>
      </c>
      <c r="G757" s="8" t="e">
        <f>tblSalaries[[#This Row],[clean Salary (in local currency)]]*VLOOKUP(tblSalaries[[#This Row],[Currency]],tblXrate[],2,FALSE)</f>
        <v>#N/A</v>
      </c>
      <c r="H757" t="s">
        <v>880</v>
      </c>
      <c r="I757" t="s">
        <v>310</v>
      </c>
      <c r="J757" t="s">
        <v>881</v>
      </c>
      <c r="K757" t="str">
        <f>VLOOKUP(tblSalaries[[#This Row],[Where do you work]],tblCountries[[Actual]:[Mapping]],2,FALSE)</f>
        <v>USA</v>
      </c>
      <c r="L757" t="s">
        <v>18</v>
      </c>
      <c r="M757" s="46">
        <v>5</v>
      </c>
      <c r="N7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58" spans="2:14" ht="15" customHeight="1" x14ac:dyDescent="0.25">
      <c r="B758" t="s">
        <v>2757</v>
      </c>
      <c r="C758" s="1">
        <v>41055.725474537037</v>
      </c>
      <c r="D758" s="4">
        <v>41000</v>
      </c>
      <c r="E758">
        <v>41000</v>
      </c>
      <c r="F758" t="s">
        <v>6</v>
      </c>
      <c r="G758" s="8" t="e">
        <f>tblSalaries[[#This Row],[clean Salary (in local currency)]]*VLOOKUP(tblSalaries[[#This Row],[Currency]],tblXrate[],2,FALSE)</f>
        <v>#N/A</v>
      </c>
      <c r="H758" t="s">
        <v>207</v>
      </c>
      <c r="I758" t="s">
        <v>20</v>
      </c>
      <c r="J758" t="s">
        <v>15</v>
      </c>
      <c r="K758" t="str">
        <f>VLOOKUP(tblSalaries[[#This Row],[Where do you work]],tblCountries[[Actual]:[Mapping]],2,FALSE)</f>
        <v>USA</v>
      </c>
      <c r="L758" t="s">
        <v>13</v>
      </c>
      <c r="M758" s="46">
        <v>4</v>
      </c>
      <c r="N7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59" spans="2:14" ht="15" customHeight="1" x14ac:dyDescent="0.25">
      <c r="B759" t="s">
        <v>2758</v>
      </c>
      <c r="C759" s="1">
        <v>41055.730509259258</v>
      </c>
      <c r="D759" s="4" t="s">
        <v>882</v>
      </c>
      <c r="E759">
        <v>95000</v>
      </c>
      <c r="F759" t="s">
        <v>82</v>
      </c>
      <c r="G759" s="8" t="e">
        <f>tblSalaries[[#This Row],[clean Salary (in local currency)]]*VLOOKUP(tblSalaries[[#This Row],[Currency]],tblXrate[],2,FALSE)</f>
        <v>#N/A</v>
      </c>
      <c r="H759" t="s">
        <v>883</v>
      </c>
      <c r="I759" t="s">
        <v>20</v>
      </c>
      <c r="J759" t="s">
        <v>84</v>
      </c>
      <c r="K759" t="str">
        <f>VLOOKUP(tblSalaries[[#This Row],[Where do you work]],tblCountries[[Actual]:[Mapping]],2,FALSE)</f>
        <v>Australia</v>
      </c>
      <c r="L759" t="s">
        <v>18</v>
      </c>
      <c r="M759" s="46">
        <v>11</v>
      </c>
      <c r="N7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60" spans="2:14" ht="15" customHeight="1" x14ac:dyDescent="0.25">
      <c r="B760" t="s">
        <v>2759</v>
      </c>
      <c r="C760" s="1">
        <v>41055.739282407405</v>
      </c>
      <c r="D760" s="4" t="s">
        <v>884</v>
      </c>
      <c r="E760">
        <v>1200000</v>
      </c>
      <c r="F760" t="s">
        <v>40</v>
      </c>
      <c r="G760" s="8" t="e">
        <f>tblSalaries[[#This Row],[clean Salary (in local currency)]]*VLOOKUP(tblSalaries[[#This Row],[Currency]],tblXrate[],2,FALSE)</f>
        <v>#N/A</v>
      </c>
      <c r="H760" t="s">
        <v>885</v>
      </c>
      <c r="I760" t="s">
        <v>52</v>
      </c>
      <c r="J760" t="s">
        <v>8</v>
      </c>
      <c r="K760" t="str">
        <f>VLOOKUP(tblSalaries[[#This Row],[Where do you work]],tblCountries[[Actual]:[Mapping]],2,FALSE)</f>
        <v>India</v>
      </c>
      <c r="L760" t="s">
        <v>13</v>
      </c>
      <c r="M760" s="46">
        <v>14</v>
      </c>
      <c r="N7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61" spans="2:14" ht="15" customHeight="1" x14ac:dyDescent="0.25">
      <c r="B761" t="s">
        <v>2760</v>
      </c>
      <c r="C761" s="1">
        <v>41055.740972222222</v>
      </c>
      <c r="D761" s="4">
        <v>205000</v>
      </c>
      <c r="E761">
        <v>205000</v>
      </c>
      <c r="F761" t="s">
        <v>40</v>
      </c>
      <c r="G761" s="8" t="e">
        <f>tblSalaries[[#This Row],[clean Salary (in local currency)]]*VLOOKUP(tblSalaries[[#This Row],[Currency]],tblXrate[],2,FALSE)</f>
        <v>#N/A</v>
      </c>
      <c r="H761" t="s">
        <v>886</v>
      </c>
      <c r="I761" t="s">
        <v>310</v>
      </c>
      <c r="J761" t="s">
        <v>8</v>
      </c>
      <c r="K761" t="str">
        <f>VLOOKUP(tblSalaries[[#This Row],[Where do you work]],tblCountries[[Actual]:[Mapping]],2,FALSE)</f>
        <v>India</v>
      </c>
      <c r="L761" t="s">
        <v>13</v>
      </c>
      <c r="M761" s="46">
        <v>10</v>
      </c>
      <c r="N7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62" spans="2:14" ht="15" customHeight="1" x14ac:dyDescent="0.25">
      <c r="B762" t="s">
        <v>2761</v>
      </c>
      <c r="C762" s="1">
        <v>41055.741087962961</v>
      </c>
      <c r="D762" s="4" t="s">
        <v>887</v>
      </c>
      <c r="E762">
        <v>19068</v>
      </c>
      <c r="F762" t="s">
        <v>6</v>
      </c>
      <c r="G762" s="8" t="e">
        <f>tblSalaries[[#This Row],[clean Salary (in local currency)]]*VLOOKUP(tblSalaries[[#This Row],[Currency]],tblXrate[],2,FALSE)</f>
        <v>#N/A</v>
      </c>
      <c r="H762" t="s">
        <v>888</v>
      </c>
      <c r="I762" t="s">
        <v>310</v>
      </c>
      <c r="J762" t="s">
        <v>347</v>
      </c>
      <c r="K762" t="str">
        <f>VLOOKUP(tblSalaries[[#This Row],[Where do you work]],tblCountries[[Actual]:[Mapping]],2,FALSE)</f>
        <v>Philippines</v>
      </c>
      <c r="L762" t="s">
        <v>13</v>
      </c>
      <c r="M762" s="46">
        <v>20</v>
      </c>
      <c r="N7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63" spans="2:14" ht="15" customHeight="1" x14ac:dyDescent="0.25">
      <c r="B763" t="s">
        <v>2762</v>
      </c>
      <c r="C763" s="1">
        <v>41055.74255787037</v>
      </c>
      <c r="D763" s="4" t="s">
        <v>533</v>
      </c>
      <c r="E763">
        <v>300000</v>
      </c>
      <c r="F763" t="s">
        <v>40</v>
      </c>
      <c r="G763" s="8" t="e">
        <f>tblSalaries[[#This Row],[clean Salary (in local currency)]]*VLOOKUP(tblSalaries[[#This Row],[Currency]],tblXrate[],2,FALSE)</f>
        <v>#N/A</v>
      </c>
      <c r="H763" t="s">
        <v>889</v>
      </c>
      <c r="I763" t="s">
        <v>488</v>
      </c>
      <c r="J763" t="s">
        <v>8</v>
      </c>
      <c r="K763" t="str">
        <f>VLOOKUP(tblSalaries[[#This Row],[Where do you work]],tblCountries[[Actual]:[Mapping]],2,FALSE)</f>
        <v>India</v>
      </c>
      <c r="L763" t="s">
        <v>13</v>
      </c>
      <c r="M763" s="46">
        <v>4</v>
      </c>
      <c r="N7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64" spans="2:14" ht="15" customHeight="1" x14ac:dyDescent="0.25">
      <c r="B764" t="s">
        <v>2763</v>
      </c>
      <c r="C764" s="1">
        <v>41055.744062500002</v>
      </c>
      <c r="D764" s="4">
        <v>48000</v>
      </c>
      <c r="E764">
        <v>48000</v>
      </c>
      <c r="F764" t="s">
        <v>6</v>
      </c>
      <c r="G764" s="8" t="e">
        <f>tblSalaries[[#This Row],[clean Salary (in local currency)]]*VLOOKUP(tblSalaries[[#This Row],[Currency]],tblXrate[],2,FALSE)</f>
        <v>#N/A</v>
      </c>
      <c r="H764" t="s">
        <v>356</v>
      </c>
      <c r="I764" t="s">
        <v>356</v>
      </c>
      <c r="J764" t="s">
        <v>171</v>
      </c>
      <c r="K764" t="str">
        <f>VLOOKUP(tblSalaries[[#This Row],[Where do you work]],tblCountries[[Actual]:[Mapping]],2,FALSE)</f>
        <v>Singapore</v>
      </c>
      <c r="L764" t="s">
        <v>13</v>
      </c>
      <c r="M764" s="46">
        <v>3</v>
      </c>
      <c r="N7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65" spans="2:14" ht="15" customHeight="1" x14ac:dyDescent="0.25">
      <c r="B765" t="s">
        <v>2764</v>
      </c>
      <c r="C765" s="1">
        <v>41055.763761574075</v>
      </c>
      <c r="D765" s="4" t="s">
        <v>890</v>
      </c>
      <c r="E765">
        <v>220000</v>
      </c>
      <c r="F765" t="s">
        <v>40</v>
      </c>
      <c r="G765" s="8" t="e">
        <f>tblSalaries[[#This Row],[clean Salary (in local currency)]]*VLOOKUP(tblSalaries[[#This Row],[Currency]],tblXrate[],2,FALSE)</f>
        <v>#N/A</v>
      </c>
      <c r="H765" t="s">
        <v>891</v>
      </c>
      <c r="I765" t="s">
        <v>279</v>
      </c>
      <c r="J765" t="s">
        <v>8</v>
      </c>
      <c r="K765" t="str">
        <f>VLOOKUP(tblSalaries[[#This Row],[Where do you work]],tblCountries[[Actual]:[Mapping]],2,FALSE)</f>
        <v>India</v>
      </c>
      <c r="L765" t="s">
        <v>9</v>
      </c>
      <c r="M765" s="46">
        <v>2</v>
      </c>
      <c r="N7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66" spans="2:14" ht="15" customHeight="1" x14ac:dyDescent="0.25">
      <c r="B766" t="s">
        <v>2765</v>
      </c>
      <c r="C766" s="1">
        <v>41055.770208333335</v>
      </c>
      <c r="D766" s="4">
        <v>13500</v>
      </c>
      <c r="E766">
        <v>13500</v>
      </c>
      <c r="F766" t="s">
        <v>6</v>
      </c>
      <c r="G766" s="8" t="e">
        <f>tblSalaries[[#This Row],[clean Salary (in local currency)]]*VLOOKUP(tblSalaries[[#This Row],[Currency]],tblXrate[],2,FALSE)</f>
        <v>#N/A</v>
      </c>
      <c r="H766" t="s">
        <v>360</v>
      </c>
      <c r="I766" t="s">
        <v>3912</v>
      </c>
      <c r="J766" t="s">
        <v>8</v>
      </c>
      <c r="K766" t="str">
        <f>VLOOKUP(tblSalaries[[#This Row],[Where do you work]],tblCountries[[Actual]:[Mapping]],2,FALSE)</f>
        <v>India</v>
      </c>
      <c r="L766" t="s">
        <v>13</v>
      </c>
      <c r="M766" s="46">
        <v>2.5</v>
      </c>
      <c r="N7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67" spans="2:14" ht="15" customHeight="1" x14ac:dyDescent="0.25">
      <c r="B767" t="s">
        <v>2766</v>
      </c>
      <c r="C767" s="1">
        <v>41055.774537037039</v>
      </c>
      <c r="D767" s="4" t="s">
        <v>892</v>
      </c>
      <c r="E767">
        <v>45000</v>
      </c>
      <c r="F767" t="s">
        <v>6</v>
      </c>
      <c r="G767" s="8" t="e">
        <f>tblSalaries[[#This Row],[clean Salary (in local currency)]]*VLOOKUP(tblSalaries[[#This Row],[Currency]],tblXrate[],2,FALSE)</f>
        <v>#N/A</v>
      </c>
      <c r="H767" t="s">
        <v>49</v>
      </c>
      <c r="I767" t="s">
        <v>52</v>
      </c>
      <c r="J767" t="s">
        <v>8</v>
      </c>
      <c r="K767" t="str">
        <f>VLOOKUP(tblSalaries[[#This Row],[Where do you work]],tblCountries[[Actual]:[Mapping]],2,FALSE)</f>
        <v>India</v>
      </c>
      <c r="L767" t="s">
        <v>25</v>
      </c>
      <c r="M767" s="46">
        <v>15</v>
      </c>
      <c r="N7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68" spans="2:14" ht="15" customHeight="1" x14ac:dyDescent="0.25">
      <c r="B768" t="s">
        <v>2767</v>
      </c>
      <c r="C768" s="1">
        <v>41055.776863425926</v>
      </c>
      <c r="D768" s="4">
        <v>55000</v>
      </c>
      <c r="E768">
        <v>55000</v>
      </c>
      <c r="F768" t="s">
        <v>22</v>
      </c>
      <c r="G768" s="8" t="e">
        <f>tblSalaries[[#This Row],[clean Salary (in local currency)]]*VLOOKUP(tblSalaries[[#This Row],[Currency]],tblXrate[],2,FALSE)</f>
        <v>#N/A</v>
      </c>
      <c r="H768" t="s">
        <v>29</v>
      </c>
      <c r="I768" t="s">
        <v>3914</v>
      </c>
      <c r="J768" t="s">
        <v>893</v>
      </c>
      <c r="K768" t="str">
        <f>VLOOKUP(tblSalaries[[#This Row],[Where do you work]],tblCountries[[Actual]:[Mapping]],2,FALSE)</f>
        <v>Italy</v>
      </c>
      <c r="L768" t="s">
        <v>18</v>
      </c>
      <c r="M768" s="46">
        <v>18</v>
      </c>
      <c r="N7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69" spans="2:14" ht="15" customHeight="1" x14ac:dyDescent="0.25">
      <c r="B769" t="s">
        <v>2768</v>
      </c>
      <c r="C769" s="1">
        <v>41055.778831018521</v>
      </c>
      <c r="D769" s="4" t="s">
        <v>894</v>
      </c>
      <c r="E769">
        <v>480000</v>
      </c>
      <c r="F769" t="s">
        <v>40</v>
      </c>
      <c r="G769" s="8" t="e">
        <f>tblSalaries[[#This Row],[clean Salary (in local currency)]]*VLOOKUP(tblSalaries[[#This Row],[Currency]],tblXrate[],2,FALSE)</f>
        <v>#N/A</v>
      </c>
      <c r="H769" t="s">
        <v>895</v>
      </c>
      <c r="I769" t="s">
        <v>52</v>
      </c>
      <c r="J769" t="s">
        <v>8</v>
      </c>
      <c r="K769" t="str">
        <f>VLOOKUP(tblSalaries[[#This Row],[Where do you work]],tblCountries[[Actual]:[Mapping]],2,FALSE)</f>
        <v>India</v>
      </c>
      <c r="L769" t="s">
        <v>9</v>
      </c>
      <c r="M769" s="46">
        <v>11</v>
      </c>
      <c r="N7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70" spans="2:14" ht="15" customHeight="1" x14ac:dyDescent="0.25">
      <c r="B770" t="s">
        <v>2769</v>
      </c>
      <c r="C770" s="1">
        <v>41055.780555555553</v>
      </c>
      <c r="D770" s="4" t="s">
        <v>896</v>
      </c>
      <c r="E770">
        <v>33600</v>
      </c>
      <c r="F770" t="s">
        <v>358</v>
      </c>
      <c r="G770" s="8" t="e">
        <f>tblSalaries[[#This Row],[clean Salary (in local currency)]]*VLOOKUP(tblSalaries[[#This Row],[Currency]],tblXrate[],2,FALSE)</f>
        <v>#N/A</v>
      </c>
      <c r="H770" t="s">
        <v>310</v>
      </c>
      <c r="I770" t="s">
        <v>310</v>
      </c>
      <c r="J770" t="s">
        <v>359</v>
      </c>
      <c r="K770" t="str">
        <f>VLOOKUP(tblSalaries[[#This Row],[Where do you work]],tblCountries[[Actual]:[Mapping]],2,FALSE)</f>
        <v>Dubai</v>
      </c>
      <c r="L770" t="s">
        <v>25</v>
      </c>
      <c r="M770" s="46">
        <v>7</v>
      </c>
      <c r="N7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71" spans="2:14" ht="15" customHeight="1" x14ac:dyDescent="0.25">
      <c r="B771" t="s">
        <v>2770</v>
      </c>
      <c r="C771" s="1">
        <v>41055.789490740739</v>
      </c>
      <c r="D771" s="4">
        <v>570000</v>
      </c>
      <c r="E771">
        <v>570000</v>
      </c>
      <c r="F771" t="s">
        <v>40</v>
      </c>
      <c r="G771" s="8" t="e">
        <f>tblSalaries[[#This Row],[clean Salary (in local currency)]]*VLOOKUP(tblSalaries[[#This Row],[Currency]],tblXrate[],2,FALSE)</f>
        <v>#N/A</v>
      </c>
      <c r="H771" t="s">
        <v>20</v>
      </c>
      <c r="I771" t="s">
        <v>20</v>
      </c>
      <c r="J771" t="s">
        <v>8</v>
      </c>
      <c r="K771" t="str">
        <f>VLOOKUP(tblSalaries[[#This Row],[Where do you work]],tblCountries[[Actual]:[Mapping]],2,FALSE)</f>
        <v>India</v>
      </c>
      <c r="L771" t="s">
        <v>13</v>
      </c>
      <c r="M771" s="46">
        <v>2.4</v>
      </c>
      <c r="N7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72" spans="2:14" ht="15" customHeight="1" x14ac:dyDescent="0.25">
      <c r="B772" t="s">
        <v>2771</v>
      </c>
      <c r="C772" s="1">
        <v>41055.797164351854</v>
      </c>
      <c r="D772" s="4">
        <v>636000</v>
      </c>
      <c r="E772">
        <v>636000</v>
      </c>
      <c r="F772" t="s">
        <v>40</v>
      </c>
      <c r="G772" s="8" t="e">
        <f>tblSalaries[[#This Row],[clean Salary (in local currency)]]*VLOOKUP(tblSalaries[[#This Row],[Currency]],tblXrate[],2,FALSE)</f>
        <v>#N/A</v>
      </c>
      <c r="H772" t="s">
        <v>563</v>
      </c>
      <c r="I772" t="s">
        <v>52</v>
      </c>
      <c r="J772" t="s">
        <v>8</v>
      </c>
      <c r="K772" t="str">
        <f>VLOOKUP(tblSalaries[[#This Row],[Where do you work]],tblCountries[[Actual]:[Mapping]],2,FALSE)</f>
        <v>India</v>
      </c>
      <c r="L772" t="s">
        <v>9</v>
      </c>
      <c r="M772" s="46">
        <v>7</v>
      </c>
      <c r="N7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73" spans="2:14" ht="15" customHeight="1" x14ac:dyDescent="0.25">
      <c r="B773" t="s">
        <v>2772</v>
      </c>
      <c r="C773" s="1">
        <v>41055.801145833335</v>
      </c>
      <c r="D773" s="4" t="s">
        <v>897</v>
      </c>
      <c r="E773">
        <v>180000</v>
      </c>
      <c r="F773" t="s">
        <v>32</v>
      </c>
      <c r="G773" s="8" t="e">
        <f>tblSalaries[[#This Row],[clean Salary (in local currency)]]*VLOOKUP(tblSalaries[[#This Row],[Currency]],tblXrate[],2,FALSE)</f>
        <v>#N/A</v>
      </c>
      <c r="H773" t="s">
        <v>898</v>
      </c>
      <c r="I773" t="s">
        <v>3912</v>
      </c>
      <c r="J773" t="s">
        <v>17</v>
      </c>
      <c r="K773" t="str">
        <f>VLOOKUP(tblSalaries[[#This Row],[Where do you work]],tblCountries[[Actual]:[Mapping]],2,FALSE)</f>
        <v>Pakistan</v>
      </c>
      <c r="L773" t="s">
        <v>13</v>
      </c>
      <c r="M773" s="46">
        <v>7</v>
      </c>
      <c r="N7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74" spans="2:14" ht="15" customHeight="1" x14ac:dyDescent="0.25">
      <c r="B774" t="s">
        <v>2773</v>
      </c>
      <c r="C774" s="1">
        <v>41055.807557870372</v>
      </c>
      <c r="D774" s="4" t="s">
        <v>899</v>
      </c>
      <c r="E774">
        <v>36000</v>
      </c>
      <c r="F774" t="s">
        <v>6</v>
      </c>
      <c r="G774" s="8" t="e">
        <f>tblSalaries[[#This Row],[clean Salary (in local currency)]]*VLOOKUP(tblSalaries[[#This Row],[Currency]],tblXrate[],2,FALSE)</f>
        <v>#N/A</v>
      </c>
      <c r="H774" t="s">
        <v>900</v>
      </c>
      <c r="I774" t="s">
        <v>52</v>
      </c>
      <c r="J774" t="s">
        <v>84</v>
      </c>
      <c r="K774" t="str">
        <f>VLOOKUP(tblSalaries[[#This Row],[Where do you work]],tblCountries[[Actual]:[Mapping]],2,FALSE)</f>
        <v>Australia</v>
      </c>
      <c r="L774" t="s">
        <v>18</v>
      </c>
      <c r="M774" s="46">
        <v>12</v>
      </c>
      <c r="N7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75" spans="2:14" ht="15" customHeight="1" x14ac:dyDescent="0.25">
      <c r="B775" t="s">
        <v>2774</v>
      </c>
      <c r="C775" s="1">
        <v>41055.812071759261</v>
      </c>
      <c r="D775" s="4" t="s">
        <v>901</v>
      </c>
      <c r="E775">
        <v>2250000</v>
      </c>
      <c r="F775" t="s">
        <v>40</v>
      </c>
      <c r="G775" s="8" t="e">
        <f>tblSalaries[[#This Row],[clean Salary (in local currency)]]*VLOOKUP(tblSalaries[[#This Row],[Currency]],tblXrate[],2,FALSE)</f>
        <v>#N/A</v>
      </c>
      <c r="H775" t="s">
        <v>902</v>
      </c>
      <c r="I775" t="s">
        <v>310</v>
      </c>
      <c r="J775" t="s">
        <v>8</v>
      </c>
      <c r="K775" t="str">
        <f>VLOOKUP(tblSalaries[[#This Row],[Where do you work]],tblCountries[[Actual]:[Mapping]],2,FALSE)</f>
        <v>India</v>
      </c>
      <c r="L775" t="s">
        <v>25</v>
      </c>
      <c r="M775" s="46">
        <v>5</v>
      </c>
      <c r="N7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76" spans="2:14" ht="15" customHeight="1" x14ac:dyDescent="0.25">
      <c r="B776" t="s">
        <v>2775</v>
      </c>
      <c r="C776" s="1">
        <v>41055.812199074076</v>
      </c>
      <c r="D776" s="4">
        <v>16000</v>
      </c>
      <c r="E776">
        <v>16000</v>
      </c>
      <c r="F776" t="s">
        <v>6</v>
      </c>
      <c r="G776" s="8" t="e">
        <f>tblSalaries[[#This Row],[clean Salary (in local currency)]]*VLOOKUP(tblSalaries[[#This Row],[Currency]],tblXrate[],2,FALSE)</f>
        <v>#N/A</v>
      </c>
      <c r="H776" t="s">
        <v>903</v>
      </c>
      <c r="I776" t="s">
        <v>3912</v>
      </c>
      <c r="J776" t="s">
        <v>8</v>
      </c>
      <c r="K776" t="str">
        <f>VLOOKUP(tblSalaries[[#This Row],[Where do you work]],tblCountries[[Actual]:[Mapping]],2,FALSE)</f>
        <v>India</v>
      </c>
      <c r="L776" t="s">
        <v>13</v>
      </c>
      <c r="M776" s="46">
        <v>1</v>
      </c>
      <c r="N7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77" spans="2:14" ht="15" customHeight="1" x14ac:dyDescent="0.25">
      <c r="B777" t="s">
        <v>2776</v>
      </c>
      <c r="C777" s="1">
        <v>41055.815416666665</v>
      </c>
      <c r="D777" s="4">
        <v>240000</v>
      </c>
      <c r="E777">
        <v>240000</v>
      </c>
      <c r="F777" t="s">
        <v>40</v>
      </c>
      <c r="G777" s="8" t="e">
        <f>tblSalaries[[#This Row],[clean Salary (in local currency)]]*VLOOKUP(tblSalaries[[#This Row],[Currency]],tblXrate[],2,FALSE)</f>
        <v>#N/A</v>
      </c>
      <c r="H777" t="s">
        <v>20</v>
      </c>
      <c r="I777" t="s">
        <v>20</v>
      </c>
      <c r="J777" t="s">
        <v>8</v>
      </c>
      <c r="K777" t="str">
        <f>VLOOKUP(tblSalaries[[#This Row],[Where do you work]],tblCountries[[Actual]:[Mapping]],2,FALSE)</f>
        <v>India</v>
      </c>
      <c r="L777" t="s">
        <v>13</v>
      </c>
      <c r="M777" s="46">
        <v>4</v>
      </c>
      <c r="N7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78" spans="2:14" ht="15" customHeight="1" x14ac:dyDescent="0.25">
      <c r="B778" t="s">
        <v>2777</v>
      </c>
      <c r="C778" s="1">
        <v>41055.821944444448</v>
      </c>
      <c r="D778" s="4" t="s">
        <v>904</v>
      </c>
      <c r="E778">
        <v>400000</v>
      </c>
      <c r="F778" t="s">
        <v>40</v>
      </c>
      <c r="G778" s="8" t="e">
        <f>tblSalaries[[#This Row],[clean Salary (in local currency)]]*VLOOKUP(tblSalaries[[#This Row],[Currency]],tblXrate[],2,FALSE)</f>
        <v>#N/A</v>
      </c>
      <c r="H778" t="s">
        <v>621</v>
      </c>
      <c r="I778" t="s">
        <v>52</v>
      </c>
      <c r="J778" t="s">
        <v>8</v>
      </c>
      <c r="K778" t="str">
        <f>VLOOKUP(tblSalaries[[#This Row],[Where do you work]],tblCountries[[Actual]:[Mapping]],2,FALSE)</f>
        <v>India</v>
      </c>
      <c r="L778" t="s">
        <v>9</v>
      </c>
      <c r="M778" s="46">
        <v>7</v>
      </c>
      <c r="N7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79" spans="2:14" ht="15" customHeight="1" x14ac:dyDescent="0.25">
      <c r="B779" t="s">
        <v>2778</v>
      </c>
      <c r="C779" s="1">
        <v>41055.839131944442</v>
      </c>
      <c r="D779" s="4">
        <v>10000</v>
      </c>
      <c r="E779">
        <v>10000</v>
      </c>
      <c r="F779" t="s">
        <v>6</v>
      </c>
      <c r="G779" s="8" t="e">
        <f>tblSalaries[[#This Row],[clean Salary (in local currency)]]*VLOOKUP(tblSalaries[[#This Row],[Currency]],tblXrate[],2,FALSE)</f>
        <v>#N/A</v>
      </c>
      <c r="H779" t="s">
        <v>905</v>
      </c>
      <c r="I779" t="s">
        <v>52</v>
      </c>
      <c r="J779" t="s">
        <v>8</v>
      </c>
      <c r="K779" t="str">
        <f>VLOOKUP(tblSalaries[[#This Row],[Where do you work]],tblCountries[[Actual]:[Mapping]],2,FALSE)</f>
        <v>India</v>
      </c>
      <c r="L779" t="s">
        <v>25</v>
      </c>
      <c r="M779" s="46">
        <v>12</v>
      </c>
      <c r="N7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80" spans="2:14" ht="15" customHeight="1" x14ac:dyDescent="0.25">
      <c r="B780" t="s">
        <v>2779</v>
      </c>
      <c r="C780" s="1">
        <v>41055.844768518517</v>
      </c>
      <c r="D780" s="4" t="s">
        <v>906</v>
      </c>
      <c r="E780">
        <v>66000</v>
      </c>
      <c r="F780" t="s">
        <v>86</v>
      </c>
      <c r="G780" s="8" t="e">
        <f>tblSalaries[[#This Row],[clean Salary (in local currency)]]*VLOOKUP(tblSalaries[[#This Row],[Currency]],tblXrate[],2,FALSE)</f>
        <v>#N/A</v>
      </c>
      <c r="H780" t="s">
        <v>907</v>
      </c>
      <c r="I780" t="s">
        <v>20</v>
      </c>
      <c r="J780" t="s">
        <v>88</v>
      </c>
      <c r="K780" t="str">
        <f>VLOOKUP(tblSalaries[[#This Row],[Where do you work]],tblCountries[[Actual]:[Mapping]],2,FALSE)</f>
        <v>Canada</v>
      </c>
      <c r="L780" t="s">
        <v>18</v>
      </c>
      <c r="M780" s="46">
        <v>20</v>
      </c>
      <c r="N7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81" spans="2:14" ht="15" customHeight="1" x14ac:dyDescent="0.25">
      <c r="B781" t="s">
        <v>2780</v>
      </c>
      <c r="C781" s="1">
        <v>41055.846944444442</v>
      </c>
      <c r="D781" s="4">
        <v>65000</v>
      </c>
      <c r="E781">
        <v>65000</v>
      </c>
      <c r="F781" t="s">
        <v>6</v>
      </c>
      <c r="G781" s="8" t="e">
        <f>tblSalaries[[#This Row],[clean Salary (in local currency)]]*VLOOKUP(tblSalaries[[#This Row],[Currency]],tblXrate[],2,FALSE)</f>
        <v>#N/A</v>
      </c>
      <c r="H781" t="s">
        <v>908</v>
      </c>
      <c r="I781" t="s">
        <v>20</v>
      </c>
      <c r="J781" t="s">
        <v>15</v>
      </c>
      <c r="K781" t="str">
        <f>VLOOKUP(tblSalaries[[#This Row],[Where do you work]],tblCountries[[Actual]:[Mapping]],2,FALSE)</f>
        <v>USA</v>
      </c>
      <c r="L781" t="s">
        <v>18</v>
      </c>
      <c r="M781" s="46">
        <v>10</v>
      </c>
      <c r="N7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82" spans="2:14" ht="15" customHeight="1" x14ac:dyDescent="0.25">
      <c r="B782" t="s">
        <v>2781</v>
      </c>
      <c r="C782" s="1">
        <v>41055.847615740742</v>
      </c>
      <c r="D782" s="4" t="s">
        <v>909</v>
      </c>
      <c r="E782">
        <v>450000</v>
      </c>
      <c r="F782" t="s">
        <v>40</v>
      </c>
      <c r="G782" s="8" t="e">
        <f>tblSalaries[[#This Row],[clean Salary (in local currency)]]*VLOOKUP(tblSalaries[[#This Row],[Currency]],tblXrate[],2,FALSE)</f>
        <v>#N/A</v>
      </c>
      <c r="H782" t="s">
        <v>910</v>
      </c>
      <c r="I782" t="s">
        <v>52</v>
      </c>
      <c r="J782" t="s">
        <v>8</v>
      </c>
      <c r="K782" t="str">
        <f>VLOOKUP(tblSalaries[[#This Row],[Where do you work]],tblCountries[[Actual]:[Mapping]],2,FALSE)</f>
        <v>India</v>
      </c>
      <c r="L782" t="s">
        <v>13</v>
      </c>
      <c r="M782" s="46">
        <v>1.5</v>
      </c>
      <c r="N7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83" spans="2:14" ht="15" customHeight="1" x14ac:dyDescent="0.25">
      <c r="B783" t="s">
        <v>2782</v>
      </c>
      <c r="C783" s="1">
        <v>41055.852303240739</v>
      </c>
      <c r="D783" s="4">
        <v>100000</v>
      </c>
      <c r="E783">
        <v>100000</v>
      </c>
      <c r="F783" t="s">
        <v>86</v>
      </c>
      <c r="G783" s="8" t="e">
        <f>tblSalaries[[#This Row],[clean Salary (in local currency)]]*VLOOKUP(tblSalaries[[#This Row],[Currency]],tblXrate[],2,FALSE)</f>
        <v>#N/A</v>
      </c>
      <c r="H783" t="s">
        <v>911</v>
      </c>
      <c r="I783" t="s">
        <v>3914</v>
      </c>
      <c r="J783" t="s">
        <v>88</v>
      </c>
      <c r="K783" t="str">
        <f>VLOOKUP(tblSalaries[[#This Row],[Where do you work]],tblCountries[[Actual]:[Mapping]],2,FALSE)</f>
        <v>Canada</v>
      </c>
      <c r="L783" t="s">
        <v>9</v>
      </c>
      <c r="M783" s="46">
        <v>5</v>
      </c>
      <c r="N7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84" spans="2:14" ht="15" customHeight="1" x14ac:dyDescent="0.25">
      <c r="B784" t="s">
        <v>2783</v>
      </c>
      <c r="C784" s="1">
        <v>41055.855208333334</v>
      </c>
      <c r="D784" s="4" t="s">
        <v>912</v>
      </c>
      <c r="E784">
        <v>150000</v>
      </c>
      <c r="F784" t="s">
        <v>40</v>
      </c>
      <c r="G784" s="8" t="e">
        <f>tblSalaries[[#This Row],[clean Salary (in local currency)]]*VLOOKUP(tblSalaries[[#This Row],[Currency]],tblXrate[],2,FALSE)</f>
        <v>#N/A</v>
      </c>
      <c r="H784" t="s">
        <v>913</v>
      </c>
      <c r="I784" t="s">
        <v>20</v>
      </c>
      <c r="J784" t="s">
        <v>8</v>
      </c>
      <c r="K784" t="str">
        <f>VLOOKUP(tblSalaries[[#This Row],[Where do you work]],tblCountries[[Actual]:[Mapping]],2,FALSE)</f>
        <v>India</v>
      </c>
      <c r="L784" t="s">
        <v>9</v>
      </c>
      <c r="M784" s="46">
        <v>2</v>
      </c>
      <c r="N7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85" spans="2:14" ht="15" customHeight="1" x14ac:dyDescent="0.25">
      <c r="B785" t="s">
        <v>2784</v>
      </c>
      <c r="C785" s="1">
        <v>41055.868136574078</v>
      </c>
      <c r="D785" s="4">
        <v>96000</v>
      </c>
      <c r="E785">
        <v>96000</v>
      </c>
      <c r="F785" t="s">
        <v>6</v>
      </c>
      <c r="G785" s="8" t="e">
        <f>tblSalaries[[#This Row],[clean Salary (in local currency)]]*VLOOKUP(tblSalaries[[#This Row],[Currency]],tblXrate[],2,FALSE)</f>
        <v>#N/A</v>
      </c>
      <c r="H785" t="s">
        <v>720</v>
      </c>
      <c r="I785" t="s">
        <v>3912</v>
      </c>
      <c r="J785" t="s">
        <v>8</v>
      </c>
      <c r="K785" t="str">
        <f>VLOOKUP(tblSalaries[[#This Row],[Where do you work]],tblCountries[[Actual]:[Mapping]],2,FALSE)</f>
        <v>India</v>
      </c>
      <c r="L785" t="s">
        <v>13</v>
      </c>
      <c r="M785" s="46">
        <v>8</v>
      </c>
      <c r="N7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86" spans="2:14" ht="15" customHeight="1" x14ac:dyDescent="0.25">
      <c r="B786" t="s">
        <v>2785</v>
      </c>
      <c r="C786" s="1">
        <v>41055.873067129629</v>
      </c>
      <c r="D786" s="4" t="s">
        <v>914</v>
      </c>
      <c r="E786">
        <v>1152000</v>
      </c>
      <c r="F786" t="s">
        <v>40</v>
      </c>
      <c r="G786" s="8" t="e">
        <f>tblSalaries[[#This Row],[clean Salary (in local currency)]]*VLOOKUP(tblSalaries[[#This Row],[Currency]],tblXrate[],2,FALSE)</f>
        <v>#N/A</v>
      </c>
      <c r="H786" t="s">
        <v>915</v>
      </c>
      <c r="I786" t="s">
        <v>310</v>
      </c>
      <c r="J786" t="s">
        <v>8</v>
      </c>
      <c r="K786" t="str">
        <f>VLOOKUP(tblSalaries[[#This Row],[Where do you work]],tblCountries[[Actual]:[Mapping]],2,FALSE)</f>
        <v>India</v>
      </c>
      <c r="L786" t="s">
        <v>9</v>
      </c>
      <c r="M786" s="46">
        <v>6</v>
      </c>
      <c r="N7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87" spans="2:14" ht="15" customHeight="1" x14ac:dyDescent="0.25">
      <c r="B787" t="s">
        <v>2786</v>
      </c>
      <c r="C787" s="1">
        <v>41055.873113425929</v>
      </c>
      <c r="D787" s="4">
        <v>15000</v>
      </c>
      <c r="E787">
        <v>15000</v>
      </c>
      <c r="F787" t="s">
        <v>22</v>
      </c>
      <c r="G787" s="8" t="e">
        <f>tblSalaries[[#This Row],[clean Salary (in local currency)]]*VLOOKUP(tblSalaries[[#This Row],[Currency]],tblXrate[],2,FALSE)</f>
        <v>#N/A</v>
      </c>
      <c r="H787" t="s">
        <v>916</v>
      </c>
      <c r="I787" t="s">
        <v>20</v>
      </c>
      <c r="J787" t="s">
        <v>607</v>
      </c>
      <c r="K787" t="str">
        <f>VLOOKUP(tblSalaries[[#This Row],[Where do you work]],tblCountries[[Actual]:[Mapping]],2,FALSE)</f>
        <v>Spain</v>
      </c>
      <c r="L787" t="s">
        <v>18</v>
      </c>
      <c r="M787" s="46">
        <v>10</v>
      </c>
      <c r="N7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88" spans="2:14" ht="15" customHeight="1" x14ac:dyDescent="0.25">
      <c r="B788" t="s">
        <v>2787</v>
      </c>
      <c r="C788" s="1">
        <v>41055.875462962962</v>
      </c>
      <c r="D788" s="4" t="s">
        <v>917</v>
      </c>
      <c r="E788">
        <v>65000</v>
      </c>
      <c r="F788" t="s">
        <v>82</v>
      </c>
      <c r="G788" s="8" t="e">
        <f>tblSalaries[[#This Row],[clean Salary (in local currency)]]*VLOOKUP(tblSalaries[[#This Row],[Currency]],tblXrate[],2,FALSE)</f>
        <v>#N/A</v>
      </c>
      <c r="H788" t="s">
        <v>918</v>
      </c>
      <c r="I788" t="s">
        <v>20</v>
      </c>
      <c r="J788" t="s">
        <v>84</v>
      </c>
      <c r="K788" t="str">
        <f>VLOOKUP(tblSalaries[[#This Row],[Where do you work]],tblCountries[[Actual]:[Mapping]],2,FALSE)</f>
        <v>Australia</v>
      </c>
      <c r="L788" t="s">
        <v>13</v>
      </c>
      <c r="M788" s="46">
        <v>10</v>
      </c>
      <c r="N7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89" spans="2:14" ht="15" customHeight="1" x14ac:dyDescent="0.25">
      <c r="B789" t="s">
        <v>2788</v>
      </c>
      <c r="C789" s="1">
        <v>41055.878877314812</v>
      </c>
      <c r="D789" s="4" t="s">
        <v>919</v>
      </c>
      <c r="E789">
        <v>377000</v>
      </c>
      <c r="F789" t="s">
        <v>40</v>
      </c>
      <c r="G789" s="8" t="e">
        <f>tblSalaries[[#This Row],[clean Salary (in local currency)]]*VLOOKUP(tblSalaries[[#This Row],[Currency]],tblXrate[],2,FALSE)</f>
        <v>#N/A</v>
      </c>
      <c r="H789" t="s">
        <v>920</v>
      </c>
      <c r="I789" t="s">
        <v>20</v>
      </c>
      <c r="J789" t="s">
        <v>8</v>
      </c>
      <c r="K789" t="str">
        <f>VLOOKUP(tblSalaries[[#This Row],[Where do you work]],tblCountries[[Actual]:[Mapping]],2,FALSE)</f>
        <v>India</v>
      </c>
      <c r="L789" t="s">
        <v>25</v>
      </c>
      <c r="M789" s="46">
        <v>7</v>
      </c>
      <c r="N7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90" spans="2:14" ht="15" customHeight="1" x14ac:dyDescent="0.25">
      <c r="B790" t="s">
        <v>2789</v>
      </c>
      <c r="C790" s="1">
        <v>41055.880023148151</v>
      </c>
      <c r="D790" s="4" t="s">
        <v>400</v>
      </c>
      <c r="E790">
        <v>29000</v>
      </c>
      <c r="F790" t="s">
        <v>69</v>
      </c>
      <c r="G790" s="8" t="e">
        <f>tblSalaries[[#This Row],[clean Salary (in local currency)]]*VLOOKUP(tblSalaries[[#This Row],[Currency]],tblXrate[],2,FALSE)</f>
        <v>#N/A</v>
      </c>
      <c r="H790" t="s">
        <v>921</v>
      </c>
      <c r="I790" t="s">
        <v>3912</v>
      </c>
      <c r="J790" t="s">
        <v>71</v>
      </c>
      <c r="K790" t="str">
        <f>VLOOKUP(tblSalaries[[#This Row],[Where do you work]],tblCountries[[Actual]:[Mapping]],2,FALSE)</f>
        <v>UK</v>
      </c>
      <c r="L790" t="s">
        <v>18</v>
      </c>
      <c r="M790" s="46">
        <v>15</v>
      </c>
      <c r="N7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91" spans="2:14" ht="15" customHeight="1" x14ac:dyDescent="0.25">
      <c r="B791" t="s">
        <v>2790</v>
      </c>
      <c r="C791" s="1">
        <v>41055.882175925923</v>
      </c>
      <c r="D791" s="4">
        <v>48500</v>
      </c>
      <c r="E791">
        <v>48500</v>
      </c>
      <c r="F791" t="s">
        <v>6</v>
      </c>
      <c r="G791" s="8" t="e">
        <f>tblSalaries[[#This Row],[clean Salary (in local currency)]]*VLOOKUP(tblSalaries[[#This Row],[Currency]],tblXrate[],2,FALSE)</f>
        <v>#N/A</v>
      </c>
      <c r="H791" t="s">
        <v>922</v>
      </c>
      <c r="I791" t="s">
        <v>52</v>
      </c>
      <c r="J791" t="s">
        <v>15</v>
      </c>
      <c r="K791" t="str">
        <f>VLOOKUP(tblSalaries[[#This Row],[Where do you work]],tblCountries[[Actual]:[Mapping]],2,FALSE)</f>
        <v>USA</v>
      </c>
      <c r="L791" t="s">
        <v>18</v>
      </c>
      <c r="M791" s="46">
        <v>10</v>
      </c>
      <c r="N7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92" spans="2:14" ht="15" customHeight="1" x14ac:dyDescent="0.25">
      <c r="B792" t="s">
        <v>2791</v>
      </c>
      <c r="C792" s="1">
        <v>41055.884050925924</v>
      </c>
      <c r="D792" s="4">
        <v>600000</v>
      </c>
      <c r="E792">
        <v>600000</v>
      </c>
      <c r="F792" t="s">
        <v>40</v>
      </c>
      <c r="G792" s="8" t="e">
        <f>tblSalaries[[#This Row],[clean Salary (in local currency)]]*VLOOKUP(tblSalaries[[#This Row],[Currency]],tblXrate[],2,FALSE)</f>
        <v>#N/A</v>
      </c>
      <c r="H792" t="s">
        <v>7</v>
      </c>
      <c r="I792" t="s">
        <v>20</v>
      </c>
      <c r="J792" t="s">
        <v>8</v>
      </c>
      <c r="K792" t="str">
        <f>VLOOKUP(tblSalaries[[#This Row],[Where do you work]],tblCountries[[Actual]:[Mapping]],2,FALSE)</f>
        <v>India</v>
      </c>
      <c r="L792" t="s">
        <v>13</v>
      </c>
      <c r="M792" s="46">
        <v>4</v>
      </c>
      <c r="N7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93" spans="2:14" ht="15" customHeight="1" x14ac:dyDescent="0.25">
      <c r="B793" t="s">
        <v>2792</v>
      </c>
      <c r="C793" s="1">
        <v>41055.884618055556</v>
      </c>
      <c r="D793" s="4">
        <v>33900</v>
      </c>
      <c r="E793">
        <v>33900</v>
      </c>
      <c r="F793" t="s">
        <v>6</v>
      </c>
      <c r="G793" s="8" t="e">
        <f>tblSalaries[[#This Row],[clean Salary (in local currency)]]*VLOOKUP(tblSalaries[[#This Row],[Currency]],tblXrate[],2,FALSE)</f>
        <v>#N/A</v>
      </c>
      <c r="H793" t="s">
        <v>263</v>
      </c>
      <c r="I793" t="s">
        <v>20</v>
      </c>
      <c r="J793" t="s">
        <v>15</v>
      </c>
      <c r="K793" t="str">
        <f>VLOOKUP(tblSalaries[[#This Row],[Where do you work]],tblCountries[[Actual]:[Mapping]],2,FALSE)</f>
        <v>USA</v>
      </c>
      <c r="L793" t="s">
        <v>18</v>
      </c>
      <c r="M793" s="46">
        <v>10</v>
      </c>
      <c r="N7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94" spans="2:14" ht="15" customHeight="1" x14ac:dyDescent="0.25">
      <c r="B794" t="s">
        <v>2793</v>
      </c>
      <c r="C794" s="1">
        <v>41055.892118055555</v>
      </c>
      <c r="D794" s="4" t="s">
        <v>923</v>
      </c>
      <c r="E794">
        <v>900000</v>
      </c>
      <c r="F794" t="s">
        <v>584</v>
      </c>
      <c r="G794" s="8" t="e">
        <f>tblSalaries[[#This Row],[clean Salary (in local currency)]]*VLOOKUP(tblSalaries[[#This Row],[Currency]],tblXrate[],2,FALSE)</f>
        <v>#N/A</v>
      </c>
      <c r="H794" t="s">
        <v>207</v>
      </c>
      <c r="I794" t="s">
        <v>20</v>
      </c>
      <c r="J794" t="s">
        <v>48</v>
      </c>
      <c r="K794" t="str">
        <f>VLOOKUP(tblSalaries[[#This Row],[Where do you work]],tblCountries[[Actual]:[Mapping]],2,FALSE)</f>
        <v>South Africa</v>
      </c>
      <c r="L794" t="s">
        <v>13</v>
      </c>
      <c r="M794" s="46">
        <v>40</v>
      </c>
      <c r="N7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30-40</v>
      </c>
    </row>
    <row r="795" spans="2:14" ht="15" customHeight="1" x14ac:dyDescent="0.25">
      <c r="B795" t="s">
        <v>2794</v>
      </c>
      <c r="C795" s="1">
        <v>41055.893761574072</v>
      </c>
      <c r="D795" s="4">
        <v>850000</v>
      </c>
      <c r="E795">
        <v>850000</v>
      </c>
      <c r="F795" t="s">
        <v>40</v>
      </c>
      <c r="G795" s="8" t="e">
        <f>tblSalaries[[#This Row],[clean Salary (in local currency)]]*VLOOKUP(tblSalaries[[#This Row],[Currency]],tblXrate[],2,FALSE)</f>
        <v>#N/A</v>
      </c>
      <c r="H795" t="s">
        <v>924</v>
      </c>
      <c r="I795" t="s">
        <v>20</v>
      </c>
      <c r="J795" t="s">
        <v>8</v>
      </c>
      <c r="K795" t="str">
        <f>VLOOKUP(tblSalaries[[#This Row],[Where do you work]],tblCountries[[Actual]:[Mapping]],2,FALSE)</f>
        <v>India</v>
      </c>
      <c r="L795" t="s">
        <v>9</v>
      </c>
      <c r="M795" s="46">
        <v>2</v>
      </c>
      <c r="N7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96" spans="2:14" ht="15" customHeight="1" x14ac:dyDescent="0.25">
      <c r="B796" t="s">
        <v>2795</v>
      </c>
      <c r="C796" s="1">
        <v>41055.893946759257</v>
      </c>
      <c r="D796" s="4">
        <v>85000</v>
      </c>
      <c r="E796">
        <v>85000</v>
      </c>
      <c r="F796" t="s">
        <v>6</v>
      </c>
      <c r="G796" s="8" t="e">
        <f>tblSalaries[[#This Row],[clean Salary (in local currency)]]*VLOOKUP(tblSalaries[[#This Row],[Currency]],tblXrate[],2,FALSE)</f>
        <v>#N/A</v>
      </c>
      <c r="H796" t="s">
        <v>925</v>
      </c>
      <c r="I796" t="s">
        <v>3914</v>
      </c>
      <c r="J796" t="s">
        <v>15</v>
      </c>
      <c r="K796" t="str">
        <f>VLOOKUP(tblSalaries[[#This Row],[Where do you work]],tblCountries[[Actual]:[Mapping]],2,FALSE)</f>
        <v>USA</v>
      </c>
      <c r="L796" t="s">
        <v>9</v>
      </c>
      <c r="M796" s="46">
        <v>15</v>
      </c>
      <c r="N7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97" spans="2:14" ht="15" customHeight="1" x14ac:dyDescent="0.25">
      <c r="B797" t="s">
        <v>2796</v>
      </c>
      <c r="C797" s="1">
        <v>41055.903344907405</v>
      </c>
      <c r="D797" s="4" t="s">
        <v>926</v>
      </c>
      <c r="E797">
        <v>450000</v>
      </c>
      <c r="F797" t="s">
        <v>40</v>
      </c>
      <c r="G797" s="8" t="e">
        <f>tblSalaries[[#This Row],[clean Salary (in local currency)]]*VLOOKUP(tblSalaries[[#This Row],[Currency]],tblXrate[],2,FALSE)</f>
        <v>#N/A</v>
      </c>
      <c r="H797" t="s">
        <v>927</v>
      </c>
      <c r="I797" t="s">
        <v>52</v>
      </c>
      <c r="J797" t="s">
        <v>8</v>
      </c>
      <c r="K797" t="str">
        <f>VLOOKUP(tblSalaries[[#This Row],[Where do you work]],tblCountries[[Actual]:[Mapping]],2,FALSE)</f>
        <v>India</v>
      </c>
      <c r="L797" t="s">
        <v>9</v>
      </c>
      <c r="M797" s="46">
        <v>6</v>
      </c>
      <c r="N7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798" spans="2:14" ht="15" customHeight="1" x14ac:dyDescent="0.25">
      <c r="B798" t="s">
        <v>2797</v>
      </c>
      <c r="C798" s="1">
        <v>41055.905486111114</v>
      </c>
      <c r="D798" s="4">
        <v>48000</v>
      </c>
      <c r="E798">
        <v>48000</v>
      </c>
      <c r="F798" t="s">
        <v>6</v>
      </c>
      <c r="G798" s="8" t="e">
        <f>tblSalaries[[#This Row],[clean Salary (in local currency)]]*VLOOKUP(tblSalaries[[#This Row],[Currency]],tblXrate[],2,FALSE)</f>
        <v>#N/A</v>
      </c>
      <c r="H798" t="s">
        <v>928</v>
      </c>
      <c r="I798" t="s">
        <v>52</v>
      </c>
      <c r="J798" t="s">
        <v>15</v>
      </c>
      <c r="K798" t="str">
        <f>VLOOKUP(tblSalaries[[#This Row],[Where do you work]],tblCountries[[Actual]:[Mapping]],2,FALSE)</f>
        <v>USA</v>
      </c>
      <c r="L798" t="s">
        <v>18</v>
      </c>
      <c r="M798" s="46">
        <v>16</v>
      </c>
      <c r="N7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799" spans="2:14" ht="15" customHeight="1" x14ac:dyDescent="0.25">
      <c r="B799" t="s">
        <v>2798</v>
      </c>
      <c r="C799" s="1">
        <v>41055.914305555554</v>
      </c>
      <c r="D799" s="4">
        <v>170000</v>
      </c>
      <c r="E799">
        <v>170000</v>
      </c>
      <c r="F799" t="s">
        <v>40</v>
      </c>
      <c r="G799" s="8" t="e">
        <f>tblSalaries[[#This Row],[clean Salary (in local currency)]]*VLOOKUP(tblSalaries[[#This Row],[Currency]],tblXrate[],2,FALSE)</f>
        <v>#N/A</v>
      </c>
      <c r="H799" t="s">
        <v>929</v>
      </c>
      <c r="I799" t="s">
        <v>3912</v>
      </c>
      <c r="J799" t="s">
        <v>8</v>
      </c>
      <c r="K799" t="str">
        <f>VLOOKUP(tblSalaries[[#This Row],[Where do you work]],tblCountries[[Actual]:[Mapping]],2,FALSE)</f>
        <v>India</v>
      </c>
      <c r="L799" t="s">
        <v>9</v>
      </c>
      <c r="M799" s="46">
        <v>2</v>
      </c>
      <c r="N7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00" spans="2:14" ht="15" customHeight="1" x14ac:dyDescent="0.25">
      <c r="B800" t="s">
        <v>2799</v>
      </c>
      <c r="C800" s="1">
        <v>41055.914456018516</v>
      </c>
      <c r="D800" s="4">
        <v>13100</v>
      </c>
      <c r="E800">
        <v>13100</v>
      </c>
      <c r="F800" t="s">
        <v>6</v>
      </c>
      <c r="G800" s="8" t="e">
        <f>tblSalaries[[#This Row],[clean Salary (in local currency)]]*VLOOKUP(tblSalaries[[#This Row],[Currency]],tblXrate[],2,FALSE)</f>
        <v>#N/A</v>
      </c>
      <c r="H800" t="s">
        <v>930</v>
      </c>
      <c r="I800" t="s">
        <v>310</v>
      </c>
      <c r="J800" t="s">
        <v>8</v>
      </c>
      <c r="K800" t="str">
        <f>VLOOKUP(tblSalaries[[#This Row],[Where do you work]],tblCountries[[Actual]:[Mapping]],2,FALSE)</f>
        <v>India</v>
      </c>
      <c r="L800" t="s">
        <v>18</v>
      </c>
      <c r="M800" s="46">
        <v>5</v>
      </c>
      <c r="N8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01" spans="2:14" ht="15" customHeight="1" x14ac:dyDescent="0.25">
      <c r="B801" t="s">
        <v>2800</v>
      </c>
      <c r="C801" s="1">
        <v>41055.918668981481</v>
      </c>
      <c r="D801" s="4">
        <v>5000</v>
      </c>
      <c r="E801">
        <v>60000</v>
      </c>
      <c r="F801" t="s">
        <v>6</v>
      </c>
      <c r="G801" s="8" t="e">
        <f>tblSalaries[[#This Row],[clean Salary (in local currency)]]*VLOOKUP(tblSalaries[[#This Row],[Currency]],tblXrate[],2,FALSE)</f>
        <v>#N/A</v>
      </c>
      <c r="H801" t="s">
        <v>814</v>
      </c>
      <c r="I801" t="s">
        <v>52</v>
      </c>
      <c r="J801" t="s">
        <v>179</v>
      </c>
      <c r="K801" t="str">
        <f>VLOOKUP(tblSalaries[[#This Row],[Where do you work]],tblCountries[[Actual]:[Mapping]],2,FALSE)</f>
        <v>UAE</v>
      </c>
      <c r="L801" t="s">
        <v>18</v>
      </c>
      <c r="M801" s="46">
        <v>15</v>
      </c>
      <c r="N8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02" spans="2:14" ht="15" customHeight="1" x14ac:dyDescent="0.25">
      <c r="B802" t="s">
        <v>2801</v>
      </c>
      <c r="C802" s="1">
        <v>41055.921979166669</v>
      </c>
      <c r="D802" s="4" t="s">
        <v>931</v>
      </c>
      <c r="E802">
        <v>24000</v>
      </c>
      <c r="F802" t="s">
        <v>6</v>
      </c>
      <c r="G802" s="8" t="e">
        <f>tblSalaries[[#This Row],[clean Salary (in local currency)]]*VLOOKUP(tblSalaries[[#This Row],[Currency]],tblXrate[],2,FALSE)</f>
        <v>#N/A</v>
      </c>
      <c r="H802" t="s">
        <v>932</v>
      </c>
      <c r="I802" t="s">
        <v>52</v>
      </c>
      <c r="J802" t="s">
        <v>933</v>
      </c>
      <c r="K802" t="str">
        <f>VLOOKUP(tblSalaries[[#This Row],[Where do you work]],tblCountries[[Actual]:[Mapping]],2,FALSE)</f>
        <v>Croatia</v>
      </c>
      <c r="L802" t="s">
        <v>18</v>
      </c>
      <c r="M802" s="46">
        <v>5</v>
      </c>
      <c r="N8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03" spans="2:14" ht="15" customHeight="1" x14ac:dyDescent="0.25">
      <c r="B803" t="s">
        <v>2802</v>
      </c>
      <c r="C803" s="1">
        <v>41055.92287037037</v>
      </c>
      <c r="D803" s="4" t="s">
        <v>934</v>
      </c>
      <c r="E803">
        <v>240000</v>
      </c>
      <c r="F803" t="s">
        <v>40</v>
      </c>
      <c r="G803" s="8" t="e">
        <f>tblSalaries[[#This Row],[clean Salary (in local currency)]]*VLOOKUP(tblSalaries[[#This Row],[Currency]],tblXrate[],2,FALSE)</f>
        <v>#N/A</v>
      </c>
      <c r="H803" t="s">
        <v>754</v>
      </c>
      <c r="I803" t="s">
        <v>52</v>
      </c>
      <c r="J803" t="s">
        <v>8</v>
      </c>
      <c r="K803" t="str">
        <f>VLOOKUP(tblSalaries[[#This Row],[Where do you work]],tblCountries[[Actual]:[Mapping]],2,FALSE)</f>
        <v>India</v>
      </c>
      <c r="L803" t="s">
        <v>18</v>
      </c>
      <c r="M803" s="46">
        <v>3</v>
      </c>
      <c r="N8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04" spans="2:14" ht="15" customHeight="1" x14ac:dyDescent="0.25">
      <c r="B804" t="s">
        <v>2803</v>
      </c>
      <c r="C804" s="1">
        <v>41055.927893518521</v>
      </c>
      <c r="D804" s="4" t="s">
        <v>935</v>
      </c>
      <c r="E804">
        <v>650000</v>
      </c>
      <c r="F804" t="s">
        <v>40</v>
      </c>
      <c r="G804" s="8" t="e">
        <f>tblSalaries[[#This Row],[clean Salary (in local currency)]]*VLOOKUP(tblSalaries[[#This Row],[Currency]],tblXrate[],2,FALSE)</f>
        <v>#N/A</v>
      </c>
      <c r="H804" t="s">
        <v>936</v>
      </c>
      <c r="I804" t="s">
        <v>52</v>
      </c>
      <c r="J804" t="s">
        <v>8</v>
      </c>
      <c r="K804" t="str">
        <f>VLOOKUP(tblSalaries[[#This Row],[Where do you work]],tblCountries[[Actual]:[Mapping]],2,FALSE)</f>
        <v>India</v>
      </c>
      <c r="L804" t="s">
        <v>18</v>
      </c>
      <c r="M804" s="46">
        <v>5</v>
      </c>
      <c r="N8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05" spans="2:14" ht="15" customHeight="1" x14ac:dyDescent="0.25">
      <c r="B805" t="s">
        <v>2804</v>
      </c>
      <c r="C805" s="1">
        <v>41055.932615740741</v>
      </c>
      <c r="D805" s="4">
        <v>95000</v>
      </c>
      <c r="E805">
        <v>95000</v>
      </c>
      <c r="F805" t="s">
        <v>6</v>
      </c>
      <c r="G805" s="8" t="e">
        <f>tblSalaries[[#This Row],[clean Salary (in local currency)]]*VLOOKUP(tblSalaries[[#This Row],[Currency]],tblXrate[],2,FALSE)</f>
        <v>#N/A</v>
      </c>
      <c r="H805" t="s">
        <v>207</v>
      </c>
      <c r="I805" t="s">
        <v>20</v>
      </c>
      <c r="J805" t="s">
        <v>15</v>
      </c>
      <c r="K805" t="str">
        <f>VLOOKUP(tblSalaries[[#This Row],[Where do you work]],tblCountries[[Actual]:[Mapping]],2,FALSE)</f>
        <v>USA</v>
      </c>
      <c r="L805" t="s">
        <v>18</v>
      </c>
      <c r="M805" s="46">
        <v>13</v>
      </c>
      <c r="N8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06" spans="2:14" ht="15" customHeight="1" x14ac:dyDescent="0.25">
      <c r="B806" t="s">
        <v>2805</v>
      </c>
      <c r="C806" s="1">
        <v>41055.933078703703</v>
      </c>
      <c r="D806" s="4">
        <v>516000</v>
      </c>
      <c r="E806">
        <v>516000</v>
      </c>
      <c r="F806" t="s">
        <v>40</v>
      </c>
      <c r="G806" s="8" t="e">
        <f>tblSalaries[[#This Row],[clean Salary (in local currency)]]*VLOOKUP(tblSalaries[[#This Row],[Currency]],tblXrate[],2,FALSE)</f>
        <v>#N/A</v>
      </c>
      <c r="H806" t="s">
        <v>937</v>
      </c>
      <c r="I806" t="s">
        <v>52</v>
      </c>
      <c r="J806" t="s">
        <v>8</v>
      </c>
      <c r="K806" t="str">
        <f>VLOOKUP(tblSalaries[[#This Row],[Where do you work]],tblCountries[[Actual]:[Mapping]],2,FALSE)</f>
        <v>India</v>
      </c>
      <c r="L806" t="s">
        <v>9</v>
      </c>
      <c r="M806" s="46">
        <v>1E-3</v>
      </c>
      <c r="N8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07" spans="2:14" ht="15" customHeight="1" x14ac:dyDescent="0.25">
      <c r="B807" t="s">
        <v>2806</v>
      </c>
      <c r="C807" s="1">
        <v>41055.936990740738</v>
      </c>
      <c r="D807" s="4" t="s">
        <v>938</v>
      </c>
      <c r="E807">
        <v>504000</v>
      </c>
      <c r="F807" t="s">
        <v>40</v>
      </c>
      <c r="G807" s="8" t="e">
        <f>tblSalaries[[#This Row],[clean Salary (in local currency)]]*VLOOKUP(tblSalaries[[#This Row],[Currency]],tblXrate[],2,FALSE)</f>
        <v>#N/A</v>
      </c>
      <c r="H807" t="s">
        <v>939</v>
      </c>
      <c r="I807" t="s">
        <v>52</v>
      </c>
      <c r="J807" t="s">
        <v>8</v>
      </c>
      <c r="K807" t="str">
        <f>VLOOKUP(tblSalaries[[#This Row],[Where do you work]],tblCountries[[Actual]:[Mapping]],2,FALSE)</f>
        <v>India</v>
      </c>
      <c r="L807" t="s">
        <v>13</v>
      </c>
      <c r="M807" s="46">
        <v>3</v>
      </c>
      <c r="N8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08" spans="2:14" ht="15" customHeight="1" x14ac:dyDescent="0.25">
      <c r="B808" t="s">
        <v>2807</v>
      </c>
      <c r="C808" s="1">
        <v>41055.937048611115</v>
      </c>
      <c r="D808" s="4">
        <v>144000</v>
      </c>
      <c r="E808">
        <v>144000</v>
      </c>
      <c r="F808" t="s">
        <v>40</v>
      </c>
      <c r="G808" s="8" t="e">
        <f>tblSalaries[[#This Row],[clean Salary (in local currency)]]*VLOOKUP(tblSalaries[[#This Row],[Currency]],tblXrate[],2,FALSE)</f>
        <v>#N/A</v>
      </c>
      <c r="H808" t="s">
        <v>940</v>
      </c>
      <c r="I808" t="s">
        <v>20</v>
      </c>
      <c r="J808" t="s">
        <v>8</v>
      </c>
      <c r="K808" t="str">
        <f>VLOOKUP(tblSalaries[[#This Row],[Where do you work]],tblCountries[[Actual]:[Mapping]],2,FALSE)</f>
        <v>India</v>
      </c>
      <c r="L808" t="s">
        <v>13</v>
      </c>
      <c r="M808" s="46">
        <v>1</v>
      </c>
      <c r="N8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09" spans="2:14" ht="15" customHeight="1" x14ac:dyDescent="0.25">
      <c r="B809" t="s">
        <v>2808</v>
      </c>
      <c r="C809" s="1">
        <v>41055.946655092594</v>
      </c>
      <c r="D809" s="4" t="s">
        <v>941</v>
      </c>
      <c r="E809">
        <v>55000</v>
      </c>
      <c r="F809" t="s">
        <v>69</v>
      </c>
      <c r="G809" s="8" t="e">
        <f>tblSalaries[[#This Row],[clean Salary (in local currency)]]*VLOOKUP(tblSalaries[[#This Row],[Currency]],tblXrate[],2,FALSE)</f>
        <v>#N/A</v>
      </c>
      <c r="H809" t="s">
        <v>942</v>
      </c>
      <c r="I809" t="s">
        <v>488</v>
      </c>
      <c r="J809" t="s">
        <v>71</v>
      </c>
      <c r="K809" t="str">
        <f>VLOOKUP(tblSalaries[[#This Row],[Where do you work]],tblCountries[[Actual]:[Mapping]],2,FALSE)</f>
        <v>UK</v>
      </c>
      <c r="L809" t="s">
        <v>9</v>
      </c>
      <c r="M809" s="46">
        <v>12</v>
      </c>
      <c r="N8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10" spans="2:14" ht="15" customHeight="1" x14ac:dyDescent="0.25">
      <c r="B810" t="s">
        <v>2809</v>
      </c>
      <c r="C810" s="1">
        <v>41055.946666666663</v>
      </c>
      <c r="D810" s="4">
        <v>15500</v>
      </c>
      <c r="E810">
        <v>15500</v>
      </c>
      <c r="F810" t="s">
        <v>6</v>
      </c>
      <c r="G810" s="8" t="e">
        <f>tblSalaries[[#This Row],[clean Salary (in local currency)]]*VLOOKUP(tblSalaries[[#This Row],[Currency]],tblXrate[],2,FALSE)</f>
        <v>#N/A</v>
      </c>
      <c r="H810" t="s">
        <v>279</v>
      </c>
      <c r="I810" t="s">
        <v>279</v>
      </c>
      <c r="J810" t="s">
        <v>8</v>
      </c>
      <c r="K810" t="str">
        <f>VLOOKUP(tblSalaries[[#This Row],[Where do you work]],tblCountries[[Actual]:[Mapping]],2,FALSE)</f>
        <v>India</v>
      </c>
      <c r="L810" t="s">
        <v>25</v>
      </c>
      <c r="M810" s="46">
        <v>3</v>
      </c>
      <c r="N8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11" spans="2:14" ht="15" customHeight="1" x14ac:dyDescent="0.25">
      <c r="B811" t="s">
        <v>2810</v>
      </c>
      <c r="C811" s="1">
        <v>41055.948078703703</v>
      </c>
      <c r="D811" s="4" t="s">
        <v>943</v>
      </c>
      <c r="E811">
        <v>300000</v>
      </c>
      <c r="F811" t="s">
        <v>3889</v>
      </c>
      <c r="G811" s="8" t="e">
        <f>tblSalaries[[#This Row],[clean Salary (in local currency)]]*VLOOKUP(tblSalaries[[#This Row],[Currency]],tblXrate[],2,FALSE)</f>
        <v>#N/A</v>
      </c>
      <c r="H811" t="s">
        <v>944</v>
      </c>
      <c r="I811" t="s">
        <v>20</v>
      </c>
      <c r="J811" t="s">
        <v>143</v>
      </c>
      <c r="K811" t="str">
        <f>VLOOKUP(tblSalaries[[#This Row],[Where do you work]],tblCountries[[Actual]:[Mapping]],2,FALSE)</f>
        <v>Brazil</v>
      </c>
      <c r="L811" t="s">
        <v>13</v>
      </c>
      <c r="M811" s="46">
        <v>3</v>
      </c>
      <c r="N8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12" spans="2:14" ht="15" customHeight="1" x14ac:dyDescent="0.25">
      <c r="B812" t="s">
        <v>2811</v>
      </c>
      <c r="C812" s="1">
        <v>41055.950127314813</v>
      </c>
      <c r="D812" s="4">
        <v>600000</v>
      </c>
      <c r="E812">
        <v>600000</v>
      </c>
      <c r="F812" t="s">
        <v>40</v>
      </c>
      <c r="G812" s="8" t="e">
        <f>tblSalaries[[#This Row],[clean Salary (in local currency)]]*VLOOKUP(tblSalaries[[#This Row],[Currency]],tblXrate[],2,FALSE)</f>
        <v>#N/A</v>
      </c>
      <c r="H812" t="s">
        <v>853</v>
      </c>
      <c r="I812" t="s">
        <v>20</v>
      </c>
      <c r="J812" t="s">
        <v>8</v>
      </c>
      <c r="K812" t="str">
        <f>VLOOKUP(tblSalaries[[#This Row],[Where do you work]],tblCountries[[Actual]:[Mapping]],2,FALSE)</f>
        <v>India</v>
      </c>
      <c r="L812" t="s">
        <v>13</v>
      </c>
      <c r="M812" s="46">
        <v>5</v>
      </c>
      <c r="N8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13" spans="2:14" ht="15" customHeight="1" x14ac:dyDescent="0.25">
      <c r="B813" t="s">
        <v>2812</v>
      </c>
      <c r="C813" s="1">
        <v>41055.95108796296</v>
      </c>
      <c r="D813" s="4">
        <v>75000</v>
      </c>
      <c r="E813">
        <v>75000</v>
      </c>
      <c r="F813" t="s">
        <v>6</v>
      </c>
      <c r="G813" s="8" t="e">
        <f>tblSalaries[[#This Row],[clean Salary (in local currency)]]*VLOOKUP(tblSalaries[[#This Row],[Currency]],tblXrate[],2,FALSE)</f>
        <v>#N/A</v>
      </c>
      <c r="H813" t="s">
        <v>945</v>
      </c>
      <c r="I813" t="s">
        <v>20</v>
      </c>
      <c r="J813" t="s">
        <v>15</v>
      </c>
      <c r="K813" t="str">
        <f>VLOOKUP(tblSalaries[[#This Row],[Where do you work]],tblCountries[[Actual]:[Mapping]],2,FALSE)</f>
        <v>USA</v>
      </c>
      <c r="L813" t="s">
        <v>18</v>
      </c>
      <c r="M813" s="46">
        <v>27</v>
      </c>
      <c r="N8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814" spans="2:14" ht="15" customHeight="1" x14ac:dyDescent="0.25">
      <c r="B814" t="s">
        <v>2813</v>
      </c>
      <c r="C814" s="1">
        <v>41055.953877314816</v>
      </c>
      <c r="D814" s="4" t="s">
        <v>946</v>
      </c>
      <c r="E814">
        <v>12000</v>
      </c>
      <c r="F814" t="s">
        <v>6</v>
      </c>
      <c r="G814" s="8" t="e">
        <f>tblSalaries[[#This Row],[clean Salary (in local currency)]]*VLOOKUP(tblSalaries[[#This Row],[Currency]],tblXrate[],2,FALSE)</f>
        <v>#N/A</v>
      </c>
      <c r="H814" t="s">
        <v>947</v>
      </c>
      <c r="I814" t="s">
        <v>52</v>
      </c>
      <c r="J814" t="s">
        <v>27</v>
      </c>
      <c r="K814" t="str">
        <f>VLOOKUP(tblSalaries[[#This Row],[Where do you work]],tblCountries[[Actual]:[Mapping]],2,FALSE)</f>
        <v>Ukraine</v>
      </c>
      <c r="L814" t="s">
        <v>9</v>
      </c>
      <c r="M814" s="46">
        <v>5</v>
      </c>
      <c r="N8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15" spans="2:14" ht="15" customHeight="1" x14ac:dyDescent="0.25">
      <c r="B815" t="s">
        <v>2814</v>
      </c>
      <c r="C815" s="1">
        <v>41055.959722222222</v>
      </c>
      <c r="D815" s="4" t="s">
        <v>948</v>
      </c>
      <c r="E815">
        <v>1700000</v>
      </c>
      <c r="F815" t="s">
        <v>40</v>
      </c>
      <c r="G815" s="8" t="e">
        <f>tblSalaries[[#This Row],[clean Salary (in local currency)]]*VLOOKUP(tblSalaries[[#This Row],[Currency]],tblXrate[],2,FALSE)</f>
        <v>#N/A</v>
      </c>
      <c r="H815" t="s">
        <v>949</v>
      </c>
      <c r="I815" t="s">
        <v>52</v>
      </c>
      <c r="J815" t="s">
        <v>8</v>
      </c>
      <c r="K815" t="str">
        <f>VLOOKUP(tblSalaries[[#This Row],[Where do you work]],tblCountries[[Actual]:[Mapping]],2,FALSE)</f>
        <v>India</v>
      </c>
      <c r="L815" t="s">
        <v>13</v>
      </c>
      <c r="M815" s="46">
        <v>1.1000000000000001</v>
      </c>
      <c r="N8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16" spans="2:14" ht="15" customHeight="1" x14ac:dyDescent="0.25">
      <c r="B816" t="s">
        <v>2815</v>
      </c>
      <c r="C816" s="1">
        <v>41055.960659722223</v>
      </c>
      <c r="D816" s="4" t="s">
        <v>950</v>
      </c>
      <c r="E816">
        <v>30000</v>
      </c>
      <c r="F816" t="s">
        <v>6</v>
      </c>
      <c r="G816" s="8" t="e">
        <f>tblSalaries[[#This Row],[clean Salary (in local currency)]]*VLOOKUP(tblSalaries[[#This Row],[Currency]],tblXrate[],2,FALSE)</f>
        <v>#N/A</v>
      </c>
      <c r="H816" t="s">
        <v>951</v>
      </c>
      <c r="I816" t="s">
        <v>488</v>
      </c>
      <c r="J816" t="s">
        <v>952</v>
      </c>
      <c r="K816" t="str">
        <f>VLOOKUP(tblSalaries[[#This Row],[Where do you work]],tblCountries[[Actual]:[Mapping]],2,FALSE)</f>
        <v>Indonesia</v>
      </c>
      <c r="L816" t="s">
        <v>9</v>
      </c>
      <c r="M816" s="46">
        <v>7</v>
      </c>
      <c r="N8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17" spans="2:14" ht="15" customHeight="1" x14ac:dyDescent="0.25">
      <c r="B817" t="s">
        <v>2816</v>
      </c>
      <c r="C817" s="1">
        <v>41055.961099537039</v>
      </c>
      <c r="D817" s="4" t="s">
        <v>419</v>
      </c>
      <c r="E817">
        <v>360000</v>
      </c>
      <c r="F817" t="s">
        <v>40</v>
      </c>
      <c r="G817" s="8" t="e">
        <f>tblSalaries[[#This Row],[clean Salary (in local currency)]]*VLOOKUP(tblSalaries[[#This Row],[Currency]],tblXrate[],2,FALSE)</f>
        <v>#N/A</v>
      </c>
      <c r="H817" t="s">
        <v>953</v>
      </c>
      <c r="I817" t="s">
        <v>20</v>
      </c>
      <c r="J817" t="s">
        <v>8</v>
      </c>
      <c r="K817" t="str">
        <f>VLOOKUP(tblSalaries[[#This Row],[Where do you work]],tblCountries[[Actual]:[Mapping]],2,FALSE)</f>
        <v>India</v>
      </c>
      <c r="L817" t="s">
        <v>13</v>
      </c>
      <c r="M817" s="46">
        <v>4</v>
      </c>
      <c r="N8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18" spans="2:14" ht="15" customHeight="1" x14ac:dyDescent="0.25">
      <c r="B818" t="s">
        <v>2817</v>
      </c>
      <c r="C818" s="1">
        <v>41055.961134259262</v>
      </c>
      <c r="D818" s="4">
        <v>100000</v>
      </c>
      <c r="E818">
        <v>100000</v>
      </c>
      <c r="F818" t="s">
        <v>6</v>
      </c>
      <c r="G818" s="8" t="e">
        <f>tblSalaries[[#This Row],[clean Salary (in local currency)]]*VLOOKUP(tblSalaries[[#This Row],[Currency]],tblXrate[],2,FALSE)</f>
        <v>#N/A</v>
      </c>
      <c r="H818" t="s">
        <v>456</v>
      </c>
      <c r="I818" t="s">
        <v>3914</v>
      </c>
      <c r="J818" t="s">
        <v>15</v>
      </c>
      <c r="K818" t="str">
        <f>VLOOKUP(tblSalaries[[#This Row],[Where do you work]],tblCountries[[Actual]:[Mapping]],2,FALSE)</f>
        <v>USA</v>
      </c>
      <c r="L818" t="s">
        <v>9</v>
      </c>
      <c r="M818" s="46">
        <v>10</v>
      </c>
      <c r="N8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19" spans="2:14" ht="15" customHeight="1" x14ac:dyDescent="0.25">
      <c r="B819" t="s">
        <v>2818</v>
      </c>
      <c r="C819" s="1">
        <v>41055.961724537039</v>
      </c>
      <c r="D819" s="4">
        <v>42000</v>
      </c>
      <c r="E819">
        <v>42000</v>
      </c>
      <c r="F819" t="s">
        <v>22</v>
      </c>
      <c r="G819" s="8" t="e">
        <f>tblSalaries[[#This Row],[clean Salary (in local currency)]]*VLOOKUP(tblSalaries[[#This Row],[Currency]],tblXrate[],2,FALSE)</f>
        <v>#N/A</v>
      </c>
      <c r="H819" t="s">
        <v>43</v>
      </c>
      <c r="I819" t="s">
        <v>279</v>
      </c>
      <c r="J819" t="s">
        <v>96</v>
      </c>
      <c r="K819" t="str">
        <f>VLOOKUP(tblSalaries[[#This Row],[Where do you work]],tblCountries[[Actual]:[Mapping]],2,FALSE)</f>
        <v>Netherlands</v>
      </c>
      <c r="L819" t="s">
        <v>9</v>
      </c>
      <c r="M819" s="46">
        <v>2</v>
      </c>
      <c r="N8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20" spans="2:14" ht="15" customHeight="1" x14ac:dyDescent="0.25">
      <c r="B820" t="s">
        <v>2819</v>
      </c>
      <c r="C820" s="1">
        <v>41055.96197916667</v>
      </c>
      <c r="D820" s="4">
        <v>40000</v>
      </c>
      <c r="E820">
        <v>40000</v>
      </c>
      <c r="F820" t="s">
        <v>6</v>
      </c>
      <c r="G820" s="8" t="e">
        <f>tblSalaries[[#This Row],[clean Salary (in local currency)]]*VLOOKUP(tblSalaries[[#This Row],[Currency]],tblXrate[],2,FALSE)</f>
        <v>#N/A</v>
      </c>
      <c r="H820" t="s">
        <v>954</v>
      </c>
      <c r="I820" t="s">
        <v>52</v>
      </c>
      <c r="J820" t="s">
        <v>15</v>
      </c>
      <c r="K820" t="str">
        <f>VLOOKUP(tblSalaries[[#This Row],[Where do you work]],tblCountries[[Actual]:[Mapping]],2,FALSE)</f>
        <v>USA</v>
      </c>
      <c r="L820" t="s">
        <v>18</v>
      </c>
      <c r="M820" s="46">
        <v>20</v>
      </c>
      <c r="N8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21" spans="2:14" ht="15" customHeight="1" x14ac:dyDescent="0.25">
      <c r="B821" t="s">
        <v>2820</v>
      </c>
      <c r="C821" s="1">
        <v>41055.968726851854</v>
      </c>
      <c r="D821" s="4" t="s">
        <v>955</v>
      </c>
      <c r="E821">
        <v>550000</v>
      </c>
      <c r="F821" t="s">
        <v>40</v>
      </c>
      <c r="G821" s="8" t="e">
        <f>tblSalaries[[#This Row],[clean Salary (in local currency)]]*VLOOKUP(tblSalaries[[#This Row],[Currency]],tblXrate[],2,FALSE)</f>
        <v>#N/A</v>
      </c>
      <c r="H821" t="s">
        <v>536</v>
      </c>
      <c r="I821" t="s">
        <v>20</v>
      </c>
      <c r="J821" t="s">
        <v>8</v>
      </c>
      <c r="K821" t="str">
        <f>VLOOKUP(tblSalaries[[#This Row],[Where do you work]],tblCountries[[Actual]:[Mapping]],2,FALSE)</f>
        <v>India</v>
      </c>
      <c r="L821" t="s">
        <v>9</v>
      </c>
      <c r="M821" s="46">
        <v>1</v>
      </c>
      <c r="N8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22" spans="2:14" ht="15" customHeight="1" x14ac:dyDescent="0.25">
      <c r="B822" t="s">
        <v>2821</v>
      </c>
      <c r="C822" s="1">
        <v>41055.968958333331</v>
      </c>
      <c r="D822" s="4" t="s">
        <v>956</v>
      </c>
      <c r="E822">
        <v>65000</v>
      </c>
      <c r="F822" t="s">
        <v>957</v>
      </c>
      <c r="G822" s="8" t="e">
        <f>tblSalaries[[#This Row],[clean Salary (in local currency)]]*VLOOKUP(tblSalaries[[#This Row],[Currency]],tblXrate[],2,FALSE)</f>
        <v>#N/A</v>
      </c>
      <c r="H822" t="s">
        <v>958</v>
      </c>
      <c r="I822" t="s">
        <v>67</v>
      </c>
      <c r="J822" t="s">
        <v>73</v>
      </c>
      <c r="K822" t="str">
        <f>VLOOKUP(tblSalaries[[#This Row],[Where do you work]],tblCountries[[Actual]:[Mapping]],2,FALSE)</f>
        <v>Romania</v>
      </c>
      <c r="L822" t="s">
        <v>9</v>
      </c>
      <c r="M822" s="46">
        <v>6</v>
      </c>
      <c r="N8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23" spans="2:14" ht="15" customHeight="1" x14ac:dyDescent="0.25">
      <c r="B823" t="s">
        <v>2822</v>
      </c>
      <c r="C823" s="1">
        <v>41055.970243055555</v>
      </c>
      <c r="D823" s="4" t="s">
        <v>959</v>
      </c>
      <c r="E823">
        <v>15600</v>
      </c>
      <c r="F823" t="s">
        <v>22</v>
      </c>
      <c r="G823" s="8" t="e">
        <f>tblSalaries[[#This Row],[clean Salary (in local currency)]]*VLOOKUP(tblSalaries[[#This Row],[Currency]],tblXrate[],2,FALSE)</f>
        <v>#N/A</v>
      </c>
      <c r="H823" t="s">
        <v>960</v>
      </c>
      <c r="I823" t="s">
        <v>488</v>
      </c>
      <c r="J823" t="s">
        <v>30</v>
      </c>
      <c r="K823" t="str">
        <f>VLOOKUP(tblSalaries[[#This Row],[Where do you work]],tblCountries[[Actual]:[Mapping]],2,FALSE)</f>
        <v>Portugal</v>
      </c>
      <c r="L823" t="s">
        <v>9</v>
      </c>
      <c r="M823" s="46">
        <v>5</v>
      </c>
      <c r="N8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24" spans="2:14" ht="15" customHeight="1" x14ac:dyDescent="0.25">
      <c r="B824" t="s">
        <v>2823</v>
      </c>
      <c r="C824" s="1">
        <v>41055.973576388889</v>
      </c>
      <c r="D824" s="4" t="s">
        <v>961</v>
      </c>
      <c r="E824">
        <v>600000</v>
      </c>
      <c r="F824" t="s">
        <v>40</v>
      </c>
      <c r="G824" s="8" t="e">
        <f>tblSalaries[[#This Row],[clean Salary (in local currency)]]*VLOOKUP(tblSalaries[[#This Row],[Currency]],tblXrate[],2,FALSE)</f>
        <v>#N/A</v>
      </c>
      <c r="H824" t="s">
        <v>962</v>
      </c>
      <c r="I824" t="s">
        <v>52</v>
      </c>
      <c r="J824" t="s">
        <v>8</v>
      </c>
      <c r="K824" t="str">
        <f>VLOOKUP(tblSalaries[[#This Row],[Where do you work]],tblCountries[[Actual]:[Mapping]],2,FALSE)</f>
        <v>India</v>
      </c>
      <c r="L824" t="s">
        <v>13</v>
      </c>
      <c r="M824" s="46">
        <v>20</v>
      </c>
      <c r="N8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25" spans="2:14" ht="15" customHeight="1" x14ac:dyDescent="0.25">
      <c r="B825" t="s">
        <v>2824</v>
      </c>
      <c r="C825" s="1">
        <v>41055.983495370368</v>
      </c>
      <c r="D825" s="4" t="s">
        <v>963</v>
      </c>
      <c r="E825">
        <v>600000</v>
      </c>
      <c r="F825" t="s">
        <v>40</v>
      </c>
      <c r="G825" s="8" t="e">
        <f>tblSalaries[[#This Row],[clean Salary (in local currency)]]*VLOOKUP(tblSalaries[[#This Row],[Currency]],tblXrate[],2,FALSE)</f>
        <v>#N/A</v>
      </c>
      <c r="H825" t="s">
        <v>201</v>
      </c>
      <c r="I825" t="s">
        <v>52</v>
      </c>
      <c r="J825" t="s">
        <v>8</v>
      </c>
      <c r="K825" t="str">
        <f>VLOOKUP(tblSalaries[[#This Row],[Where do you work]],tblCountries[[Actual]:[Mapping]],2,FALSE)</f>
        <v>India</v>
      </c>
      <c r="L825" t="s">
        <v>18</v>
      </c>
      <c r="M825" s="46">
        <v>18</v>
      </c>
      <c r="N8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26" spans="2:14" ht="15" customHeight="1" x14ac:dyDescent="0.25">
      <c r="B826" t="s">
        <v>2825</v>
      </c>
      <c r="C826" s="1">
        <v>41055.985000000001</v>
      </c>
      <c r="D826" s="4">
        <v>1000000</v>
      </c>
      <c r="E826">
        <v>1000000</v>
      </c>
      <c r="F826" t="s">
        <v>40</v>
      </c>
      <c r="G826" s="8" t="e">
        <f>tblSalaries[[#This Row],[clean Salary (in local currency)]]*VLOOKUP(tblSalaries[[#This Row],[Currency]],tblXrate[],2,FALSE)</f>
        <v>#N/A</v>
      </c>
      <c r="H826" t="s">
        <v>964</v>
      </c>
      <c r="I826" t="s">
        <v>20</v>
      </c>
      <c r="J826" t="s">
        <v>8</v>
      </c>
      <c r="K826" t="str">
        <f>VLOOKUP(tblSalaries[[#This Row],[Where do you work]],tblCountries[[Actual]:[Mapping]],2,FALSE)</f>
        <v>India</v>
      </c>
      <c r="L826" t="s">
        <v>9</v>
      </c>
      <c r="M826" s="46">
        <v>10</v>
      </c>
      <c r="N8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27" spans="2:14" ht="15" customHeight="1" x14ac:dyDescent="0.25">
      <c r="B827" t="s">
        <v>2826</v>
      </c>
      <c r="C827" s="1">
        <v>41055.991365740738</v>
      </c>
      <c r="D827" s="4" t="s">
        <v>965</v>
      </c>
      <c r="E827">
        <v>13000</v>
      </c>
      <c r="F827" t="s">
        <v>6</v>
      </c>
      <c r="G827" s="8" t="e">
        <f>tblSalaries[[#This Row],[clean Salary (in local currency)]]*VLOOKUP(tblSalaries[[#This Row],[Currency]],tblXrate[],2,FALSE)</f>
        <v>#N/A</v>
      </c>
      <c r="H827" t="s">
        <v>207</v>
      </c>
      <c r="I827" t="s">
        <v>20</v>
      </c>
      <c r="J827" t="s">
        <v>8</v>
      </c>
      <c r="K827" t="str">
        <f>VLOOKUP(tblSalaries[[#This Row],[Where do you work]],tblCountries[[Actual]:[Mapping]],2,FALSE)</f>
        <v>India</v>
      </c>
      <c r="L827" t="s">
        <v>13</v>
      </c>
      <c r="M827" s="46">
        <v>6</v>
      </c>
      <c r="N8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28" spans="2:14" ht="15" customHeight="1" x14ac:dyDescent="0.25">
      <c r="B828" t="s">
        <v>2827</v>
      </c>
      <c r="C828" s="1">
        <v>41055.999224537038</v>
      </c>
      <c r="D828" s="4" t="s">
        <v>966</v>
      </c>
      <c r="E828">
        <v>900000</v>
      </c>
      <c r="F828" t="s">
        <v>40</v>
      </c>
      <c r="G828" s="8" t="e">
        <f>tblSalaries[[#This Row],[clean Salary (in local currency)]]*VLOOKUP(tblSalaries[[#This Row],[Currency]],tblXrate[],2,FALSE)</f>
        <v>#N/A</v>
      </c>
      <c r="H828" t="s">
        <v>936</v>
      </c>
      <c r="I828" t="s">
        <v>52</v>
      </c>
      <c r="J828" t="s">
        <v>8</v>
      </c>
      <c r="K828" t="str">
        <f>VLOOKUP(tblSalaries[[#This Row],[Where do you work]],tblCountries[[Actual]:[Mapping]],2,FALSE)</f>
        <v>India</v>
      </c>
      <c r="L828" t="s">
        <v>25</v>
      </c>
      <c r="M828" s="46">
        <v>9</v>
      </c>
      <c r="N8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29" spans="2:14" ht="15" customHeight="1" x14ac:dyDescent="0.25">
      <c r="B829" t="s">
        <v>2828</v>
      </c>
      <c r="C829" s="1">
        <v>41056.001909722225</v>
      </c>
      <c r="D829" s="4">
        <v>85000</v>
      </c>
      <c r="E829">
        <v>85000</v>
      </c>
      <c r="F829" t="s">
        <v>6</v>
      </c>
      <c r="G829" s="8" t="e">
        <f>tblSalaries[[#This Row],[clean Salary (in local currency)]]*VLOOKUP(tblSalaries[[#This Row],[Currency]],tblXrate[],2,FALSE)</f>
        <v>#N/A</v>
      </c>
      <c r="H829" t="s">
        <v>967</v>
      </c>
      <c r="I829" t="s">
        <v>310</v>
      </c>
      <c r="J829" t="s">
        <v>15</v>
      </c>
      <c r="K829" t="str">
        <f>VLOOKUP(tblSalaries[[#This Row],[Where do you work]],tblCountries[[Actual]:[Mapping]],2,FALSE)</f>
        <v>USA</v>
      </c>
      <c r="L829" t="s">
        <v>13</v>
      </c>
      <c r="M829" s="46">
        <v>1</v>
      </c>
      <c r="N8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30" spans="2:14" ht="15" customHeight="1" x14ac:dyDescent="0.25">
      <c r="B830" t="s">
        <v>2829</v>
      </c>
      <c r="C830" s="1">
        <v>41056.005462962959</v>
      </c>
      <c r="D830" s="4">
        <v>6000</v>
      </c>
      <c r="E830">
        <v>6000</v>
      </c>
      <c r="F830" t="s">
        <v>6</v>
      </c>
      <c r="G830" s="8" t="e">
        <f>tblSalaries[[#This Row],[clean Salary (in local currency)]]*VLOOKUP(tblSalaries[[#This Row],[Currency]],tblXrate[],2,FALSE)</f>
        <v>#N/A</v>
      </c>
      <c r="H830" t="s">
        <v>968</v>
      </c>
      <c r="I830" t="s">
        <v>20</v>
      </c>
      <c r="J830" t="s">
        <v>969</v>
      </c>
      <c r="K830" t="str">
        <f>VLOOKUP(tblSalaries[[#This Row],[Where do you work]],tblCountries[[Actual]:[Mapping]],2,FALSE)</f>
        <v>Colombia</v>
      </c>
      <c r="L830" t="s">
        <v>25</v>
      </c>
      <c r="M830" s="46">
        <v>10</v>
      </c>
      <c r="N8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31" spans="2:14" ht="15" customHeight="1" x14ac:dyDescent="0.25">
      <c r="B831" t="s">
        <v>2830</v>
      </c>
      <c r="C831" s="1">
        <v>41056.008946759262</v>
      </c>
      <c r="D831" s="4">
        <v>30000</v>
      </c>
      <c r="E831">
        <v>30000</v>
      </c>
      <c r="F831" t="s">
        <v>6</v>
      </c>
      <c r="G831" s="8" t="e">
        <f>tblSalaries[[#This Row],[clean Salary (in local currency)]]*VLOOKUP(tblSalaries[[#This Row],[Currency]],tblXrate[],2,FALSE)</f>
        <v>#N/A</v>
      </c>
      <c r="H831" t="s">
        <v>720</v>
      </c>
      <c r="I831" t="s">
        <v>3912</v>
      </c>
      <c r="J831" t="s">
        <v>8</v>
      </c>
      <c r="K831" t="str">
        <f>VLOOKUP(tblSalaries[[#This Row],[Where do you work]],tblCountries[[Actual]:[Mapping]],2,FALSE)</f>
        <v>India</v>
      </c>
      <c r="L831" t="s">
        <v>9</v>
      </c>
      <c r="M831" s="46">
        <v>2</v>
      </c>
      <c r="N8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32" spans="2:14" ht="15" customHeight="1" x14ac:dyDescent="0.25">
      <c r="B832" t="s">
        <v>2831</v>
      </c>
      <c r="C832" s="1">
        <v>41056.013240740744</v>
      </c>
      <c r="D832" s="4">
        <v>100000</v>
      </c>
      <c r="E832">
        <v>100000</v>
      </c>
      <c r="F832" t="s">
        <v>69</v>
      </c>
      <c r="G832" s="8" t="e">
        <f>tblSalaries[[#This Row],[clean Salary (in local currency)]]*VLOOKUP(tblSalaries[[#This Row],[Currency]],tblXrate[],2,FALSE)</f>
        <v>#N/A</v>
      </c>
      <c r="H832" t="s">
        <v>181</v>
      </c>
      <c r="I832" t="s">
        <v>488</v>
      </c>
      <c r="J832" t="s">
        <v>71</v>
      </c>
      <c r="K832" t="str">
        <f>VLOOKUP(tblSalaries[[#This Row],[Where do you work]],tblCountries[[Actual]:[Mapping]],2,FALSE)</f>
        <v>UK</v>
      </c>
      <c r="L832" t="s">
        <v>18</v>
      </c>
      <c r="M832" s="46">
        <v>20</v>
      </c>
      <c r="N8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33" spans="2:14" ht="15" customHeight="1" x14ac:dyDescent="0.25">
      <c r="B833" t="s">
        <v>2832</v>
      </c>
      <c r="C833" s="1">
        <v>41056.022986111115</v>
      </c>
      <c r="D833" s="4" t="s">
        <v>970</v>
      </c>
      <c r="E833">
        <v>1200000</v>
      </c>
      <c r="F833" t="s">
        <v>40</v>
      </c>
      <c r="G833" s="8" t="e">
        <f>tblSalaries[[#This Row],[clean Salary (in local currency)]]*VLOOKUP(tblSalaries[[#This Row],[Currency]],tblXrate[],2,FALSE)</f>
        <v>#N/A</v>
      </c>
      <c r="H833" t="s">
        <v>204</v>
      </c>
      <c r="I833" t="s">
        <v>52</v>
      </c>
      <c r="J833" t="s">
        <v>8</v>
      </c>
      <c r="K833" t="str">
        <f>VLOOKUP(tblSalaries[[#This Row],[Where do you work]],tblCountries[[Actual]:[Mapping]],2,FALSE)</f>
        <v>India</v>
      </c>
      <c r="L833" t="s">
        <v>25</v>
      </c>
      <c r="M833" s="46">
        <v>18</v>
      </c>
      <c r="N8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34" spans="2:14" ht="15" customHeight="1" x14ac:dyDescent="0.25">
      <c r="B834" t="s">
        <v>2833</v>
      </c>
      <c r="C834" s="1">
        <v>41056.037037037036</v>
      </c>
      <c r="D834" s="4" t="s">
        <v>971</v>
      </c>
      <c r="E834">
        <v>200000</v>
      </c>
      <c r="F834" t="s">
        <v>40</v>
      </c>
      <c r="G834" s="8" t="e">
        <f>tblSalaries[[#This Row],[clean Salary (in local currency)]]*VLOOKUP(tblSalaries[[#This Row],[Currency]],tblXrate[],2,FALSE)</f>
        <v>#N/A</v>
      </c>
      <c r="H834" t="s">
        <v>972</v>
      </c>
      <c r="I834" t="s">
        <v>3912</v>
      </c>
      <c r="J834" t="s">
        <v>8</v>
      </c>
      <c r="K834" t="str">
        <f>VLOOKUP(tblSalaries[[#This Row],[Where do you work]],tblCountries[[Actual]:[Mapping]],2,FALSE)</f>
        <v>India</v>
      </c>
      <c r="L834" t="s">
        <v>9</v>
      </c>
      <c r="M834" s="46">
        <v>1</v>
      </c>
      <c r="N8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35" spans="2:14" ht="15" customHeight="1" x14ac:dyDescent="0.25">
      <c r="B835" t="s">
        <v>2834</v>
      </c>
      <c r="C835" s="1">
        <v>41056.044976851852</v>
      </c>
      <c r="D835" s="4">
        <v>5000</v>
      </c>
      <c r="E835">
        <v>5000</v>
      </c>
      <c r="F835" t="s">
        <v>6</v>
      </c>
      <c r="G835" s="8" t="e">
        <f>tblSalaries[[#This Row],[clean Salary (in local currency)]]*VLOOKUP(tblSalaries[[#This Row],[Currency]],tblXrate[],2,FALSE)</f>
        <v>#N/A</v>
      </c>
      <c r="H835" t="s">
        <v>973</v>
      </c>
      <c r="I835" t="s">
        <v>52</v>
      </c>
      <c r="J835" t="s">
        <v>8</v>
      </c>
      <c r="K835" t="str">
        <f>VLOOKUP(tblSalaries[[#This Row],[Where do you work]],tblCountries[[Actual]:[Mapping]],2,FALSE)</f>
        <v>India</v>
      </c>
      <c r="L835" t="s">
        <v>9</v>
      </c>
      <c r="M835" s="46">
        <v>1</v>
      </c>
      <c r="N8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36" spans="2:14" ht="15" customHeight="1" x14ac:dyDescent="0.25">
      <c r="B836" t="s">
        <v>2835</v>
      </c>
      <c r="C836" s="1">
        <v>41056.057013888887</v>
      </c>
      <c r="D836" s="4" t="s">
        <v>974</v>
      </c>
      <c r="E836">
        <v>200000</v>
      </c>
      <c r="F836" t="s">
        <v>40</v>
      </c>
      <c r="G836" s="8" t="e">
        <f>tblSalaries[[#This Row],[clean Salary (in local currency)]]*VLOOKUP(tblSalaries[[#This Row],[Currency]],tblXrate[],2,FALSE)</f>
        <v>#N/A</v>
      </c>
      <c r="H836" t="s">
        <v>108</v>
      </c>
      <c r="I836" t="s">
        <v>20</v>
      </c>
      <c r="J836" t="s">
        <v>8</v>
      </c>
      <c r="K836" t="str">
        <f>VLOOKUP(tblSalaries[[#This Row],[Where do you work]],tblCountries[[Actual]:[Mapping]],2,FALSE)</f>
        <v>India</v>
      </c>
      <c r="L836" t="s">
        <v>9</v>
      </c>
      <c r="M836" s="46">
        <v>2</v>
      </c>
      <c r="N8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37" spans="2:14" ht="15" customHeight="1" x14ac:dyDescent="0.25">
      <c r="B837" t="s">
        <v>2836</v>
      </c>
      <c r="C837" s="1">
        <v>41056.063136574077</v>
      </c>
      <c r="D837" s="4" t="s">
        <v>975</v>
      </c>
      <c r="E837">
        <v>30000</v>
      </c>
      <c r="F837" t="s">
        <v>22</v>
      </c>
      <c r="G837" s="8" t="e">
        <f>tblSalaries[[#This Row],[clean Salary (in local currency)]]*VLOOKUP(tblSalaries[[#This Row],[Currency]],tblXrate[],2,FALSE)</f>
        <v>#N/A</v>
      </c>
      <c r="H837" t="s">
        <v>976</v>
      </c>
      <c r="I837" t="s">
        <v>310</v>
      </c>
      <c r="J837" t="s">
        <v>977</v>
      </c>
      <c r="K837" t="str">
        <f>VLOOKUP(tblSalaries[[#This Row],[Where do you work]],tblCountries[[Actual]:[Mapping]],2,FALSE)</f>
        <v>Portugal</v>
      </c>
      <c r="L837" t="s">
        <v>13</v>
      </c>
      <c r="M837" s="46">
        <v>8</v>
      </c>
      <c r="N8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38" spans="2:14" ht="15" customHeight="1" x14ac:dyDescent="0.25">
      <c r="B838" t="s">
        <v>2837</v>
      </c>
      <c r="C838" s="1">
        <v>41056.0702662037</v>
      </c>
      <c r="D838" s="4" t="s">
        <v>978</v>
      </c>
      <c r="E838">
        <v>1000000</v>
      </c>
      <c r="F838" t="s">
        <v>40</v>
      </c>
      <c r="G838" s="8" t="e">
        <f>tblSalaries[[#This Row],[clean Salary (in local currency)]]*VLOOKUP(tblSalaries[[#This Row],[Currency]],tblXrate[],2,FALSE)</f>
        <v>#N/A</v>
      </c>
      <c r="H838" t="s">
        <v>379</v>
      </c>
      <c r="I838" t="s">
        <v>20</v>
      </c>
      <c r="J838" t="s">
        <v>8</v>
      </c>
      <c r="K838" t="str">
        <f>VLOOKUP(tblSalaries[[#This Row],[Where do you work]],tblCountries[[Actual]:[Mapping]],2,FALSE)</f>
        <v>India</v>
      </c>
      <c r="L838" t="s">
        <v>9</v>
      </c>
      <c r="M838" s="46">
        <v>6.5</v>
      </c>
      <c r="N8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39" spans="2:14" ht="15" customHeight="1" x14ac:dyDescent="0.25">
      <c r="B839" t="s">
        <v>2838</v>
      </c>
      <c r="C839" s="1">
        <v>41056.073611111111</v>
      </c>
      <c r="D839" s="4">
        <v>650000</v>
      </c>
      <c r="E839">
        <v>650000</v>
      </c>
      <c r="F839" t="s">
        <v>40</v>
      </c>
      <c r="G839" s="8" t="e">
        <f>tblSalaries[[#This Row],[clean Salary (in local currency)]]*VLOOKUP(tblSalaries[[#This Row],[Currency]],tblXrate[],2,FALSE)</f>
        <v>#N/A</v>
      </c>
      <c r="H839" t="s">
        <v>979</v>
      </c>
      <c r="I839" t="s">
        <v>20</v>
      </c>
      <c r="J839" t="s">
        <v>8</v>
      </c>
      <c r="K839" t="str">
        <f>VLOOKUP(tblSalaries[[#This Row],[Where do you work]],tblCountries[[Actual]:[Mapping]],2,FALSE)</f>
        <v>India</v>
      </c>
      <c r="L839" t="s">
        <v>13</v>
      </c>
      <c r="M839" s="46">
        <v>3.5</v>
      </c>
      <c r="N8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40" spans="2:14" ht="15" customHeight="1" x14ac:dyDescent="0.25">
      <c r="B840" t="s">
        <v>2839</v>
      </c>
      <c r="C840" s="1">
        <v>41056.106504629628</v>
      </c>
      <c r="D840" s="4">
        <v>100000</v>
      </c>
      <c r="E840">
        <v>100000</v>
      </c>
      <c r="F840" t="s">
        <v>86</v>
      </c>
      <c r="G840" s="8" t="e">
        <f>tblSalaries[[#This Row],[clean Salary (in local currency)]]*VLOOKUP(tblSalaries[[#This Row],[Currency]],tblXrate[],2,FALSE)</f>
        <v>#N/A</v>
      </c>
      <c r="H840" t="s">
        <v>980</v>
      </c>
      <c r="I840" t="s">
        <v>52</v>
      </c>
      <c r="J840" t="s">
        <v>88</v>
      </c>
      <c r="K840" t="str">
        <f>VLOOKUP(tblSalaries[[#This Row],[Where do you work]],tblCountries[[Actual]:[Mapping]],2,FALSE)</f>
        <v>Canada</v>
      </c>
      <c r="L840" t="s">
        <v>18</v>
      </c>
      <c r="M840" s="46">
        <v>10</v>
      </c>
      <c r="N8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41" spans="2:14" ht="15" customHeight="1" x14ac:dyDescent="0.25">
      <c r="B841" t="s">
        <v>2840</v>
      </c>
      <c r="C841" s="1">
        <v>41056.129189814812</v>
      </c>
      <c r="D841" s="4">
        <v>92500</v>
      </c>
      <c r="E841">
        <v>92500</v>
      </c>
      <c r="F841" t="s">
        <v>6</v>
      </c>
      <c r="G841" s="8" t="e">
        <f>tblSalaries[[#This Row],[clean Salary (in local currency)]]*VLOOKUP(tblSalaries[[#This Row],[Currency]],tblXrate[],2,FALSE)</f>
        <v>#N/A</v>
      </c>
      <c r="H841" t="s">
        <v>982</v>
      </c>
      <c r="I841" t="s">
        <v>20</v>
      </c>
      <c r="J841" t="s">
        <v>15</v>
      </c>
      <c r="K841" t="str">
        <f>VLOOKUP(tblSalaries[[#This Row],[Where do you work]],tblCountries[[Actual]:[Mapping]],2,FALSE)</f>
        <v>USA</v>
      </c>
      <c r="L841" t="s">
        <v>18</v>
      </c>
      <c r="M841" s="46">
        <v>15</v>
      </c>
      <c r="N8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42" spans="2:14" ht="15" customHeight="1" x14ac:dyDescent="0.25">
      <c r="B842" t="s">
        <v>2841</v>
      </c>
      <c r="C842" s="1">
        <v>41056.13616898148</v>
      </c>
      <c r="D842" s="4" t="s">
        <v>983</v>
      </c>
      <c r="E842">
        <v>550000</v>
      </c>
      <c r="F842" t="s">
        <v>40</v>
      </c>
      <c r="G842" s="8" t="e">
        <f>tblSalaries[[#This Row],[clean Salary (in local currency)]]*VLOOKUP(tblSalaries[[#This Row],[Currency]],tblXrate[],2,FALSE)</f>
        <v>#N/A</v>
      </c>
      <c r="H842" t="s">
        <v>20</v>
      </c>
      <c r="I842" t="s">
        <v>20</v>
      </c>
      <c r="J842" t="s">
        <v>8</v>
      </c>
      <c r="K842" t="str">
        <f>VLOOKUP(tblSalaries[[#This Row],[Where do you work]],tblCountries[[Actual]:[Mapping]],2,FALSE)</f>
        <v>India</v>
      </c>
      <c r="L842" t="s">
        <v>9</v>
      </c>
      <c r="M842" s="46">
        <v>1</v>
      </c>
      <c r="N8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43" spans="2:14" ht="15" customHeight="1" x14ac:dyDescent="0.25">
      <c r="B843" t="s">
        <v>2842</v>
      </c>
      <c r="C843" s="1">
        <v>41056.13853009259</v>
      </c>
      <c r="D843" s="4">
        <v>32000</v>
      </c>
      <c r="E843">
        <v>32000</v>
      </c>
      <c r="F843" t="s">
        <v>6</v>
      </c>
      <c r="G843" s="8" t="e">
        <f>tblSalaries[[#This Row],[clean Salary (in local currency)]]*VLOOKUP(tblSalaries[[#This Row],[Currency]],tblXrate[],2,FALSE)</f>
        <v>#N/A</v>
      </c>
      <c r="H843" t="s">
        <v>984</v>
      </c>
      <c r="I843" t="s">
        <v>52</v>
      </c>
      <c r="J843" t="s">
        <v>15</v>
      </c>
      <c r="K843" t="str">
        <f>VLOOKUP(tblSalaries[[#This Row],[Where do you work]],tblCountries[[Actual]:[Mapping]],2,FALSE)</f>
        <v>USA</v>
      </c>
      <c r="L843" t="s">
        <v>9</v>
      </c>
      <c r="M843" s="46">
        <v>1</v>
      </c>
      <c r="N8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44" spans="2:14" ht="15" customHeight="1" x14ac:dyDescent="0.25">
      <c r="B844" t="s">
        <v>2843</v>
      </c>
      <c r="C844" s="1">
        <v>41056.142418981479</v>
      </c>
      <c r="D844" s="4">
        <v>55000</v>
      </c>
      <c r="E844">
        <v>55000</v>
      </c>
      <c r="F844" t="s">
        <v>6</v>
      </c>
      <c r="G844" s="8" t="e">
        <f>tblSalaries[[#This Row],[clean Salary (in local currency)]]*VLOOKUP(tblSalaries[[#This Row],[Currency]],tblXrate[],2,FALSE)</f>
        <v>#N/A</v>
      </c>
      <c r="H844" t="s">
        <v>20</v>
      </c>
      <c r="I844" t="s">
        <v>20</v>
      </c>
      <c r="J844" t="s">
        <v>15</v>
      </c>
      <c r="K844" t="str">
        <f>VLOOKUP(tblSalaries[[#This Row],[Where do you work]],tblCountries[[Actual]:[Mapping]],2,FALSE)</f>
        <v>USA</v>
      </c>
      <c r="L844" t="s">
        <v>9</v>
      </c>
      <c r="M844" s="46">
        <v>10</v>
      </c>
      <c r="N8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45" spans="2:14" ht="15" customHeight="1" x14ac:dyDescent="0.25">
      <c r="B845" t="s">
        <v>2844</v>
      </c>
      <c r="C845" s="1">
        <v>41056.142974537041</v>
      </c>
      <c r="D845" s="4">
        <v>40000</v>
      </c>
      <c r="E845">
        <v>40000</v>
      </c>
      <c r="F845" t="s">
        <v>6</v>
      </c>
      <c r="G845" s="8" t="e">
        <f>tblSalaries[[#This Row],[clean Salary (in local currency)]]*VLOOKUP(tblSalaries[[#This Row],[Currency]],tblXrate[],2,FALSE)</f>
        <v>#N/A</v>
      </c>
      <c r="H845" t="s">
        <v>985</v>
      </c>
      <c r="I845" t="s">
        <v>20</v>
      </c>
      <c r="J845" t="s">
        <v>15</v>
      </c>
      <c r="K845" t="str">
        <f>VLOOKUP(tblSalaries[[#This Row],[Where do you work]],tblCountries[[Actual]:[Mapping]],2,FALSE)</f>
        <v>USA</v>
      </c>
      <c r="L845" t="s">
        <v>13</v>
      </c>
      <c r="M845" s="46">
        <v>4</v>
      </c>
      <c r="N8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46" spans="2:14" ht="15" customHeight="1" x14ac:dyDescent="0.25">
      <c r="B846" t="s">
        <v>2845</v>
      </c>
      <c r="C846" s="1">
        <v>41056.151064814818</v>
      </c>
      <c r="D846" s="4" t="s">
        <v>796</v>
      </c>
      <c r="E846">
        <v>3000</v>
      </c>
      <c r="F846" t="s">
        <v>6</v>
      </c>
      <c r="G846" s="8" t="e">
        <f>tblSalaries[[#This Row],[clean Salary (in local currency)]]*VLOOKUP(tblSalaries[[#This Row],[Currency]],tblXrate[],2,FALSE)</f>
        <v>#N/A</v>
      </c>
      <c r="H846" t="s">
        <v>130</v>
      </c>
      <c r="I846" t="s">
        <v>20</v>
      </c>
      <c r="J846" t="s">
        <v>17</v>
      </c>
      <c r="K846" t="str">
        <f>VLOOKUP(tblSalaries[[#This Row],[Where do you work]],tblCountries[[Actual]:[Mapping]],2,FALSE)</f>
        <v>Pakistan</v>
      </c>
      <c r="L846" t="s">
        <v>18</v>
      </c>
      <c r="M846" s="46">
        <v>2</v>
      </c>
      <c r="N8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47" spans="2:14" ht="15" customHeight="1" x14ac:dyDescent="0.25">
      <c r="B847" t="s">
        <v>2846</v>
      </c>
      <c r="C847" s="1">
        <v>41056.15111111111</v>
      </c>
      <c r="D847" s="4">
        <v>43600</v>
      </c>
      <c r="E847">
        <v>43600</v>
      </c>
      <c r="F847" t="s">
        <v>6</v>
      </c>
      <c r="G847" s="8" t="e">
        <f>tblSalaries[[#This Row],[clean Salary (in local currency)]]*VLOOKUP(tblSalaries[[#This Row],[Currency]],tblXrate[],2,FALSE)</f>
        <v>#N/A</v>
      </c>
      <c r="H847" t="s">
        <v>153</v>
      </c>
      <c r="I847" t="s">
        <v>20</v>
      </c>
      <c r="J847" t="s">
        <v>15</v>
      </c>
      <c r="K847" t="str">
        <f>VLOOKUP(tblSalaries[[#This Row],[Where do you work]],tblCountries[[Actual]:[Mapping]],2,FALSE)</f>
        <v>USA</v>
      </c>
      <c r="L847" t="s">
        <v>9</v>
      </c>
      <c r="M847" s="46">
        <v>5</v>
      </c>
      <c r="N8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48" spans="2:14" ht="15" customHeight="1" x14ac:dyDescent="0.25">
      <c r="B848" t="s">
        <v>2847</v>
      </c>
      <c r="C848" s="1">
        <v>41056.166828703703</v>
      </c>
      <c r="D848" s="4" t="s">
        <v>986</v>
      </c>
      <c r="E848">
        <v>540000</v>
      </c>
      <c r="F848" t="s">
        <v>40</v>
      </c>
      <c r="G848" s="8" t="e">
        <f>tblSalaries[[#This Row],[clean Salary (in local currency)]]*VLOOKUP(tblSalaries[[#This Row],[Currency]],tblXrate[],2,FALSE)</f>
        <v>#N/A</v>
      </c>
      <c r="H848" t="s">
        <v>251</v>
      </c>
      <c r="I848" t="s">
        <v>20</v>
      </c>
      <c r="J848" t="s">
        <v>8</v>
      </c>
      <c r="K848" t="str">
        <f>VLOOKUP(tblSalaries[[#This Row],[Where do you work]],tblCountries[[Actual]:[Mapping]],2,FALSE)</f>
        <v>India</v>
      </c>
      <c r="L848" t="s">
        <v>13</v>
      </c>
      <c r="M848" s="46">
        <v>8</v>
      </c>
      <c r="N8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49" spans="2:14" ht="15" customHeight="1" x14ac:dyDescent="0.25">
      <c r="B849" t="s">
        <v>2848</v>
      </c>
      <c r="C849" s="1">
        <v>41056.17046296296</v>
      </c>
      <c r="D849" s="4">
        <v>35000</v>
      </c>
      <c r="E849">
        <v>35000</v>
      </c>
      <c r="F849" t="s">
        <v>6</v>
      </c>
      <c r="G849" s="8" t="e">
        <f>tblSalaries[[#This Row],[clean Salary (in local currency)]]*VLOOKUP(tblSalaries[[#This Row],[Currency]],tblXrate[],2,FALSE)</f>
        <v>#N/A</v>
      </c>
      <c r="H849" t="s">
        <v>706</v>
      </c>
      <c r="I849" t="s">
        <v>52</v>
      </c>
      <c r="J849" t="s">
        <v>987</v>
      </c>
      <c r="K849" t="str">
        <f>VLOOKUP(tblSalaries[[#This Row],[Where do you work]],tblCountries[[Actual]:[Mapping]],2,FALSE)</f>
        <v>Uruguay</v>
      </c>
      <c r="L849" t="s">
        <v>13</v>
      </c>
      <c r="M849" s="46">
        <v>10</v>
      </c>
      <c r="N8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50" spans="2:14" ht="15" customHeight="1" x14ac:dyDescent="0.25">
      <c r="B850" t="s">
        <v>2849</v>
      </c>
      <c r="C850" s="1">
        <v>41056.1716087963</v>
      </c>
      <c r="D850" s="4">
        <v>12000</v>
      </c>
      <c r="E850">
        <v>12000</v>
      </c>
      <c r="F850" t="s">
        <v>6</v>
      </c>
      <c r="G850" s="8" t="e">
        <f>tblSalaries[[#This Row],[clean Salary (in local currency)]]*VLOOKUP(tblSalaries[[#This Row],[Currency]],tblXrate[],2,FALSE)</f>
        <v>#N/A</v>
      </c>
      <c r="H850" t="s">
        <v>988</v>
      </c>
      <c r="I850" t="s">
        <v>356</v>
      </c>
      <c r="J850" t="s">
        <v>607</v>
      </c>
      <c r="K850" t="str">
        <f>VLOOKUP(tblSalaries[[#This Row],[Where do you work]],tblCountries[[Actual]:[Mapping]],2,FALSE)</f>
        <v>Spain</v>
      </c>
      <c r="L850" t="s">
        <v>18</v>
      </c>
      <c r="M850" s="46">
        <v>15</v>
      </c>
      <c r="N8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51" spans="2:14" ht="15" customHeight="1" x14ac:dyDescent="0.25">
      <c r="B851" t="s">
        <v>2850</v>
      </c>
      <c r="C851" s="1">
        <v>41056.175046296295</v>
      </c>
      <c r="D851" s="4">
        <v>5000</v>
      </c>
      <c r="E851">
        <v>5000</v>
      </c>
      <c r="F851" t="s">
        <v>6</v>
      </c>
      <c r="G851" s="8" t="e">
        <f>tblSalaries[[#This Row],[clean Salary (in local currency)]]*VLOOKUP(tblSalaries[[#This Row],[Currency]],tblXrate[],2,FALSE)</f>
        <v>#N/A</v>
      </c>
      <c r="H851" t="s">
        <v>989</v>
      </c>
      <c r="I851" t="s">
        <v>356</v>
      </c>
      <c r="J851" t="s">
        <v>990</v>
      </c>
      <c r="K851" t="str">
        <f>VLOOKUP(tblSalaries[[#This Row],[Where do you work]],tblCountries[[Actual]:[Mapping]],2,FALSE)</f>
        <v>Aruba</v>
      </c>
      <c r="L851" t="s">
        <v>25</v>
      </c>
      <c r="M851" s="46">
        <v>13</v>
      </c>
      <c r="N8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52" spans="2:14" ht="15" customHeight="1" x14ac:dyDescent="0.25">
      <c r="B852" t="s">
        <v>2851</v>
      </c>
      <c r="C852" s="1">
        <v>41056.188287037039</v>
      </c>
      <c r="D852" s="4" t="s">
        <v>991</v>
      </c>
      <c r="E852">
        <v>134000</v>
      </c>
      <c r="F852" t="s">
        <v>584</v>
      </c>
      <c r="G852" s="8" t="e">
        <f>tblSalaries[[#This Row],[clean Salary (in local currency)]]*VLOOKUP(tblSalaries[[#This Row],[Currency]],tblXrate[],2,FALSE)</f>
        <v>#N/A</v>
      </c>
      <c r="H852" t="s">
        <v>153</v>
      </c>
      <c r="I852" t="s">
        <v>20</v>
      </c>
      <c r="J852" t="s">
        <v>48</v>
      </c>
      <c r="K852" t="str">
        <f>VLOOKUP(tblSalaries[[#This Row],[Where do you work]],tblCountries[[Actual]:[Mapping]],2,FALSE)</f>
        <v>South Africa</v>
      </c>
      <c r="L852" t="s">
        <v>9</v>
      </c>
      <c r="M852" s="46">
        <v>2</v>
      </c>
      <c r="N8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53" spans="2:14" ht="15" customHeight="1" x14ac:dyDescent="0.25">
      <c r="B853" t="s">
        <v>2852</v>
      </c>
      <c r="C853" s="1">
        <v>41056.194826388892</v>
      </c>
      <c r="D853" s="4">
        <v>65000</v>
      </c>
      <c r="E853">
        <v>65000</v>
      </c>
      <c r="F853" t="s">
        <v>6</v>
      </c>
      <c r="G853" s="8" t="e">
        <f>tblSalaries[[#This Row],[clean Salary (in local currency)]]*VLOOKUP(tblSalaries[[#This Row],[Currency]],tblXrate[],2,FALSE)</f>
        <v>#N/A</v>
      </c>
      <c r="H853" t="s">
        <v>992</v>
      </c>
      <c r="I853" t="s">
        <v>20</v>
      </c>
      <c r="J853" t="s">
        <v>15</v>
      </c>
      <c r="K853" t="str">
        <f>VLOOKUP(tblSalaries[[#This Row],[Where do you work]],tblCountries[[Actual]:[Mapping]],2,FALSE)</f>
        <v>USA</v>
      </c>
      <c r="L853" t="s">
        <v>25</v>
      </c>
      <c r="M853" s="46">
        <v>8</v>
      </c>
      <c r="N8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54" spans="2:14" ht="15" customHeight="1" x14ac:dyDescent="0.25">
      <c r="B854" t="s">
        <v>2853</v>
      </c>
      <c r="C854" s="1">
        <v>41056.262280092589</v>
      </c>
      <c r="D854" s="4">
        <v>40000</v>
      </c>
      <c r="E854">
        <v>40000</v>
      </c>
      <c r="F854" t="s">
        <v>6</v>
      </c>
      <c r="G854" s="8" t="e">
        <f>tblSalaries[[#This Row],[clean Salary (in local currency)]]*VLOOKUP(tblSalaries[[#This Row],[Currency]],tblXrate[],2,FALSE)</f>
        <v>#N/A</v>
      </c>
      <c r="H854" t="s">
        <v>993</v>
      </c>
      <c r="I854" t="s">
        <v>20</v>
      </c>
      <c r="J854" t="s">
        <v>15</v>
      </c>
      <c r="K854" t="str">
        <f>VLOOKUP(tblSalaries[[#This Row],[Where do you work]],tblCountries[[Actual]:[Mapping]],2,FALSE)</f>
        <v>USA</v>
      </c>
      <c r="L854" t="s">
        <v>13</v>
      </c>
      <c r="M854" s="46">
        <v>2</v>
      </c>
      <c r="N8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55" spans="2:14" ht="15" customHeight="1" x14ac:dyDescent="0.25">
      <c r="B855" t="s">
        <v>2854</v>
      </c>
      <c r="C855" s="1">
        <v>41056.27584490741</v>
      </c>
      <c r="D855" s="4">
        <v>98000</v>
      </c>
      <c r="E855">
        <v>98000</v>
      </c>
      <c r="F855" t="s">
        <v>6</v>
      </c>
      <c r="G855" s="8" t="e">
        <f>tblSalaries[[#This Row],[clean Salary (in local currency)]]*VLOOKUP(tblSalaries[[#This Row],[Currency]],tblXrate[],2,FALSE)</f>
        <v>#N/A</v>
      </c>
      <c r="H855" t="s">
        <v>994</v>
      </c>
      <c r="I855" t="s">
        <v>52</v>
      </c>
      <c r="J855" t="s">
        <v>995</v>
      </c>
      <c r="K855" t="str">
        <f>VLOOKUP(tblSalaries[[#This Row],[Where do you work]],tblCountries[[Actual]:[Mapping]],2,FALSE)</f>
        <v>Indonesia</v>
      </c>
      <c r="L855" t="s">
        <v>18</v>
      </c>
      <c r="M855" s="46">
        <v>14</v>
      </c>
      <c r="N8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56" spans="2:14" ht="15" customHeight="1" x14ac:dyDescent="0.25">
      <c r="B856" t="s">
        <v>2855</v>
      </c>
      <c r="C856" s="1">
        <v>41056.275868055556</v>
      </c>
      <c r="D856" s="4">
        <v>50000</v>
      </c>
      <c r="E856">
        <v>50000</v>
      </c>
      <c r="F856" t="s">
        <v>6</v>
      </c>
      <c r="G856" s="8" t="e">
        <f>tblSalaries[[#This Row],[clean Salary (in local currency)]]*VLOOKUP(tblSalaries[[#This Row],[Currency]],tblXrate[],2,FALSE)</f>
        <v>#N/A</v>
      </c>
      <c r="H856" t="s">
        <v>996</v>
      </c>
      <c r="I856" t="s">
        <v>3914</v>
      </c>
      <c r="J856" t="s">
        <v>15</v>
      </c>
      <c r="K856" t="str">
        <f>VLOOKUP(tblSalaries[[#This Row],[Where do you work]],tblCountries[[Actual]:[Mapping]],2,FALSE)</f>
        <v>USA</v>
      </c>
      <c r="L856" t="s">
        <v>13</v>
      </c>
      <c r="M856" s="46">
        <v>15</v>
      </c>
      <c r="N8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57" spans="2:14" ht="15" customHeight="1" x14ac:dyDescent="0.25">
      <c r="B857" t="s">
        <v>2856</v>
      </c>
      <c r="C857" s="1">
        <v>41056.305023148147</v>
      </c>
      <c r="D857" s="4">
        <v>135000</v>
      </c>
      <c r="E857">
        <v>135000</v>
      </c>
      <c r="F857" t="s">
        <v>6</v>
      </c>
      <c r="G857" s="8" t="e">
        <f>tblSalaries[[#This Row],[clean Salary (in local currency)]]*VLOOKUP(tblSalaries[[#This Row],[Currency]],tblXrate[],2,FALSE)</f>
        <v>#N/A</v>
      </c>
      <c r="H857" t="s">
        <v>997</v>
      </c>
      <c r="I857" t="s">
        <v>3914</v>
      </c>
      <c r="J857" t="s">
        <v>15</v>
      </c>
      <c r="K857" t="str">
        <f>VLOOKUP(tblSalaries[[#This Row],[Where do you work]],tblCountries[[Actual]:[Mapping]],2,FALSE)</f>
        <v>USA</v>
      </c>
      <c r="L857" t="s">
        <v>9</v>
      </c>
      <c r="M857" s="46">
        <v>25</v>
      </c>
      <c r="N8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858" spans="2:14" ht="15" customHeight="1" x14ac:dyDescent="0.25">
      <c r="B858" t="s">
        <v>2857</v>
      </c>
      <c r="C858" s="1">
        <v>41056.33865740741</v>
      </c>
      <c r="D858" s="4" t="s">
        <v>998</v>
      </c>
      <c r="E858">
        <v>125000</v>
      </c>
      <c r="F858" t="s">
        <v>6</v>
      </c>
      <c r="G858" s="8" t="e">
        <f>tblSalaries[[#This Row],[clean Salary (in local currency)]]*VLOOKUP(tblSalaries[[#This Row],[Currency]],tblXrate[],2,FALSE)</f>
        <v>#N/A</v>
      </c>
      <c r="H858" t="s">
        <v>999</v>
      </c>
      <c r="I858" t="s">
        <v>52</v>
      </c>
      <c r="J858" t="s">
        <v>582</v>
      </c>
      <c r="K858" t="str">
        <f>VLOOKUP(tblSalaries[[#This Row],[Where do you work]],tblCountries[[Actual]:[Mapping]],2,FALSE)</f>
        <v>Norway</v>
      </c>
      <c r="L858" t="s">
        <v>9</v>
      </c>
      <c r="M858" s="46">
        <v>6</v>
      </c>
      <c r="N8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59" spans="2:14" ht="15" customHeight="1" x14ac:dyDescent="0.25">
      <c r="B859" t="s">
        <v>2858</v>
      </c>
      <c r="C859" s="1">
        <v>41056.371157407404</v>
      </c>
      <c r="D859" s="4">
        <v>4500</v>
      </c>
      <c r="E859">
        <v>4500</v>
      </c>
      <c r="F859" t="s">
        <v>6</v>
      </c>
      <c r="G859" s="8" t="e">
        <f>tblSalaries[[#This Row],[clean Salary (in local currency)]]*VLOOKUP(tblSalaries[[#This Row],[Currency]],tblXrate[],2,FALSE)</f>
        <v>#N/A</v>
      </c>
      <c r="H859" t="s">
        <v>1000</v>
      </c>
      <c r="I859" t="s">
        <v>20</v>
      </c>
      <c r="J859" t="s">
        <v>995</v>
      </c>
      <c r="K859" t="str">
        <f>VLOOKUP(tblSalaries[[#This Row],[Where do you work]],tblCountries[[Actual]:[Mapping]],2,FALSE)</f>
        <v>Indonesia</v>
      </c>
      <c r="L859" t="s">
        <v>18</v>
      </c>
      <c r="M859" s="46">
        <v>4</v>
      </c>
      <c r="N8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60" spans="2:14" ht="15" customHeight="1" x14ac:dyDescent="0.25">
      <c r="B860" t="s">
        <v>2859</v>
      </c>
      <c r="C860" s="1">
        <v>41056.371944444443</v>
      </c>
      <c r="D860" s="4">
        <v>115000</v>
      </c>
      <c r="E860">
        <v>115000</v>
      </c>
      <c r="F860" t="s">
        <v>6</v>
      </c>
      <c r="G860" s="8" t="e">
        <f>tblSalaries[[#This Row],[clean Salary (in local currency)]]*VLOOKUP(tblSalaries[[#This Row],[Currency]],tblXrate[],2,FALSE)</f>
        <v>#N/A</v>
      </c>
      <c r="H860" t="s">
        <v>1001</v>
      </c>
      <c r="I860" t="s">
        <v>20</v>
      </c>
      <c r="J860" t="s">
        <v>15</v>
      </c>
      <c r="K860" t="str">
        <f>VLOOKUP(tblSalaries[[#This Row],[Where do you work]],tblCountries[[Actual]:[Mapping]],2,FALSE)</f>
        <v>USA</v>
      </c>
      <c r="L860" t="s">
        <v>9</v>
      </c>
      <c r="M860" s="46">
        <v>10</v>
      </c>
      <c r="N8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61" spans="2:14" ht="15" customHeight="1" x14ac:dyDescent="0.25">
      <c r="B861" t="s">
        <v>2860</v>
      </c>
      <c r="C861" s="1">
        <v>41056.387349537035</v>
      </c>
      <c r="D861" s="4">
        <v>70000</v>
      </c>
      <c r="E861">
        <v>70000</v>
      </c>
      <c r="F861" t="s">
        <v>6</v>
      </c>
      <c r="G861" s="8" t="e">
        <f>tblSalaries[[#This Row],[clean Salary (in local currency)]]*VLOOKUP(tblSalaries[[#This Row],[Currency]],tblXrate[],2,FALSE)</f>
        <v>#N/A</v>
      </c>
      <c r="H861" t="s">
        <v>14</v>
      </c>
      <c r="I861" t="s">
        <v>20</v>
      </c>
      <c r="J861" t="s">
        <v>15</v>
      </c>
      <c r="K861" t="str">
        <f>VLOOKUP(tblSalaries[[#This Row],[Where do you work]],tblCountries[[Actual]:[Mapping]],2,FALSE)</f>
        <v>USA</v>
      </c>
      <c r="L861" t="s">
        <v>13</v>
      </c>
      <c r="M861" s="46">
        <v>15</v>
      </c>
      <c r="N8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62" spans="2:14" ht="15" customHeight="1" x14ac:dyDescent="0.25">
      <c r="B862" t="s">
        <v>2861</v>
      </c>
      <c r="C862" s="1">
        <v>41056.409375000003</v>
      </c>
      <c r="D862" s="4">
        <v>5000</v>
      </c>
      <c r="E862">
        <v>60000</v>
      </c>
      <c r="F862" t="s">
        <v>6</v>
      </c>
      <c r="G862" s="8" t="e">
        <f>tblSalaries[[#This Row],[clean Salary (in local currency)]]*VLOOKUP(tblSalaries[[#This Row],[Currency]],tblXrate[],2,FALSE)</f>
        <v>#N/A</v>
      </c>
      <c r="H862" t="s">
        <v>1002</v>
      </c>
      <c r="I862" t="s">
        <v>20</v>
      </c>
      <c r="J862" t="s">
        <v>15</v>
      </c>
      <c r="K862" t="str">
        <f>VLOOKUP(tblSalaries[[#This Row],[Where do you work]],tblCountries[[Actual]:[Mapping]],2,FALSE)</f>
        <v>USA</v>
      </c>
      <c r="L862" t="s">
        <v>18</v>
      </c>
      <c r="M862" s="46">
        <v>8</v>
      </c>
      <c r="N8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63" spans="2:14" ht="15" customHeight="1" x14ac:dyDescent="0.25">
      <c r="B863" t="s">
        <v>2862</v>
      </c>
      <c r="C863" s="1">
        <v>41056.426006944443</v>
      </c>
      <c r="D863" s="4">
        <v>87456</v>
      </c>
      <c r="E863">
        <v>87456</v>
      </c>
      <c r="F863" t="s">
        <v>6</v>
      </c>
      <c r="G863" s="8" t="e">
        <f>tblSalaries[[#This Row],[clean Salary (in local currency)]]*VLOOKUP(tblSalaries[[#This Row],[Currency]],tblXrate[],2,FALSE)</f>
        <v>#N/A</v>
      </c>
      <c r="H863" t="s">
        <v>1003</v>
      </c>
      <c r="I863" t="s">
        <v>52</v>
      </c>
      <c r="J863" t="s">
        <v>15</v>
      </c>
      <c r="K863" t="str">
        <f>VLOOKUP(tblSalaries[[#This Row],[Where do you work]],tblCountries[[Actual]:[Mapping]],2,FALSE)</f>
        <v>USA</v>
      </c>
      <c r="L863" t="s">
        <v>18</v>
      </c>
      <c r="M863" s="46">
        <v>12</v>
      </c>
      <c r="N8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64" spans="2:14" ht="15" customHeight="1" x14ac:dyDescent="0.25">
      <c r="B864" t="s">
        <v>2863</v>
      </c>
      <c r="C864" s="1">
        <v>41056.480752314812</v>
      </c>
      <c r="D864" s="4">
        <v>26400</v>
      </c>
      <c r="E864">
        <v>26400</v>
      </c>
      <c r="F864" t="s">
        <v>6</v>
      </c>
      <c r="G864" s="8" t="e">
        <f>tblSalaries[[#This Row],[clean Salary (in local currency)]]*VLOOKUP(tblSalaries[[#This Row],[Currency]],tblXrate[],2,FALSE)</f>
        <v>#N/A</v>
      </c>
      <c r="H864" t="s">
        <v>1004</v>
      </c>
      <c r="I864" t="s">
        <v>20</v>
      </c>
      <c r="J864" t="s">
        <v>179</v>
      </c>
      <c r="K864" t="str">
        <f>VLOOKUP(tblSalaries[[#This Row],[Where do you work]],tblCountries[[Actual]:[Mapping]],2,FALSE)</f>
        <v>UAE</v>
      </c>
      <c r="L864" t="s">
        <v>13</v>
      </c>
      <c r="M864" s="46">
        <v>6</v>
      </c>
      <c r="N8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65" spans="2:14" ht="15" customHeight="1" x14ac:dyDescent="0.25">
      <c r="B865" t="s">
        <v>2864</v>
      </c>
      <c r="C865" s="1">
        <v>41056.49324074074</v>
      </c>
      <c r="D865" s="4">
        <v>1000</v>
      </c>
      <c r="E865">
        <v>12000</v>
      </c>
      <c r="F865" t="s">
        <v>6</v>
      </c>
      <c r="G865" s="8" t="e">
        <f>tblSalaries[[#This Row],[clean Salary (in local currency)]]*VLOOKUP(tblSalaries[[#This Row],[Currency]],tblXrate[],2,FALSE)</f>
        <v>#N/A</v>
      </c>
      <c r="H865" t="s">
        <v>1005</v>
      </c>
      <c r="I865" t="s">
        <v>52</v>
      </c>
      <c r="J865" t="s">
        <v>179</v>
      </c>
      <c r="K865" t="str">
        <f>VLOOKUP(tblSalaries[[#This Row],[Where do you work]],tblCountries[[Actual]:[Mapping]],2,FALSE)</f>
        <v>UAE</v>
      </c>
      <c r="L865" t="s">
        <v>13</v>
      </c>
      <c r="M865" s="46">
        <v>18</v>
      </c>
      <c r="N8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66" spans="2:14" ht="15" customHeight="1" x14ac:dyDescent="0.25">
      <c r="B866" t="s">
        <v>2865</v>
      </c>
      <c r="C866" s="1">
        <v>41056.50267361111</v>
      </c>
      <c r="D866" s="4">
        <v>144000</v>
      </c>
      <c r="E866">
        <v>144000</v>
      </c>
      <c r="F866" t="s">
        <v>40</v>
      </c>
      <c r="G866" s="8" t="e">
        <f>tblSalaries[[#This Row],[clean Salary (in local currency)]]*VLOOKUP(tblSalaries[[#This Row],[Currency]],tblXrate[],2,FALSE)</f>
        <v>#N/A</v>
      </c>
      <c r="H866" t="s">
        <v>1006</v>
      </c>
      <c r="I866" t="s">
        <v>20</v>
      </c>
      <c r="J866" t="s">
        <v>8</v>
      </c>
      <c r="K866" t="str">
        <f>VLOOKUP(tblSalaries[[#This Row],[Where do you work]],tblCountries[[Actual]:[Mapping]],2,FALSE)</f>
        <v>India</v>
      </c>
      <c r="L866" t="s">
        <v>9</v>
      </c>
      <c r="M866" s="46">
        <v>1</v>
      </c>
      <c r="N8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67" spans="2:14" ht="15" customHeight="1" x14ac:dyDescent="0.25">
      <c r="B867" t="s">
        <v>2866</v>
      </c>
      <c r="C867" s="1">
        <v>41056.522743055553</v>
      </c>
      <c r="D867" s="4" t="s">
        <v>1007</v>
      </c>
      <c r="E867">
        <v>62000</v>
      </c>
      <c r="F867" t="s">
        <v>6</v>
      </c>
      <c r="G867" s="8" t="e">
        <f>tblSalaries[[#This Row],[clean Salary (in local currency)]]*VLOOKUP(tblSalaries[[#This Row],[Currency]],tblXrate[],2,FALSE)</f>
        <v>#N/A</v>
      </c>
      <c r="H867" t="s">
        <v>1008</v>
      </c>
      <c r="I867" t="s">
        <v>52</v>
      </c>
      <c r="J867" t="s">
        <v>1009</v>
      </c>
      <c r="K867" t="str">
        <f>VLOOKUP(tblSalaries[[#This Row],[Where do you work]],tblCountries[[Actual]:[Mapping]],2,FALSE)</f>
        <v>Qatar</v>
      </c>
      <c r="L867" t="s">
        <v>13</v>
      </c>
      <c r="M867" s="46">
        <v>11</v>
      </c>
      <c r="N8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68" spans="2:14" ht="15" customHeight="1" x14ac:dyDescent="0.25">
      <c r="B868" t="s">
        <v>2867</v>
      </c>
      <c r="C868" s="1">
        <v>41056.52447916667</v>
      </c>
      <c r="D868" s="4" t="s">
        <v>1010</v>
      </c>
      <c r="E868">
        <v>300000</v>
      </c>
      <c r="F868" t="s">
        <v>40</v>
      </c>
      <c r="G868" s="8" t="e">
        <f>tblSalaries[[#This Row],[clean Salary (in local currency)]]*VLOOKUP(tblSalaries[[#This Row],[Currency]],tblXrate[],2,FALSE)</f>
        <v>#N/A</v>
      </c>
      <c r="H868" t="s">
        <v>1011</v>
      </c>
      <c r="I868" t="s">
        <v>20</v>
      </c>
      <c r="J868" t="s">
        <v>8</v>
      </c>
      <c r="K868" t="str">
        <f>VLOOKUP(tblSalaries[[#This Row],[Where do you work]],tblCountries[[Actual]:[Mapping]],2,FALSE)</f>
        <v>India</v>
      </c>
      <c r="L868" t="s">
        <v>25</v>
      </c>
      <c r="M868" s="46">
        <v>10</v>
      </c>
      <c r="N8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69" spans="2:14" ht="15" customHeight="1" x14ac:dyDescent="0.25">
      <c r="B869" t="s">
        <v>2868</v>
      </c>
      <c r="C869" s="1">
        <v>41056.525717592594</v>
      </c>
      <c r="D869" s="4">
        <v>40000</v>
      </c>
      <c r="E869">
        <v>40000</v>
      </c>
      <c r="F869" t="s">
        <v>22</v>
      </c>
      <c r="G869" s="8" t="e">
        <f>tblSalaries[[#This Row],[clean Salary (in local currency)]]*VLOOKUP(tblSalaries[[#This Row],[Currency]],tblXrate[],2,FALSE)</f>
        <v>#N/A</v>
      </c>
      <c r="H869" t="s">
        <v>1012</v>
      </c>
      <c r="I869" t="s">
        <v>20</v>
      </c>
      <c r="J869" t="s">
        <v>627</v>
      </c>
      <c r="K869" t="str">
        <f>VLOOKUP(tblSalaries[[#This Row],[Where do you work]],tblCountries[[Actual]:[Mapping]],2,FALSE)</f>
        <v>Netherlands</v>
      </c>
      <c r="L869" t="s">
        <v>9</v>
      </c>
      <c r="M869" s="46">
        <v>4</v>
      </c>
      <c r="N8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70" spans="2:14" ht="15" customHeight="1" x14ac:dyDescent="0.25">
      <c r="B870" t="s">
        <v>2869</v>
      </c>
      <c r="C870" s="1">
        <v>41056.528807870367</v>
      </c>
      <c r="D870" s="4" t="s">
        <v>1013</v>
      </c>
      <c r="E870">
        <v>25560</v>
      </c>
      <c r="F870" t="s">
        <v>6</v>
      </c>
      <c r="G870" s="8" t="e">
        <f>tblSalaries[[#This Row],[clean Salary (in local currency)]]*VLOOKUP(tblSalaries[[#This Row],[Currency]],tblXrate[],2,FALSE)</f>
        <v>#N/A</v>
      </c>
      <c r="H870" t="s">
        <v>1014</v>
      </c>
      <c r="I870" t="s">
        <v>52</v>
      </c>
      <c r="J870" t="s">
        <v>1015</v>
      </c>
      <c r="K870" t="str">
        <f>VLOOKUP(tblSalaries[[#This Row],[Where do you work]],tblCountries[[Actual]:[Mapping]],2,FALSE)</f>
        <v>Saudi Arabia</v>
      </c>
      <c r="L870" t="s">
        <v>9</v>
      </c>
      <c r="M870" s="46">
        <v>3</v>
      </c>
      <c r="N8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71" spans="2:14" ht="15" customHeight="1" x14ac:dyDescent="0.25">
      <c r="B871" t="s">
        <v>2870</v>
      </c>
      <c r="C871" s="1">
        <v>41056.540173611109</v>
      </c>
      <c r="D871" s="4" t="s">
        <v>1016</v>
      </c>
      <c r="E871">
        <v>720000</v>
      </c>
      <c r="F871" t="s">
        <v>40</v>
      </c>
      <c r="G871" s="8" t="e">
        <f>tblSalaries[[#This Row],[clean Salary (in local currency)]]*VLOOKUP(tblSalaries[[#This Row],[Currency]],tblXrate[],2,FALSE)</f>
        <v>#N/A</v>
      </c>
      <c r="H871" t="s">
        <v>1017</v>
      </c>
      <c r="I871" t="s">
        <v>310</v>
      </c>
      <c r="J871" t="s">
        <v>8</v>
      </c>
      <c r="K871" t="str">
        <f>VLOOKUP(tblSalaries[[#This Row],[Where do you work]],tblCountries[[Actual]:[Mapping]],2,FALSE)</f>
        <v>India</v>
      </c>
      <c r="L871" t="s">
        <v>9</v>
      </c>
      <c r="M871" s="46">
        <v>3</v>
      </c>
      <c r="N8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72" spans="2:14" ht="15" customHeight="1" x14ac:dyDescent="0.25">
      <c r="B872" t="s">
        <v>2871</v>
      </c>
      <c r="C872" s="1">
        <v>41056.546412037038</v>
      </c>
      <c r="D872" s="4">
        <v>600000</v>
      </c>
      <c r="E872">
        <v>600000</v>
      </c>
      <c r="F872" t="s">
        <v>40</v>
      </c>
      <c r="G872" s="8" t="e">
        <f>tblSalaries[[#This Row],[clean Salary (in local currency)]]*VLOOKUP(tblSalaries[[#This Row],[Currency]],tblXrate[],2,FALSE)</f>
        <v>#N/A</v>
      </c>
      <c r="H872" t="s">
        <v>1018</v>
      </c>
      <c r="I872" t="s">
        <v>52</v>
      </c>
      <c r="J872" t="s">
        <v>8</v>
      </c>
      <c r="K872" t="str">
        <f>VLOOKUP(tblSalaries[[#This Row],[Where do you work]],tblCountries[[Actual]:[Mapping]],2,FALSE)</f>
        <v>India</v>
      </c>
      <c r="L872" t="s">
        <v>13</v>
      </c>
      <c r="M872" s="46">
        <v>5</v>
      </c>
      <c r="N8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73" spans="2:14" ht="15" customHeight="1" x14ac:dyDescent="0.25">
      <c r="B873" t="s">
        <v>2872</v>
      </c>
      <c r="C873" s="1">
        <v>41056.560636574075</v>
      </c>
      <c r="D873" s="4" t="s">
        <v>1019</v>
      </c>
      <c r="E873">
        <v>420000</v>
      </c>
      <c r="F873" t="s">
        <v>32</v>
      </c>
      <c r="G873" s="8" t="e">
        <f>tblSalaries[[#This Row],[clean Salary (in local currency)]]*VLOOKUP(tblSalaries[[#This Row],[Currency]],tblXrate[],2,FALSE)</f>
        <v>#N/A</v>
      </c>
      <c r="H873" t="s">
        <v>1020</v>
      </c>
      <c r="I873" t="s">
        <v>52</v>
      </c>
      <c r="J873" t="s">
        <v>17</v>
      </c>
      <c r="K873" t="str">
        <f>VLOOKUP(tblSalaries[[#This Row],[Where do you work]],tblCountries[[Actual]:[Mapping]],2,FALSE)</f>
        <v>Pakistan</v>
      </c>
      <c r="L873" t="s">
        <v>13</v>
      </c>
      <c r="M873" s="46">
        <v>4</v>
      </c>
      <c r="N8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74" spans="2:14" ht="15" customHeight="1" x14ac:dyDescent="0.25">
      <c r="B874" t="s">
        <v>2873</v>
      </c>
      <c r="C874" s="1">
        <v>41056.562407407408</v>
      </c>
      <c r="D874" s="4" t="s">
        <v>1021</v>
      </c>
      <c r="E874">
        <v>125000</v>
      </c>
      <c r="F874" t="s">
        <v>6</v>
      </c>
      <c r="G874" s="8" t="e">
        <f>tblSalaries[[#This Row],[clean Salary (in local currency)]]*VLOOKUP(tblSalaries[[#This Row],[Currency]],tblXrate[],2,FALSE)</f>
        <v>#N/A</v>
      </c>
      <c r="H874" t="s">
        <v>1022</v>
      </c>
      <c r="I874" t="s">
        <v>3914</v>
      </c>
      <c r="J874" t="s">
        <v>48</v>
      </c>
      <c r="K874" t="str">
        <f>VLOOKUP(tblSalaries[[#This Row],[Where do you work]],tblCountries[[Actual]:[Mapping]],2,FALSE)</f>
        <v>South Africa</v>
      </c>
      <c r="L874" t="s">
        <v>9</v>
      </c>
      <c r="M874" s="46">
        <v>20</v>
      </c>
      <c r="N8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75" spans="2:14" ht="15" customHeight="1" x14ac:dyDescent="0.25">
      <c r="B875" t="s">
        <v>2874</v>
      </c>
      <c r="C875" s="1">
        <v>41056.565416666665</v>
      </c>
      <c r="D875" s="4">
        <v>43000</v>
      </c>
      <c r="E875">
        <v>43000</v>
      </c>
      <c r="F875" t="s">
        <v>6</v>
      </c>
      <c r="G875" s="8" t="e">
        <f>tblSalaries[[#This Row],[clean Salary (in local currency)]]*VLOOKUP(tblSalaries[[#This Row],[Currency]],tblXrate[],2,FALSE)</f>
        <v>#N/A</v>
      </c>
      <c r="H875" t="s">
        <v>14</v>
      </c>
      <c r="I875" t="s">
        <v>20</v>
      </c>
      <c r="J875" t="s">
        <v>15</v>
      </c>
      <c r="K875" t="str">
        <f>VLOOKUP(tblSalaries[[#This Row],[Where do you work]],tblCountries[[Actual]:[Mapping]],2,FALSE)</f>
        <v>USA</v>
      </c>
      <c r="L875" t="s">
        <v>9</v>
      </c>
      <c r="M875" s="46">
        <v>1</v>
      </c>
      <c r="N8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76" spans="2:14" ht="15" customHeight="1" x14ac:dyDescent="0.25">
      <c r="B876" t="s">
        <v>2875</v>
      </c>
      <c r="C876" s="1">
        <v>41056.570185185185</v>
      </c>
      <c r="D876" s="4" t="s">
        <v>1023</v>
      </c>
      <c r="E876">
        <v>400000</v>
      </c>
      <c r="F876" t="s">
        <v>40</v>
      </c>
      <c r="G876" s="8" t="e">
        <f>tblSalaries[[#This Row],[clean Salary (in local currency)]]*VLOOKUP(tblSalaries[[#This Row],[Currency]],tblXrate[],2,FALSE)</f>
        <v>#N/A</v>
      </c>
      <c r="H876" t="s">
        <v>521</v>
      </c>
      <c r="I876" t="s">
        <v>279</v>
      </c>
      <c r="J876" t="s">
        <v>8</v>
      </c>
      <c r="K876" t="str">
        <f>VLOOKUP(tblSalaries[[#This Row],[Where do you work]],tblCountries[[Actual]:[Mapping]],2,FALSE)</f>
        <v>India</v>
      </c>
      <c r="L876" t="s">
        <v>18</v>
      </c>
      <c r="M876" s="46">
        <v>6</v>
      </c>
      <c r="N8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77" spans="2:14" ht="15" customHeight="1" x14ac:dyDescent="0.25">
      <c r="B877" t="s">
        <v>2876</v>
      </c>
      <c r="C877" s="1">
        <v>41056.570196759261</v>
      </c>
      <c r="D877" s="4">
        <v>10000</v>
      </c>
      <c r="E877">
        <v>10000</v>
      </c>
      <c r="F877" t="s">
        <v>6</v>
      </c>
      <c r="G877" s="8" t="e">
        <f>tblSalaries[[#This Row],[clean Salary (in local currency)]]*VLOOKUP(tblSalaries[[#This Row],[Currency]],tblXrate[],2,FALSE)</f>
        <v>#N/A</v>
      </c>
      <c r="H877" t="s">
        <v>1024</v>
      </c>
      <c r="I877" t="s">
        <v>310</v>
      </c>
      <c r="J877" t="s">
        <v>1025</v>
      </c>
      <c r="K877" t="str">
        <f>VLOOKUP(tblSalaries[[#This Row],[Where do you work]],tblCountries[[Actual]:[Mapping]],2,FALSE)</f>
        <v>Vietnam</v>
      </c>
      <c r="L877" t="s">
        <v>9</v>
      </c>
      <c r="M877" s="46">
        <v>4</v>
      </c>
      <c r="N8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78" spans="2:14" ht="15" customHeight="1" x14ac:dyDescent="0.25">
      <c r="B878" t="s">
        <v>2877</v>
      </c>
      <c r="C878" s="1">
        <v>41056.571006944447</v>
      </c>
      <c r="D878" s="4" t="s">
        <v>1026</v>
      </c>
      <c r="E878">
        <v>500000</v>
      </c>
      <c r="F878" t="s">
        <v>40</v>
      </c>
      <c r="G878" s="8" t="e">
        <f>tblSalaries[[#This Row],[clean Salary (in local currency)]]*VLOOKUP(tblSalaries[[#This Row],[Currency]],tblXrate[],2,FALSE)</f>
        <v>#N/A</v>
      </c>
      <c r="H878" t="s">
        <v>1027</v>
      </c>
      <c r="I878" t="s">
        <v>52</v>
      </c>
      <c r="J878" t="s">
        <v>8</v>
      </c>
      <c r="K878" t="str">
        <f>VLOOKUP(tblSalaries[[#This Row],[Where do you work]],tblCountries[[Actual]:[Mapping]],2,FALSE)</f>
        <v>India</v>
      </c>
      <c r="L878" t="s">
        <v>25</v>
      </c>
      <c r="M878" s="46">
        <v>5</v>
      </c>
      <c r="N8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79" spans="2:14" ht="15" customHeight="1" x14ac:dyDescent="0.25">
      <c r="B879" t="s">
        <v>2878</v>
      </c>
      <c r="C879" s="1">
        <v>41056.573460648149</v>
      </c>
      <c r="D879" s="4">
        <v>36500</v>
      </c>
      <c r="E879">
        <v>36500</v>
      </c>
      <c r="F879" t="s">
        <v>6</v>
      </c>
      <c r="G879" s="8" t="e">
        <f>tblSalaries[[#This Row],[clean Salary (in local currency)]]*VLOOKUP(tblSalaries[[#This Row],[Currency]],tblXrate[],2,FALSE)</f>
        <v>#N/A</v>
      </c>
      <c r="H879" t="s">
        <v>310</v>
      </c>
      <c r="I879" t="s">
        <v>310</v>
      </c>
      <c r="J879" t="s">
        <v>133</v>
      </c>
      <c r="K879" t="str">
        <f>VLOOKUP(tblSalaries[[#This Row],[Where do you work]],tblCountries[[Actual]:[Mapping]],2,FALSE)</f>
        <v>Saudi Arabia</v>
      </c>
      <c r="L879" t="s">
        <v>9</v>
      </c>
      <c r="M879" s="46">
        <v>15</v>
      </c>
      <c r="N8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80" spans="2:14" ht="15" customHeight="1" x14ac:dyDescent="0.25">
      <c r="B880" t="s">
        <v>2879</v>
      </c>
      <c r="C880" s="1">
        <v>41056.5783912037</v>
      </c>
      <c r="D880" s="4" t="s">
        <v>1028</v>
      </c>
      <c r="E880">
        <v>100000</v>
      </c>
      <c r="F880" t="s">
        <v>6</v>
      </c>
      <c r="G880" s="8" t="e">
        <f>tblSalaries[[#This Row],[clean Salary (in local currency)]]*VLOOKUP(tblSalaries[[#This Row],[Currency]],tblXrate[],2,FALSE)</f>
        <v>#N/A</v>
      </c>
      <c r="H880" t="s">
        <v>139</v>
      </c>
      <c r="I880" t="s">
        <v>3914</v>
      </c>
      <c r="J880" t="s">
        <v>1029</v>
      </c>
      <c r="K880" t="str">
        <f>VLOOKUP(tblSalaries[[#This Row],[Where do you work]],tblCountries[[Actual]:[Mapping]],2,FALSE)</f>
        <v>Mexico</v>
      </c>
      <c r="L880" t="s">
        <v>13</v>
      </c>
      <c r="M880" s="46">
        <v>10</v>
      </c>
      <c r="N8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81" spans="2:14" ht="15" customHeight="1" x14ac:dyDescent="0.25">
      <c r="B881" t="s">
        <v>2880</v>
      </c>
      <c r="C881" s="1">
        <v>41056.586469907408</v>
      </c>
      <c r="D881" s="4" t="s">
        <v>80</v>
      </c>
      <c r="E881">
        <v>400000</v>
      </c>
      <c r="F881" t="s">
        <v>40</v>
      </c>
      <c r="G881" s="8" t="e">
        <f>tblSalaries[[#This Row],[clean Salary (in local currency)]]*VLOOKUP(tblSalaries[[#This Row],[Currency]],tblXrate[],2,FALSE)</f>
        <v>#N/A</v>
      </c>
      <c r="H881" t="s">
        <v>1030</v>
      </c>
      <c r="I881" t="s">
        <v>310</v>
      </c>
      <c r="J881" t="s">
        <v>8</v>
      </c>
      <c r="K881" t="str">
        <f>VLOOKUP(tblSalaries[[#This Row],[Where do you work]],tblCountries[[Actual]:[Mapping]],2,FALSE)</f>
        <v>India</v>
      </c>
      <c r="L881" t="s">
        <v>18</v>
      </c>
      <c r="M881" s="46">
        <v>8</v>
      </c>
      <c r="N8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82" spans="2:14" ht="15" customHeight="1" x14ac:dyDescent="0.25">
      <c r="B882" t="s">
        <v>2881</v>
      </c>
      <c r="C882" s="1">
        <v>41056.598738425928</v>
      </c>
      <c r="D882" s="4" t="s">
        <v>1031</v>
      </c>
      <c r="E882">
        <v>2300000</v>
      </c>
      <c r="F882" t="s">
        <v>40</v>
      </c>
      <c r="G882" s="8" t="e">
        <f>tblSalaries[[#This Row],[clean Salary (in local currency)]]*VLOOKUP(tblSalaries[[#This Row],[Currency]],tblXrate[],2,FALSE)</f>
        <v>#N/A</v>
      </c>
      <c r="H882" t="s">
        <v>1032</v>
      </c>
      <c r="I882" t="s">
        <v>52</v>
      </c>
      <c r="J882" t="s">
        <v>8</v>
      </c>
      <c r="K882" t="str">
        <f>VLOOKUP(tblSalaries[[#This Row],[Where do you work]],tblCountries[[Actual]:[Mapping]],2,FALSE)</f>
        <v>India</v>
      </c>
      <c r="L882" t="s">
        <v>18</v>
      </c>
      <c r="M882" s="46">
        <v>8</v>
      </c>
      <c r="N8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83" spans="2:14" ht="15" customHeight="1" x14ac:dyDescent="0.25">
      <c r="B883" t="s">
        <v>2882</v>
      </c>
      <c r="C883" s="1">
        <v>41056.602465277778</v>
      </c>
      <c r="D883" s="4" t="s">
        <v>1033</v>
      </c>
      <c r="E883">
        <v>1200000</v>
      </c>
      <c r="F883" t="s">
        <v>40</v>
      </c>
      <c r="G883" s="8" t="e">
        <f>tblSalaries[[#This Row],[clean Salary (in local currency)]]*VLOOKUP(tblSalaries[[#This Row],[Currency]],tblXrate[],2,FALSE)</f>
        <v>#N/A</v>
      </c>
      <c r="H883" t="s">
        <v>1034</v>
      </c>
      <c r="I883" t="s">
        <v>3914</v>
      </c>
      <c r="J883" t="s">
        <v>8</v>
      </c>
      <c r="K883" t="str">
        <f>VLOOKUP(tblSalaries[[#This Row],[Where do you work]],tblCountries[[Actual]:[Mapping]],2,FALSE)</f>
        <v>India</v>
      </c>
      <c r="L883" t="s">
        <v>9</v>
      </c>
      <c r="M883" s="46">
        <v>17</v>
      </c>
      <c r="N8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84" spans="2:14" ht="15" customHeight="1" x14ac:dyDescent="0.25">
      <c r="B884" t="s">
        <v>2883</v>
      </c>
      <c r="C884" s="1">
        <v>41056.616215277776</v>
      </c>
      <c r="D884" s="4">
        <v>120000</v>
      </c>
      <c r="E884">
        <v>120000</v>
      </c>
      <c r="F884" t="s">
        <v>40</v>
      </c>
      <c r="G884" s="8" t="e">
        <f>tblSalaries[[#This Row],[clean Salary (in local currency)]]*VLOOKUP(tblSalaries[[#This Row],[Currency]],tblXrate[],2,FALSE)</f>
        <v>#N/A</v>
      </c>
      <c r="H884" t="s">
        <v>1035</v>
      </c>
      <c r="I884" t="s">
        <v>52</v>
      </c>
      <c r="J884" t="s">
        <v>8</v>
      </c>
      <c r="K884" t="str">
        <f>VLOOKUP(tblSalaries[[#This Row],[Where do you work]],tblCountries[[Actual]:[Mapping]],2,FALSE)</f>
        <v>India</v>
      </c>
      <c r="L884" t="s">
        <v>9</v>
      </c>
      <c r="M884" s="46">
        <v>5</v>
      </c>
      <c r="N8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85" spans="2:14" ht="15" customHeight="1" x14ac:dyDescent="0.25">
      <c r="B885" t="s">
        <v>2884</v>
      </c>
      <c r="C885" s="1">
        <v>41056.6175</v>
      </c>
      <c r="D885" s="4" t="s">
        <v>1036</v>
      </c>
      <c r="E885">
        <v>500000</v>
      </c>
      <c r="F885" t="s">
        <v>40</v>
      </c>
      <c r="G885" s="8" t="e">
        <f>tblSalaries[[#This Row],[clean Salary (in local currency)]]*VLOOKUP(tblSalaries[[#This Row],[Currency]],tblXrate[],2,FALSE)</f>
        <v>#N/A</v>
      </c>
      <c r="H885" t="s">
        <v>736</v>
      </c>
      <c r="I885" t="s">
        <v>279</v>
      </c>
      <c r="J885" t="s">
        <v>8</v>
      </c>
      <c r="K885" t="str">
        <f>VLOOKUP(tblSalaries[[#This Row],[Where do you work]],tblCountries[[Actual]:[Mapping]],2,FALSE)</f>
        <v>India</v>
      </c>
      <c r="L885" t="s">
        <v>18</v>
      </c>
      <c r="M885" s="46">
        <v>3</v>
      </c>
      <c r="N8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86" spans="2:14" ht="15" customHeight="1" x14ac:dyDescent="0.25">
      <c r="B886" t="s">
        <v>2885</v>
      </c>
      <c r="C886" s="1">
        <v>41056.618703703702</v>
      </c>
      <c r="D886" s="4">
        <v>1000000</v>
      </c>
      <c r="E886">
        <v>1000000</v>
      </c>
      <c r="F886" t="s">
        <v>40</v>
      </c>
      <c r="G886" s="8" t="e">
        <f>tblSalaries[[#This Row],[clean Salary (in local currency)]]*VLOOKUP(tblSalaries[[#This Row],[Currency]],tblXrate[],2,FALSE)</f>
        <v>#N/A</v>
      </c>
      <c r="H886" t="s">
        <v>1037</v>
      </c>
      <c r="I886" t="s">
        <v>52</v>
      </c>
      <c r="J886" t="s">
        <v>8</v>
      </c>
      <c r="K886" t="str">
        <f>VLOOKUP(tblSalaries[[#This Row],[Where do you work]],tblCountries[[Actual]:[Mapping]],2,FALSE)</f>
        <v>India</v>
      </c>
      <c r="L886" t="s">
        <v>9</v>
      </c>
      <c r="M886" s="46">
        <v>5</v>
      </c>
      <c r="N8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87" spans="2:14" ht="15" customHeight="1" x14ac:dyDescent="0.25">
      <c r="B887" t="s">
        <v>2886</v>
      </c>
      <c r="C887" s="1">
        <v>41056.621874999997</v>
      </c>
      <c r="D887" s="4" t="s">
        <v>716</v>
      </c>
      <c r="E887">
        <v>850000</v>
      </c>
      <c r="F887" t="s">
        <v>40</v>
      </c>
      <c r="G887" s="8" t="e">
        <f>tblSalaries[[#This Row],[clean Salary (in local currency)]]*VLOOKUP(tblSalaries[[#This Row],[Currency]],tblXrate[],2,FALSE)</f>
        <v>#N/A</v>
      </c>
      <c r="H887" t="s">
        <v>1020</v>
      </c>
      <c r="I887" t="s">
        <v>52</v>
      </c>
      <c r="J887" t="s">
        <v>8</v>
      </c>
      <c r="K887" t="str">
        <f>VLOOKUP(tblSalaries[[#This Row],[Where do you work]],tblCountries[[Actual]:[Mapping]],2,FALSE)</f>
        <v>India</v>
      </c>
      <c r="L887" t="s">
        <v>18</v>
      </c>
      <c r="M887" s="46">
        <v>3</v>
      </c>
      <c r="N8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88" spans="2:14" ht="15" customHeight="1" x14ac:dyDescent="0.25">
      <c r="B888" t="s">
        <v>2887</v>
      </c>
      <c r="C888" s="1">
        <v>41056.625717592593</v>
      </c>
      <c r="D888" s="4" t="s">
        <v>1038</v>
      </c>
      <c r="E888">
        <v>168000</v>
      </c>
      <c r="F888" t="s">
        <v>3893</v>
      </c>
      <c r="G888" s="8" t="e">
        <f>tblSalaries[[#This Row],[clean Salary (in local currency)]]*VLOOKUP(tblSalaries[[#This Row],[Currency]],tblXrate[],2,FALSE)</f>
        <v>#N/A</v>
      </c>
      <c r="H888" t="s">
        <v>1039</v>
      </c>
      <c r="I888" t="s">
        <v>20</v>
      </c>
      <c r="J888" t="s">
        <v>347</v>
      </c>
      <c r="K888" t="str">
        <f>VLOOKUP(tblSalaries[[#This Row],[Where do you work]],tblCountries[[Actual]:[Mapping]],2,FALSE)</f>
        <v>Philippines</v>
      </c>
      <c r="L888" t="s">
        <v>9</v>
      </c>
      <c r="M888" s="46">
        <v>10</v>
      </c>
      <c r="N8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89" spans="2:14" ht="15" customHeight="1" x14ac:dyDescent="0.25">
      <c r="B889" t="s">
        <v>2888</v>
      </c>
      <c r="C889" s="1">
        <v>41056.642824074072</v>
      </c>
      <c r="D889" s="4">
        <v>1300</v>
      </c>
      <c r="E889">
        <v>15600</v>
      </c>
      <c r="F889" t="s">
        <v>6</v>
      </c>
      <c r="G889" s="8" t="e">
        <f>tblSalaries[[#This Row],[clean Salary (in local currency)]]*VLOOKUP(tblSalaries[[#This Row],[Currency]],tblXrate[],2,FALSE)</f>
        <v>#N/A</v>
      </c>
      <c r="H889" t="s">
        <v>1040</v>
      </c>
      <c r="I889" t="s">
        <v>488</v>
      </c>
      <c r="J889" t="s">
        <v>1041</v>
      </c>
      <c r="K889" t="str">
        <f>VLOOKUP(tblSalaries[[#This Row],[Where do you work]],tblCountries[[Actual]:[Mapping]],2,FALSE)</f>
        <v>Kuwait</v>
      </c>
      <c r="L889" t="s">
        <v>9</v>
      </c>
      <c r="M889" s="46">
        <v>13</v>
      </c>
      <c r="N8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890" spans="2:14" ht="15" customHeight="1" x14ac:dyDescent="0.25">
      <c r="B890" t="s">
        <v>2889</v>
      </c>
      <c r="C890" s="1">
        <v>41056.643449074072</v>
      </c>
      <c r="D890" s="4" t="s">
        <v>1042</v>
      </c>
      <c r="E890">
        <v>180000</v>
      </c>
      <c r="F890" t="s">
        <v>40</v>
      </c>
      <c r="G890" s="8" t="e">
        <f>tblSalaries[[#This Row],[clean Salary (in local currency)]]*VLOOKUP(tblSalaries[[#This Row],[Currency]],tblXrate[],2,FALSE)</f>
        <v>#N/A</v>
      </c>
      <c r="H890" t="s">
        <v>748</v>
      </c>
      <c r="I890" t="s">
        <v>20</v>
      </c>
      <c r="J890" t="s">
        <v>8</v>
      </c>
      <c r="K890" t="str">
        <f>VLOOKUP(tblSalaries[[#This Row],[Where do you work]],tblCountries[[Actual]:[Mapping]],2,FALSE)</f>
        <v>India</v>
      </c>
      <c r="L890" t="s">
        <v>18</v>
      </c>
      <c r="M890" s="46">
        <v>3.5</v>
      </c>
      <c r="N8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91" spans="2:14" ht="15" customHeight="1" x14ac:dyDescent="0.25">
      <c r="B891" t="s">
        <v>2890</v>
      </c>
      <c r="C891" s="1">
        <v>41056.647337962961</v>
      </c>
      <c r="D891" s="4">
        <v>10000</v>
      </c>
      <c r="E891">
        <v>10000</v>
      </c>
      <c r="F891" t="s">
        <v>6</v>
      </c>
      <c r="G891" s="8" t="e">
        <f>tblSalaries[[#This Row],[clean Salary (in local currency)]]*VLOOKUP(tblSalaries[[#This Row],[Currency]],tblXrate[],2,FALSE)</f>
        <v>#N/A</v>
      </c>
      <c r="H891" t="s">
        <v>522</v>
      </c>
      <c r="I891" t="s">
        <v>52</v>
      </c>
      <c r="J891" t="s">
        <v>8</v>
      </c>
      <c r="K891" t="str">
        <f>VLOOKUP(tblSalaries[[#This Row],[Where do you work]],tblCountries[[Actual]:[Mapping]],2,FALSE)</f>
        <v>India</v>
      </c>
      <c r="L891" t="s">
        <v>9</v>
      </c>
      <c r="M891" s="46">
        <v>6</v>
      </c>
      <c r="N8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92" spans="2:14" ht="15" customHeight="1" x14ac:dyDescent="0.25">
      <c r="B892" t="s">
        <v>2891</v>
      </c>
      <c r="C892" s="1">
        <v>41056.655636574076</v>
      </c>
      <c r="D892" s="4">
        <v>75010</v>
      </c>
      <c r="E892">
        <v>75010</v>
      </c>
      <c r="F892" t="s">
        <v>6</v>
      </c>
      <c r="G892" s="8" t="e">
        <f>tblSalaries[[#This Row],[clean Salary (in local currency)]]*VLOOKUP(tblSalaries[[#This Row],[Currency]],tblXrate[],2,FALSE)</f>
        <v>#N/A</v>
      </c>
      <c r="H892" t="s">
        <v>459</v>
      </c>
      <c r="I892" t="s">
        <v>20</v>
      </c>
      <c r="J892" t="s">
        <v>15</v>
      </c>
      <c r="K892" t="str">
        <f>VLOOKUP(tblSalaries[[#This Row],[Where do you work]],tblCountries[[Actual]:[Mapping]],2,FALSE)</f>
        <v>USA</v>
      </c>
      <c r="L892" t="s">
        <v>18</v>
      </c>
      <c r="M892" s="46">
        <v>6</v>
      </c>
      <c r="N8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93" spans="2:14" ht="15" customHeight="1" x14ac:dyDescent="0.25">
      <c r="B893" t="s">
        <v>2892</v>
      </c>
      <c r="C893" s="1">
        <v>41056.656157407408</v>
      </c>
      <c r="D893" s="4" t="s">
        <v>1043</v>
      </c>
      <c r="E893">
        <v>600000</v>
      </c>
      <c r="F893" t="s">
        <v>40</v>
      </c>
      <c r="G893" s="8" t="e">
        <f>tblSalaries[[#This Row],[clean Salary (in local currency)]]*VLOOKUP(tblSalaries[[#This Row],[Currency]],tblXrate[],2,FALSE)</f>
        <v>#N/A</v>
      </c>
      <c r="H893" t="s">
        <v>52</v>
      </c>
      <c r="I893" t="s">
        <v>52</v>
      </c>
      <c r="J893" t="s">
        <v>8</v>
      </c>
      <c r="K893" t="str">
        <f>VLOOKUP(tblSalaries[[#This Row],[Where do you work]],tblCountries[[Actual]:[Mapping]],2,FALSE)</f>
        <v>India</v>
      </c>
      <c r="L893" t="s">
        <v>13</v>
      </c>
      <c r="M893" s="46">
        <v>9</v>
      </c>
      <c r="N8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94" spans="2:14" ht="15" customHeight="1" x14ac:dyDescent="0.25">
      <c r="B894" t="s">
        <v>2893</v>
      </c>
      <c r="C894" s="1">
        <v>41056.658368055556</v>
      </c>
      <c r="D894" s="4">
        <v>16350</v>
      </c>
      <c r="E894">
        <v>16350</v>
      </c>
      <c r="F894" t="s">
        <v>6</v>
      </c>
      <c r="G894" s="8" t="e">
        <f>tblSalaries[[#This Row],[clean Salary (in local currency)]]*VLOOKUP(tblSalaries[[#This Row],[Currency]],tblXrate[],2,FALSE)</f>
        <v>#N/A</v>
      </c>
      <c r="H894" t="s">
        <v>844</v>
      </c>
      <c r="I894" t="s">
        <v>52</v>
      </c>
      <c r="J894" t="s">
        <v>8</v>
      </c>
      <c r="K894" t="str">
        <f>VLOOKUP(tblSalaries[[#This Row],[Where do you work]],tblCountries[[Actual]:[Mapping]],2,FALSE)</f>
        <v>India</v>
      </c>
      <c r="L894" t="s">
        <v>9</v>
      </c>
      <c r="M894" s="46">
        <v>5</v>
      </c>
      <c r="N8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95" spans="2:14" ht="15" customHeight="1" x14ac:dyDescent="0.25">
      <c r="B895" t="s">
        <v>2894</v>
      </c>
      <c r="C895" s="1">
        <v>41056.673657407409</v>
      </c>
      <c r="D895" s="4">
        <v>80000</v>
      </c>
      <c r="E895">
        <v>80000</v>
      </c>
      <c r="F895" t="s">
        <v>69</v>
      </c>
      <c r="G895" s="8" t="e">
        <f>tblSalaries[[#This Row],[clean Salary (in local currency)]]*VLOOKUP(tblSalaries[[#This Row],[Currency]],tblXrate[],2,FALSE)</f>
        <v>#N/A</v>
      </c>
      <c r="H895" t="s">
        <v>1044</v>
      </c>
      <c r="I895" t="s">
        <v>310</v>
      </c>
      <c r="J895" t="s">
        <v>71</v>
      </c>
      <c r="K895" t="str">
        <f>VLOOKUP(tblSalaries[[#This Row],[Where do you work]],tblCountries[[Actual]:[Mapping]],2,FALSE)</f>
        <v>UK</v>
      </c>
      <c r="L895" t="s">
        <v>9</v>
      </c>
      <c r="M895" s="46">
        <v>10</v>
      </c>
      <c r="N8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96" spans="2:14" ht="15" customHeight="1" x14ac:dyDescent="0.25">
      <c r="B896" t="s">
        <v>2895</v>
      </c>
      <c r="C896" s="1">
        <v>41056.67392361111</v>
      </c>
      <c r="D896" s="4">
        <v>60000</v>
      </c>
      <c r="E896">
        <v>60000</v>
      </c>
      <c r="F896" t="s">
        <v>6</v>
      </c>
      <c r="G896" s="8" t="e">
        <f>tblSalaries[[#This Row],[clean Salary (in local currency)]]*VLOOKUP(tblSalaries[[#This Row],[Currency]],tblXrate[],2,FALSE)</f>
        <v>#N/A</v>
      </c>
      <c r="H896" t="s">
        <v>1045</v>
      </c>
      <c r="I896" t="s">
        <v>310</v>
      </c>
      <c r="J896" t="s">
        <v>171</v>
      </c>
      <c r="K896" t="str">
        <f>VLOOKUP(tblSalaries[[#This Row],[Where do you work]],tblCountries[[Actual]:[Mapping]],2,FALSE)</f>
        <v>Singapore</v>
      </c>
      <c r="L896" t="s">
        <v>13</v>
      </c>
      <c r="M896" s="46">
        <v>10</v>
      </c>
      <c r="N8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97" spans="2:14" ht="15" customHeight="1" x14ac:dyDescent="0.25">
      <c r="B897" t="s">
        <v>2896</v>
      </c>
      <c r="C897" s="1">
        <v>41056.683912037035</v>
      </c>
      <c r="D897" s="4">
        <v>1300000</v>
      </c>
      <c r="E897">
        <v>1300000</v>
      </c>
      <c r="F897" t="s">
        <v>40</v>
      </c>
      <c r="G897" s="8" t="e">
        <f>tblSalaries[[#This Row],[clean Salary (in local currency)]]*VLOOKUP(tblSalaries[[#This Row],[Currency]],tblXrate[],2,FALSE)</f>
        <v>#N/A</v>
      </c>
      <c r="H897" t="s">
        <v>1046</v>
      </c>
      <c r="I897" t="s">
        <v>52</v>
      </c>
      <c r="J897" t="s">
        <v>8</v>
      </c>
      <c r="K897" t="str">
        <f>VLOOKUP(tblSalaries[[#This Row],[Where do you work]],tblCountries[[Actual]:[Mapping]],2,FALSE)</f>
        <v>India</v>
      </c>
      <c r="L897" t="s">
        <v>25</v>
      </c>
      <c r="M897" s="46">
        <v>3</v>
      </c>
      <c r="N8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98" spans="2:14" ht="15" customHeight="1" x14ac:dyDescent="0.25">
      <c r="B898" t="s">
        <v>2897</v>
      </c>
      <c r="C898" s="1">
        <v>41056.688125000001</v>
      </c>
      <c r="D898" s="4">
        <v>775000</v>
      </c>
      <c r="E898">
        <v>775000</v>
      </c>
      <c r="F898" t="s">
        <v>40</v>
      </c>
      <c r="G898" s="8" t="e">
        <f>tblSalaries[[#This Row],[clean Salary (in local currency)]]*VLOOKUP(tblSalaries[[#This Row],[Currency]],tblXrate[],2,FALSE)</f>
        <v>#N/A</v>
      </c>
      <c r="H898" t="s">
        <v>20</v>
      </c>
      <c r="I898" t="s">
        <v>20</v>
      </c>
      <c r="J898" t="s">
        <v>8</v>
      </c>
      <c r="K898" t="str">
        <f>VLOOKUP(tblSalaries[[#This Row],[Where do you work]],tblCountries[[Actual]:[Mapping]],2,FALSE)</f>
        <v>India</v>
      </c>
      <c r="L898" t="s">
        <v>9</v>
      </c>
      <c r="M898" s="46">
        <v>2</v>
      </c>
      <c r="N8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899" spans="2:14" ht="15" customHeight="1" x14ac:dyDescent="0.25">
      <c r="B899" t="s">
        <v>2898</v>
      </c>
      <c r="C899" s="1">
        <v>41056.701967592591</v>
      </c>
      <c r="D899" s="4" t="s">
        <v>1047</v>
      </c>
      <c r="E899">
        <v>1050000</v>
      </c>
      <c r="F899" t="s">
        <v>40</v>
      </c>
      <c r="G899" s="8" t="e">
        <f>tblSalaries[[#This Row],[clean Salary (in local currency)]]*VLOOKUP(tblSalaries[[#This Row],[Currency]],tblXrate[],2,FALSE)</f>
        <v>#N/A</v>
      </c>
      <c r="H899" t="s">
        <v>1048</v>
      </c>
      <c r="I899" t="s">
        <v>52</v>
      </c>
      <c r="J899" t="s">
        <v>8</v>
      </c>
      <c r="K899" t="str">
        <f>VLOOKUP(tblSalaries[[#This Row],[Where do you work]],tblCountries[[Actual]:[Mapping]],2,FALSE)</f>
        <v>India</v>
      </c>
      <c r="L899" t="s">
        <v>13</v>
      </c>
      <c r="M899" s="46">
        <v>5</v>
      </c>
      <c r="N8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00" spans="2:14" ht="15" customHeight="1" x14ac:dyDescent="0.25">
      <c r="B900" t="s">
        <v>2899</v>
      </c>
      <c r="C900" s="1">
        <v>41056.715694444443</v>
      </c>
      <c r="D900" s="4">
        <v>36000</v>
      </c>
      <c r="E900">
        <v>36000</v>
      </c>
      <c r="F900" t="s">
        <v>6</v>
      </c>
      <c r="G900" s="8" t="e">
        <f>tblSalaries[[#This Row],[clean Salary (in local currency)]]*VLOOKUP(tblSalaries[[#This Row],[Currency]],tblXrate[],2,FALSE)</f>
        <v>#N/A</v>
      </c>
      <c r="H900" t="s">
        <v>1049</v>
      </c>
      <c r="I900" t="s">
        <v>488</v>
      </c>
      <c r="J900" t="s">
        <v>1050</v>
      </c>
      <c r="K900" t="str">
        <f>VLOOKUP(tblSalaries[[#This Row],[Where do you work]],tblCountries[[Actual]:[Mapping]],2,FALSE)</f>
        <v>Czech Republic</v>
      </c>
      <c r="L900" t="s">
        <v>18</v>
      </c>
      <c r="M900" s="46">
        <v>9</v>
      </c>
      <c r="N9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01" spans="2:14" ht="15" customHeight="1" x14ac:dyDescent="0.25">
      <c r="B901" t="s">
        <v>2900</v>
      </c>
      <c r="C901" s="1">
        <v>41056.720081018517</v>
      </c>
      <c r="D901" s="4" t="s">
        <v>1051</v>
      </c>
      <c r="E901">
        <v>486000</v>
      </c>
      <c r="F901" t="s">
        <v>40</v>
      </c>
      <c r="G901" s="8" t="e">
        <f>tblSalaries[[#This Row],[clean Salary (in local currency)]]*VLOOKUP(tblSalaries[[#This Row],[Currency]],tblXrate[],2,FALSE)</f>
        <v>#N/A</v>
      </c>
      <c r="H901" t="s">
        <v>1052</v>
      </c>
      <c r="I901" t="s">
        <v>52</v>
      </c>
      <c r="J901" t="s">
        <v>8</v>
      </c>
      <c r="K901" t="str">
        <f>VLOOKUP(tblSalaries[[#This Row],[Where do you work]],tblCountries[[Actual]:[Mapping]],2,FALSE)</f>
        <v>India</v>
      </c>
      <c r="L901" t="s">
        <v>13</v>
      </c>
      <c r="M901" s="46">
        <v>6</v>
      </c>
      <c r="N9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02" spans="2:14" ht="15" customHeight="1" x14ac:dyDescent="0.25">
      <c r="B902" t="s">
        <v>2901</v>
      </c>
      <c r="C902" s="1">
        <v>41056.720416666663</v>
      </c>
      <c r="D902" s="4" t="s">
        <v>523</v>
      </c>
      <c r="E902">
        <v>65000</v>
      </c>
      <c r="F902" t="s">
        <v>69</v>
      </c>
      <c r="G902" s="8" t="e">
        <f>tblSalaries[[#This Row],[clean Salary (in local currency)]]*VLOOKUP(tblSalaries[[#This Row],[Currency]],tblXrate[],2,FALSE)</f>
        <v>#N/A</v>
      </c>
      <c r="H902" t="s">
        <v>52</v>
      </c>
      <c r="I902" t="s">
        <v>52</v>
      </c>
      <c r="J902" t="s">
        <v>71</v>
      </c>
      <c r="K902" t="str">
        <f>VLOOKUP(tblSalaries[[#This Row],[Where do you work]],tblCountries[[Actual]:[Mapping]],2,FALSE)</f>
        <v>UK</v>
      </c>
      <c r="L902" t="s">
        <v>25</v>
      </c>
      <c r="M902" s="46">
        <v>15</v>
      </c>
      <c r="N9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03" spans="2:14" ht="15" customHeight="1" x14ac:dyDescent="0.25">
      <c r="B903" t="s">
        <v>2902</v>
      </c>
      <c r="C903" s="1">
        <v>41056.725104166668</v>
      </c>
      <c r="D903" s="4">
        <v>36400</v>
      </c>
      <c r="E903">
        <v>36400</v>
      </c>
      <c r="F903" t="s">
        <v>6</v>
      </c>
      <c r="G903" s="8" t="e">
        <f>tblSalaries[[#This Row],[clean Salary (in local currency)]]*VLOOKUP(tblSalaries[[#This Row],[Currency]],tblXrate[],2,FALSE)</f>
        <v>#N/A</v>
      </c>
      <c r="H903" t="s">
        <v>20</v>
      </c>
      <c r="I903" t="s">
        <v>20</v>
      </c>
      <c r="J903" t="s">
        <v>1053</v>
      </c>
      <c r="K903" t="str">
        <f>VLOOKUP(tblSalaries[[#This Row],[Where do you work]],tblCountries[[Actual]:[Mapping]],2,FALSE)</f>
        <v>Zimbabwe</v>
      </c>
      <c r="L903" t="s">
        <v>9</v>
      </c>
      <c r="M903" s="46">
        <v>20</v>
      </c>
      <c r="N9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04" spans="2:14" ht="15" customHeight="1" x14ac:dyDescent="0.25">
      <c r="B904" t="s">
        <v>2903</v>
      </c>
      <c r="C904" s="1">
        <v>41056.763553240744</v>
      </c>
      <c r="D904" s="4">
        <v>64210.1</v>
      </c>
      <c r="E904">
        <v>64210</v>
      </c>
      <c r="F904" t="s">
        <v>69</v>
      </c>
      <c r="G904" s="8" t="e">
        <f>tblSalaries[[#This Row],[clean Salary (in local currency)]]*VLOOKUP(tblSalaries[[#This Row],[Currency]],tblXrate[],2,FALSE)</f>
        <v>#N/A</v>
      </c>
      <c r="H904" t="s">
        <v>1054</v>
      </c>
      <c r="I904" t="s">
        <v>356</v>
      </c>
      <c r="J904" t="s">
        <v>71</v>
      </c>
      <c r="K904" t="str">
        <f>VLOOKUP(tblSalaries[[#This Row],[Where do you work]],tblCountries[[Actual]:[Mapping]],2,FALSE)</f>
        <v>UK</v>
      </c>
      <c r="L904" t="s">
        <v>9</v>
      </c>
      <c r="M904" s="46">
        <v>16</v>
      </c>
      <c r="N9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05" spans="2:14" ht="15" customHeight="1" x14ac:dyDescent="0.25">
      <c r="B905" t="s">
        <v>2904</v>
      </c>
      <c r="C905" s="1">
        <v>41056.773506944446</v>
      </c>
      <c r="D905" s="4" t="s">
        <v>1055</v>
      </c>
      <c r="E905">
        <v>300000</v>
      </c>
      <c r="F905" t="s">
        <v>40</v>
      </c>
      <c r="G905" s="8" t="e">
        <f>tblSalaries[[#This Row],[clean Salary (in local currency)]]*VLOOKUP(tblSalaries[[#This Row],[Currency]],tblXrate[],2,FALSE)</f>
        <v>#N/A</v>
      </c>
      <c r="H905" t="s">
        <v>1056</v>
      </c>
      <c r="I905" t="s">
        <v>20</v>
      </c>
      <c r="J905" t="s">
        <v>8</v>
      </c>
      <c r="K905" t="str">
        <f>VLOOKUP(tblSalaries[[#This Row],[Where do you work]],tblCountries[[Actual]:[Mapping]],2,FALSE)</f>
        <v>India</v>
      </c>
      <c r="L905" t="s">
        <v>9</v>
      </c>
      <c r="M905" s="46">
        <v>0.5</v>
      </c>
      <c r="N9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06" spans="2:14" ht="15" customHeight="1" x14ac:dyDescent="0.25">
      <c r="B906" t="s">
        <v>2905</v>
      </c>
      <c r="C906" s="1">
        <v>41056.819050925929</v>
      </c>
      <c r="D906" s="4">
        <v>104000</v>
      </c>
      <c r="E906">
        <v>104000</v>
      </c>
      <c r="F906" t="s">
        <v>358</v>
      </c>
      <c r="G906" s="8" t="e">
        <f>tblSalaries[[#This Row],[clean Salary (in local currency)]]*VLOOKUP(tblSalaries[[#This Row],[Currency]],tblXrate[],2,FALSE)</f>
        <v>#N/A</v>
      </c>
      <c r="H906" t="s">
        <v>14</v>
      </c>
      <c r="I906" t="s">
        <v>20</v>
      </c>
      <c r="J906" t="s">
        <v>179</v>
      </c>
      <c r="K906" t="str">
        <f>VLOOKUP(tblSalaries[[#This Row],[Where do you work]],tblCountries[[Actual]:[Mapping]],2,FALSE)</f>
        <v>UAE</v>
      </c>
      <c r="L906" t="s">
        <v>9</v>
      </c>
      <c r="M906" s="46">
        <v>11</v>
      </c>
      <c r="N9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07" spans="2:14" ht="15" customHeight="1" x14ac:dyDescent="0.25">
      <c r="B907" t="s">
        <v>2906</v>
      </c>
      <c r="C907" s="1">
        <v>41056.820775462962</v>
      </c>
      <c r="D907" s="4">
        <v>20500</v>
      </c>
      <c r="E907">
        <v>20500</v>
      </c>
      <c r="F907" t="s">
        <v>22</v>
      </c>
      <c r="G907" s="8" t="e">
        <f>tblSalaries[[#This Row],[clean Salary (in local currency)]]*VLOOKUP(tblSalaries[[#This Row],[Currency]],tblXrate[],2,FALSE)</f>
        <v>#N/A</v>
      </c>
      <c r="H907" t="s">
        <v>1057</v>
      </c>
      <c r="I907" t="s">
        <v>52</v>
      </c>
      <c r="J907" t="s">
        <v>75</v>
      </c>
      <c r="K907" t="str">
        <f>VLOOKUP(tblSalaries[[#This Row],[Where do you work]],tblCountries[[Actual]:[Mapping]],2,FALSE)</f>
        <v>Poland</v>
      </c>
      <c r="L907" t="s">
        <v>9</v>
      </c>
      <c r="M907" s="46">
        <v>8</v>
      </c>
      <c r="N9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08" spans="2:14" ht="15" customHeight="1" x14ac:dyDescent="0.25">
      <c r="B908" t="s">
        <v>2907</v>
      </c>
      <c r="C908" s="1">
        <v>41056.846412037034</v>
      </c>
      <c r="D908" s="4" t="s">
        <v>882</v>
      </c>
      <c r="E908">
        <v>95000</v>
      </c>
      <c r="F908" t="s">
        <v>82</v>
      </c>
      <c r="G908" s="8" t="e">
        <f>tblSalaries[[#This Row],[clean Salary (in local currency)]]*VLOOKUP(tblSalaries[[#This Row],[Currency]],tblXrate[],2,FALSE)</f>
        <v>#N/A</v>
      </c>
      <c r="H908" t="s">
        <v>1058</v>
      </c>
      <c r="I908" t="s">
        <v>20</v>
      </c>
      <c r="J908" t="s">
        <v>84</v>
      </c>
      <c r="K908" t="str">
        <f>VLOOKUP(tblSalaries[[#This Row],[Where do you work]],tblCountries[[Actual]:[Mapping]],2,FALSE)</f>
        <v>Australia</v>
      </c>
      <c r="L908" t="s">
        <v>25</v>
      </c>
      <c r="M908" s="46">
        <v>7</v>
      </c>
      <c r="N9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09" spans="2:14" ht="15" customHeight="1" x14ac:dyDescent="0.25">
      <c r="B909" t="s">
        <v>2908</v>
      </c>
      <c r="C909" s="1">
        <v>41056.863344907404</v>
      </c>
      <c r="D909" s="4" t="s">
        <v>784</v>
      </c>
      <c r="E909">
        <v>144000</v>
      </c>
      <c r="F909" t="s">
        <v>40</v>
      </c>
      <c r="G909" s="8" t="e">
        <f>tblSalaries[[#This Row],[clean Salary (in local currency)]]*VLOOKUP(tblSalaries[[#This Row],[Currency]],tblXrate[],2,FALSE)</f>
        <v>#N/A</v>
      </c>
      <c r="H909" t="s">
        <v>1059</v>
      </c>
      <c r="I909" t="s">
        <v>488</v>
      </c>
      <c r="J909" t="s">
        <v>8</v>
      </c>
      <c r="K909" t="str">
        <f>VLOOKUP(tblSalaries[[#This Row],[Where do you work]],tblCountries[[Actual]:[Mapping]],2,FALSE)</f>
        <v>India</v>
      </c>
      <c r="L909" t="s">
        <v>9</v>
      </c>
      <c r="M909" s="46">
        <v>4</v>
      </c>
      <c r="N9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10" spans="2:14" ht="15" customHeight="1" x14ac:dyDescent="0.25">
      <c r="B910" t="s">
        <v>2909</v>
      </c>
      <c r="C910" s="1">
        <v>41056.869386574072</v>
      </c>
      <c r="D910" s="4">
        <v>180000</v>
      </c>
      <c r="E910">
        <v>180000</v>
      </c>
      <c r="F910" t="s">
        <v>40</v>
      </c>
      <c r="G910" s="8" t="e">
        <f>tblSalaries[[#This Row],[clean Salary (in local currency)]]*VLOOKUP(tblSalaries[[#This Row],[Currency]],tblXrate[],2,FALSE)</f>
        <v>#N/A</v>
      </c>
      <c r="H910" t="s">
        <v>1060</v>
      </c>
      <c r="I910" t="s">
        <v>3912</v>
      </c>
      <c r="J910" t="s">
        <v>8</v>
      </c>
      <c r="K910" t="str">
        <f>VLOOKUP(tblSalaries[[#This Row],[Where do you work]],tblCountries[[Actual]:[Mapping]],2,FALSE)</f>
        <v>India</v>
      </c>
      <c r="L910" t="s">
        <v>13</v>
      </c>
      <c r="M910" s="46">
        <v>8</v>
      </c>
      <c r="N9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11" spans="2:14" ht="15" customHeight="1" x14ac:dyDescent="0.25">
      <c r="B911" t="s">
        <v>2910</v>
      </c>
      <c r="C911" s="1">
        <v>41056.877858796295</v>
      </c>
      <c r="D911" s="4">
        <v>600000</v>
      </c>
      <c r="E911">
        <v>600000</v>
      </c>
      <c r="F911" t="s">
        <v>40</v>
      </c>
      <c r="G911" s="8" t="e">
        <f>tblSalaries[[#This Row],[clean Salary (in local currency)]]*VLOOKUP(tblSalaries[[#This Row],[Currency]],tblXrate[],2,FALSE)</f>
        <v>#N/A</v>
      </c>
      <c r="H911" t="s">
        <v>108</v>
      </c>
      <c r="I911" t="s">
        <v>20</v>
      </c>
      <c r="J911" t="s">
        <v>8</v>
      </c>
      <c r="K911" t="str">
        <f>VLOOKUP(tblSalaries[[#This Row],[Where do you work]],tblCountries[[Actual]:[Mapping]],2,FALSE)</f>
        <v>India</v>
      </c>
      <c r="L911" t="s">
        <v>13</v>
      </c>
      <c r="M911" s="46">
        <v>8</v>
      </c>
      <c r="N9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12" spans="2:14" ht="15" customHeight="1" x14ac:dyDescent="0.25">
      <c r="B912" t="s">
        <v>2911</v>
      </c>
      <c r="C912" s="1">
        <v>41056.890057870369</v>
      </c>
      <c r="D912" s="4">
        <v>150000</v>
      </c>
      <c r="E912">
        <v>150000</v>
      </c>
      <c r="F912" t="s">
        <v>6</v>
      </c>
      <c r="G912" s="8" t="e">
        <f>tblSalaries[[#This Row],[clean Salary (in local currency)]]*VLOOKUP(tblSalaries[[#This Row],[Currency]],tblXrate[],2,FALSE)</f>
        <v>#N/A</v>
      </c>
      <c r="H912" t="s">
        <v>488</v>
      </c>
      <c r="I912" t="s">
        <v>488</v>
      </c>
      <c r="J912" t="s">
        <v>15</v>
      </c>
      <c r="K912" t="str">
        <f>VLOOKUP(tblSalaries[[#This Row],[Where do you work]],tblCountries[[Actual]:[Mapping]],2,FALSE)</f>
        <v>USA</v>
      </c>
      <c r="L912" t="s">
        <v>9</v>
      </c>
      <c r="M912" s="46">
        <v>25</v>
      </c>
      <c r="N9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913" spans="2:14" ht="15" customHeight="1" x14ac:dyDescent="0.25">
      <c r="B913" t="s">
        <v>2912</v>
      </c>
      <c r="C913" s="1">
        <v>41056.892152777778</v>
      </c>
      <c r="D913" s="4" t="s">
        <v>1061</v>
      </c>
      <c r="E913">
        <v>700000</v>
      </c>
      <c r="F913" t="s">
        <v>40</v>
      </c>
      <c r="G913" s="8" t="e">
        <f>tblSalaries[[#This Row],[clean Salary (in local currency)]]*VLOOKUP(tblSalaries[[#This Row],[Currency]],tblXrate[],2,FALSE)</f>
        <v>#N/A</v>
      </c>
      <c r="H913" t="s">
        <v>1062</v>
      </c>
      <c r="I913" t="s">
        <v>52</v>
      </c>
      <c r="J913" t="s">
        <v>8</v>
      </c>
      <c r="K913" t="str">
        <f>VLOOKUP(tblSalaries[[#This Row],[Where do you work]],tblCountries[[Actual]:[Mapping]],2,FALSE)</f>
        <v>India</v>
      </c>
      <c r="L913" t="s">
        <v>9</v>
      </c>
      <c r="M913" s="46">
        <v>3</v>
      </c>
      <c r="N9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14" spans="2:14" ht="15" customHeight="1" x14ac:dyDescent="0.25">
      <c r="B914" t="s">
        <v>2913</v>
      </c>
      <c r="C914" s="1">
        <v>41056.906006944446</v>
      </c>
      <c r="D914" s="4" t="s">
        <v>605</v>
      </c>
      <c r="E914">
        <v>15000</v>
      </c>
      <c r="F914" t="s">
        <v>22</v>
      </c>
      <c r="G914" s="8" t="e">
        <f>tblSalaries[[#This Row],[clean Salary (in local currency)]]*VLOOKUP(tblSalaries[[#This Row],[Currency]],tblXrate[],2,FALSE)</f>
        <v>#N/A</v>
      </c>
      <c r="H914" t="s">
        <v>1063</v>
      </c>
      <c r="I914" t="s">
        <v>20</v>
      </c>
      <c r="J914" t="s">
        <v>1064</v>
      </c>
      <c r="K914" t="str">
        <f>VLOOKUP(tblSalaries[[#This Row],[Where do you work]],tblCountries[[Actual]:[Mapping]],2,FALSE)</f>
        <v>Slovenia</v>
      </c>
      <c r="L914" t="s">
        <v>9</v>
      </c>
      <c r="M914" s="46">
        <v>4</v>
      </c>
      <c r="N9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15" spans="2:14" ht="15" customHeight="1" x14ac:dyDescent="0.25">
      <c r="B915" t="s">
        <v>2914</v>
      </c>
      <c r="C915" s="1">
        <v>41056.90966435185</v>
      </c>
      <c r="D915" s="4">
        <v>105000</v>
      </c>
      <c r="E915">
        <v>105000</v>
      </c>
      <c r="F915" t="s">
        <v>6</v>
      </c>
      <c r="G915" s="8" t="e">
        <f>tblSalaries[[#This Row],[clean Salary (in local currency)]]*VLOOKUP(tblSalaries[[#This Row],[Currency]],tblXrate[],2,FALSE)</f>
        <v>#N/A</v>
      </c>
      <c r="H915" t="s">
        <v>42</v>
      </c>
      <c r="I915" t="s">
        <v>20</v>
      </c>
      <c r="J915" t="s">
        <v>15</v>
      </c>
      <c r="K915" t="str">
        <f>VLOOKUP(tblSalaries[[#This Row],[Where do you work]],tblCountries[[Actual]:[Mapping]],2,FALSE)</f>
        <v>USA</v>
      </c>
      <c r="L915" t="s">
        <v>9</v>
      </c>
      <c r="M915" s="46">
        <v>20</v>
      </c>
      <c r="N9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16" spans="2:14" ht="15" customHeight="1" x14ac:dyDescent="0.25">
      <c r="B916" t="s">
        <v>2915</v>
      </c>
      <c r="C916" s="1">
        <v>41056.920312499999</v>
      </c>
      <c r="D916" s="4">
        <v>24000</v>
      </c>
      <c r="E916">
        <v>24000</v>
      </c>
      <c r="F916" t="s">
        <v>6</v>
      </c>
      <c r="G916" s="8" t="e">
        <f>tblSalaries[[#This Row],[clean Salary (in local currency)]]*VLOOKUP(tblSalaries[[#This Row],[Currency]],tblXrate[],2,FALSE)</f>
        <v>#N/A</v>
      </c>
      <c r="H916" t="s">
        <v>42</v>
      </c>
      <c r="I916" t="s">
        <v>20</v>
      </c>
      <c r="J916" t="s">
        <v>8</v>
      </c>
      <c r="K916" t="str">
        <f>VLOOKUP(tblSalaries[[#This Row],[Where do you work]],tblCountries[[Actual]:[Mapping]],2,FALSE)</f>
        <v>India</v>
      </c>
      <c r="L916" t="s">
        <v>9</v>
      </c>
      <c r="M916" s="46">
        <v>3</v>
      </c>
      <c r="N9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17" spans="2:14" ht="15" customHeight="1" x14ac:dyDescent="0.25">
      <c r="B917" t="s">
        <v>2916</v>
      </c>
      <c r="C917" s="1">
        <v>41056.931956018518</v>
      </c>
      <c r="D917" s="4" t="s">
        <v>1065</v>
      </c>
      <c r="E917">
        <v>50000</v>
      </c>
      <c r="F917" t="s">
        <v>69</v>
      </c>
      <c r="G917" s="8" t="e">
        <f>tblSalaries[[#This Row],[clean Salary (in local currency)]]*VLOOKUP(tblSalaries[[#This Row],[Currency]],tblXrate[],2,FALSE)</f>
        <v>#N/A</v>
      </c>
      <c r="H917" t="s">
        <v>1066</v>
      </c>
      <c r="I917" t="s">
        <v>20</v>
      </c>
      <c r="J917" t="s">
        <v>71</v>
      </c>
      <c r="K917" t="str">
        <f>VLOOKUP(tblSalaries[[#This Row],[Where do you work]],tblCountries[[Actual]:[Mapping]],2,FALSE)</f>
        <v>UK</v>
      </c>
      <c r="L917" t="s">
        <v>13</v>
      </c>
      <c r="M917" s="46">
        <v>10</v>
      </c>
      <c r="N9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18" spans="2:14" ht="15" customHeight="1" x14ac:dyDescent="0.25">
      <c r="B918" t="s">
        <v>2917</v>
      </c>
      <c r="C918" s="1">
        <v>41056.94122685185</v>
      </c>
      <c r="D918" s="4">
        <v>42000</v>
      </c>
      <c r="E918">
        <v>42000</v>
      </c>
      <c r="F918" t="s">
        <v>6</v>
      </c>
      <c r="G918" s="8" t="e">
        <f>tblSalaries[[#This Row],[clean Salary (in local currency)]]*VLOOKUP(tblSalaries[[#This Row],[Currency]],tblXrate[],2,FALSE)</f>
        <v>#N/A</v>
      </c>
      <c r="H918" t="s">
        <v>1067</v>
      </c>
      <c r="I918" t="s">
        <v>488</v>
      </c>
      <c r="J918" t="s">
        <v>133</v>
      </c>
      <c r="K918" t="str">
        <f>VLOOKUP(tblSalaries[[#This Row],[Where do you work]],tblCountries[[Actual]:[Mapping]],2,FALSE)</f>
        <v>Saudi Arabia</v>
      </c>
      <c r="L918" t="s">
        <v>13</v>
      </c>
      <c r="M918" s="46">
        <v>15</v>
      </c>
      <c r="N9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19" spans="2:14" ht="15" customHeight="1" x14ac:dyDescent="0.25">
      <c r="B919" t="s">
        <v>2918</v>
      </c>
      <c r="C919" s="1">
        <v>41056.944884259261</v>
      </c>
      <c r="D919" s="4" t="s">
        <v>1068</v>
      </c>
      <c r="E919">
        <v>19200</v>
      </c>
      <c r="F919" t="s">
        <v>3889</v>
      </c>
      <c r="G919" s="8" t="e">
        <f>tblSalaries[[#This Row],[clean Salary (in local currency)]]*VLOOKUP(tblSalaries[[#This Row],[Currency]],tblXrate[],2,FALSE)</f>
        <v>#N/A</v>
      </c>
      <c r="H919" t="s">
        <v>1069</v>
      </c>
      <c r="I919" t="s">
        <v>20</v>
      </c>
      <c r="J919" t="s">
        <v>143</v>
      </c>
      <c r="K919" t="str">
        <f>VLOOKUP(tblSalaries[[#This Row],[Where do you work]],tblCountries[[Actual]:[Mapping]],2,FALSE)</f>
        <v>Brazil</v>
      </c>
      <c r="L919" t="s">
        <v>13</v>
      </c>
      <c r="M919" s="46">
        <v>8</v>
      </c>
      <c r="N9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20" spans="2:14" ht="15" customHeight="1" x14ac:dyDescent="0.25">
      <c r="B920" t="s">
        <v>2919</v>
      </c>
      <c r="C920" s="1">
        <v>41056.957395833335</v>
      </c>
      <c r="D920" s="4">
        <v>60000</v>
      </c>
      <c r="E920">
        <v>60000</v>
      </c>
      <c r="F920" t="s">
        <v>6</v>
      </c>
      <c r="G920" s="8" t="e">
        <f>tblSalaries[[#This Row],[clean Salary (in local currency)]]*VLOOKUP(tblSalaries[[#This Row],[Currency]],tblXrate[],2,FALSE)</f>
        <v>#N/A</v>
      </c>
      <c r="H920" t="s">
        <v>356</v>
      </c>
      <c r="I920" t="s">
        <v>356</v>
      </c>
      <c r="J920" t="s">
        <v>171</v>
      </c>
      <c r="K920" t="str">
        <f>VLOOKUP(tblSalaries[[#This Row],[Where do you work]],tblCountries[[Actual]:[Mapping]],2,FALSE)</f>
        <v>Singapore</v>
      </c>
      <c r="L920" t="s">
        <v>9</v>
      </c>
      <c r="M920" s="46">
        <v>5</v>
      </c>
      <c r="N9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21" spans="2:14" ht="15" customHeight="1" x14ac:dyDescent="0.25">
      <c r="B921" t="s">
        <v>2920</v>
      </c>
      <c r="C921" s="1">
        <v>41056.960659722223</v>
      </c>
      <c r="D921" s="4">
        <v>1000000</v>
      </c>
      <c r="E921">
        <v>1000000</v>
      </c>
      <c r="F921" t="s">
        <v>40</v>
      </c>
      <c r="G921" s="8" t="e">
        <f>tblSalaries[[#This Row],[clean Salary (in local currency)]]*VLOOKUP(tblSalaries[[#This Row],[Currency]],tblXrate[],2,FALSE)</f>
        <v>#N/A</v>
      </c>
      <c r="H921" t="s">
        <v>1070</v>
      </c>
      <c r="I921" t="s">
        <v>52</v>
      </c>
      <c r="J921" t="s">
        <v>8</v>
      </c>
      <c r="K921" t="str">
        <f>VLOOKUP(tblSalaries[[#This Row],[Where do you work]],tblCountries[[Actual]:[Mapping]],2,FALSE)</f>
        <v>India</v>
      </c>
      <c r="L921" t="s">
        <v>13</v>
      </c>
      <c r="M921" s="46">
        <v>8</v>
      </c>
      <c r="N9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22" spans="2:14" ht="15" customHeight="1" x14ac:dyDescent="0.25">
      <c r="B922" t="s">
        <v>2921</v>
      </c>
      <c r="C922" s="1">
        <v>41056.965289351851</v>
      </c>
      <c r="D922" s="4" t="s">
        <v>1071</v>
      </c>
      <c r="E922">
        <v>700000</v>
      </c>
      <c r="F922" t="s">
        <v>40</v>
      </c>
      <c r="G922" s="8" t="e">
        <f>tblSalaries[[#This Row],[clean Salary (in local currency)]]*VLOOKUP(tblSalaries[[#This Row],[Currency]],tblXrate[],2,FALSE)</f>
        <v>#N/A</v>
      </c>
      <c r="H922" t="s">
        <v>207</v>
      </c>
      <c r="I922" t="s">
        <v>20</v>
      </c>
      <c r="J922" t="s">
        <v>8</v>
      </c>
      <c r="K922" t="str">
        <f>VLOOKUP(tblSalaries[[#This Row],[Where do you work]],tblCountries[[Actual]:[Mapping]],2,FALSE)</f>
        <v>India</v>
      </c>
      <c r="L922" t="s">
        <v>13</v>
      </c>
      <c r="M922" s="46">
        <v>1</v>
      </c>
      <c r="N9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23" spans="2:14" ht="15" customHeight="1" x14ac:dyDescent="0.25">
      <c r="B923" t="s">
        <v>2922</v>
      </c>
      <c r="C923" s="1">
        <v>41056.980902777781</v>
      </c>
      <c r="D923" s="4">
        <v>20571</v>
      </c>
      <c r="E923">
        <v>20571</v>
      </c>
      <c r="F923" t="s">
        <v>6</v>
      </c>
      <c r="G923" s="8" t="e">
        <f>tblSalaries[[#This Row],[clean Salary (in local currency)]]*VLOOKUP(tblSalaries[[#This Row],[Currency]],tblXrate[],2,FALSE)</f>
        <v>#N/A</v>
      </c>
      <c r="H923" t="s">
        <v>29</v>
      </c>
      <c r="I923" t="s">
        <v>3914</v>
      </c>
      <c r="J923" t="s">
        <v>1072</v>
      </c>
      <c r="K923" t="str">
        <f>VLOOKUP(tblSalaries[[#This Row],[Where do you work]],tblCountries[[Actual]:[Mapping]],2,FALSE)</f>
        <v>Albania</v>
      </c>
      <c r="L923" t="s">
        <v>9</v>
      </c>
      <c r="M923" s="46">
        <v>8</v>
      </c>
      <c r="N9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24" spans="2:14" ht="15" customHeight="1" x14ac:dyDescent="0.25">
      <c r="B924" t="s">
        <v>2923</v>
      </c>
      <c r="C924" s="1">
        <v>41056.988437499997</v>
      </c>
      <c r="D924" s="4">
        <v>290</v>
      </c>
      <c r="E924">
        <v>3480</v>
      </c>
      <c r="F924" t="s">
        <v>6</v>
      </c>
      <c r="G924" s="8" t="e">
        <f>tblSalaries[[#This Row],[clean Salary (in local currency)]]*VLOOKUP(tblSalaries[[#This Row],[Currency]],tblXrate[],2,FALSE)</f>
        <v>#N/A</v>
      </c>
      <c r="H924" t="s">
        <v>1073</v>
      </c>
      <c r="I924" t="s">
        <v>52</v>
      </c>
      <c r="J924" t="s">
        <v>17</v>
      </c>
      <c r="K924" t="str">
        <f>VLOOKUP(tblSalaries[[#This Row],[Where do you work]],tblCountries[[Actual]:[Mapping]],2,FALSE)</f>
        <v>Pakistan</v>
      </c>
      <c r="L924" t="s">
        <v>13</v>
      </c>
      <c r="M924" s="46">
        <v>6</v>
      </c>
      <c r="N9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25" spans="2:14" ht="15" customHeight="1" x14ac:dyDescent="0.25">
      <c r="B925" t="s">
        <v>2924</v>
      </c>
      <c r="C925" s="1">
        <v>41056.990312499998</v>
      </c>
      <c r="D925" s="4">
        <v>18060</v>
      </c>
      <c r="E925">
        <v>18060</v>
      </c>
      <c r="F925" t="s">
        <v>6</v>
      </c>
      <c r="G925" s="8" t="e">
        <f>tblSalaries[[#This Row],[clean Salary (in local currency)]]*VLOOKUP(tblSalaries[[#This Row],[Currency]],tblXrate[],2,FALSE)</f>
        <v>#N/A</v>
      </c>
      <c r="H925" t="s">
        <v>1074</v>
      </c>
      <c r="I925" t="s">
        <v>3912</v>
      </c>
      <c r="J925" t="s">
        <v>347</v>
      </c>
      <c r="K925" t="str">
        <f>VLOOKUP(tblSalaries[[#This Row],[Where do you work]],tblCountries[[Actual]:[Mapping]],2,FALSE)</f>
        <v>Philippines</v>
      </c>
      <c r="L925" t="s">
        <v>9</v>
      </c>
      <c r="M925" s="46">
        <v>12</v>
      </c>
      <c r="N9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26" spans="2:14" ht="15" customHeight="1" x14ac:dyDescent="0.25">
      <c r="B926" t="s">
        <v>2925</v>
      </c>
      <c r="C926" s="1">
        <v>41056.991261574076</v>
      </c>
      <c r="D926" s="4" t="s">
        <v>519</v>
      </c>
      <c r="E926">
        <v>30000</v>
      </c>
      <c r="F926" t="s">
        <v>6</v>
      </c>
      <c r="G926" s="8" t="e">
        <f>tblSalaries[[#This Row],[clean Salary (in local currency)]]*VLOOKUP(tblSalaries[[#This Row],[Currency]],tblXrate[],2,FALSE)</f>
        <v>#N/A</v>
      </c>
      <c r="H926" t="s">
        <v>1075</v>
      </c>
      <c r="I926" t="s">
        <v>310</v>
      </c>
      <c r="J926" t="s">
        <v>1076</v>
      </c>
      <c r="K926" t="str">
        <f>VLOOKUP(tblSalaries[[#This Row],[Where do you work]],tblCountries[[Actual]:[Mapping]],2,FALSE)</f>
        <v>Iran</v>
      </c>
      <c r="L926" t="s">
        <v>18</v>
      </c>
      <c r="M926" s="46">
        <v>30</v>
      </c>
      <c r="N9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927" spans="2:14" ht="15" customHeight="1" x14ac:dyDescent="0.25">
      <c r="B927" t="s">
        <v>2926</v>
      </c>
      <c r="C927" s="1">
        <v>41056.995000000003</v>
      </c>
      <c r="D927" s="4" t="s">
        <v>1077</v>
      </c>
      <c r="E927">
        <v>24000</v>
      </c>
      <c r="F927" t="s">
        <v>6</v>
      </c>
      <c r="G927" s="8" t="e">
        <f>tblSalaries[[#This Row],[clean Salary (in local currency)]]*VLOOKUP(tblSalaries[[#This Row],[Currency]],tblXrate[],2,FALSE)</f>
        <v>#N/A</v>
      </c>
      <c r="H927" t="s">
        <v>1078</v>
      </c>
      <c r="I927" t="s">
        <v>52</v>
      </c>
      <c r="J927" t="s">
        <v>8</v>
      </c>
      <c r="K927" t="str">
        <f>VLOOKUP(tblSalaries[[#This Row],[Where do you work]],tblCountries[[Actual]:[Mapping]],2,FALSE)</f>
        <v>India</v>
      </c>
      <c r="L927" t="s">
        <v>9</v>
      </c>
      <c r="M927" s="46">
        <v>10</v>
      </c>
      <c r="N9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28" spans="2:14" ht="15" customHeight="1" x14ac:dyDescent="0.25">
      <c r="B928" t="s">
        <v>2927</v>
      </c>
      <c r="C928" s="1">
        <v>41057.00744212963</v>
      </c>
      <c r="D928" s="4">
        <v>63200</v>
      </c>
      <c r="E928">
        <v>63200</v>
      </c>
      <c r="F928" t="s">
        <v>22</v>
      </c>
      <c r="G928" s="8" t="e">
        <f>tblSalaries[[#This Row],[clean Salary (in local currency)]]*VLOOKUP(tblSalaries[[#This Row],[Currency]],tblXrate[],2,FALSE)</f>
        <v>#N/A</v>
      </c>
      <c r="H928" t="s">
        <v>356</v>
      </c>
      <c r="I928" t="s">
        <v>356</v>
      </c>
      <c r="J928" t="s">
        <v>106</v>
      </c>
      <c r="K928" t="str">
        <f>VLOOKUP(tblSalaries[[#This Row],[Where do you work]],tblCountries[[Actual]:[Mapping]],2,FALSE)</f>
        <v>France</v>
      </c>
      <c r="L928" t="s">
        <v>9</v>
      </c>
      <c r="M928" s="46">
        <v>3</v>
      </c>
      <c r="N9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29" spans="2:14" ht="15" customHeight="1" x14ac:dyDescent="0.25">
      <c r="B929" t="s">
        <v>2928</v>
      </c>
      <c r="C929" s="1">
        <v>41057.012106481481</v>
      </c>
      <c r="D929" s="4">
        <v>70000</v>
      </c>
      <c r="E929">
        <v>70000</v>
      </c>
      <c r="F929" t="s">
        <v>6</v>
      </c>
      <c r="G929" s="8" t="e">
        <f>tblSalaries[[#This Row],[clean Salary (in local currency)]]*VLOOKUP(tblSalaries[[#This Row],[Currency]],tblXrate[],2,FALSE)</f>
        <v>#N/A</v>
      </c>
      <c r="H929" t="s">
        <v>1079</v>
      </c>
      <c r="I929" t="s">
        <v>52</v>
      </c>
      <c r="J929" t="s">
        <v>15</v>
      </c>
      <c r="K929" t="str">
        <f>VLOOKUP(tblSalaries[[#This Row],[Where do you work]],tblCountries[[Actual]:[Mapping]],2,FALSE)</f>
        <v>USA</v>
      </c>
      <c r="L929" t="s">
        <v>9</v>
      </c>
      <c r="M929" s="46">
        <v>4</v>
      </c>
      <c r="N9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30" spans="2:14" ht="15" customHeight="1" x14ac:dyDescent="0.25">
      <c r="B930" t="s">
        <v>2929</v>
      </c>
      <c r="C930" s="1">
        <v>41057.020092592589</v>
      </c>
      <c r="D930" s="4" t="s">
        <v>894</v>
      </c>
      <c r="E930">
        <v>480000</v>
      </c>
      <c r="F930" t="s">
        <v>40</v>
      </c>
      <c r="G930" s="8" t="e">
        <f>tblSalaries[[#This Row],[clean Salary (in local currency)]]*VLOOKUP(tblSalaries[[#This Row],[Currency]],tblXrate[],2,FALSE)</f>
        <v>#N/A</v>
      </c>
      <c r="H930" t="s">
        <v>52</v>
      </c>
      <c r="I930" t="s">
        <v>52</v>
      </c>
      <c r="J930" t="s">
        <v>8</v>
      </c>
      <c r="K930" t="str">
        <f>VLOOKUP(tblSalaries[[#This Row],[Where do you work]],tblCountries[[Actual]:[Mapping]],2,FALSE)</f>
        <v>India</v>
      </c>
      <c r="L930" t="s">
        <v>18</v>
      </c>
      <c r="M930" s="46">
        <v>2</v>
      </c>
      <c r="N9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31" spans="2:14" ht="15" customHeight="1" x14ac:dyDescent="0.25">
      <c r="B931" t="s">
        <v>2930</v>
      </c>
      <c r="C931" s="1">
        <v>41057.025231481479</v>
      </c>
      <c r="D931" s="4" t="s">
        <v>1081</v>
      </c>
      <c r="E931">
        <v>600000</v>
      </c>
      <c r="F931" t="s">
        <v>40</v>
      </c>
      <c r="G931" s="8" t="e">
        <f>tblSalaries[[#This Row],[clean Salary (in local currency)]]*VLOOKUP(tblSalaries[[#This Row],[Currency]],tblXrate[],2,FALSE)</f>
        <v>#N/A</v>
      </c>
      <c r="H931" t="s">
        <v>1082</v>
      </c>
      <c r="I931" t="s">
        <v>20</v>
      </c>
      <c r="J931" t="s">
        <v>8</v>
      </c>
      <c r="K931" t="str">
        <f>VLOOKUP(tblSalaries[[#This Row],[Where do you work]],tblCountries[[Actual]:[Mapping]],2,FALSE)</f>
        <v>India</v>
      </c>
      <c r="L931" t="s">
        <v>9</v>
      </c>
      <c r="M931" s="46">
        <v>11</v>
      </c>
      <c r="N9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32" spans="2:14" ht="15" customHeight="1" x14ac:dyDescent="0.25">
      <c r="B932" t="s">
        <v>2931</v>
      </c>
      <c r="C932" s="1">
        <v>41057.030324074076</v>
      </c>
      <c r="D932" s="4" t="s">
        <v>1083</v>
      </c>
      <c r="E932">
        <v>600000</v>
      </c>
      <c r="F932" t="s">
        <v>40</v>
      </c>
      <c r="G932" s="8" t="e">
        <f>tblSalaries[[#This Row],[clean Salary (in local currency)]]*VLOOKUP(tblSalaries[[#This Row],[Currency]],tblXrate[],2,FALSE)</f>
        <v>#N/A</v>
      </c>
      <c r="H932" t="s">
        <v>748</v>
      </c>
      <c r="I932" t="s">
        <v>20</v>
      </c>
      <c r="J932" t="s">
        <v>8</v>
      </c>
      <c r="K932" t="str">
        <f>VLOOKUP(tblSalaries[[#This Row],[Where do you work]],tblCountries[[Actual]:[Mapping]],2,FALSE)</f>
        <v>India</v>
      </c>
      <c r="L932" t="s">
        <v>18</v>
      </c>
      <c r="M932" s="46">
        <v>4</v>
      </c>
      <c r="N9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33" spans="2:14" ht="15" customHeight="1" x14ac:dyDescent="0.25">
      <c r="B933" t="s">
        <v>2932</v>
      </c>
      <c r="C933" s="1">
        <v>41057.033599537041</v>
      </c>
      <c r="D933" s="4">
        <v>20000</v>
      </c>
      <c r="E933">
        <v>20000</v>
      </c>
      <c r="F933" t="s">
        <v>6</v>
      </c>
      <c r="G933" s="8" t="e">
        <f>tblSalaries[[#This Row],[clean Salary (in local currency)]]*VLOOKUP(tblSalaries[[#This Row],[Currency]],tblXrate[],2,FALSE)</f>
        <v>#N/A</v>
      </c>
      <c r="H933" t="s">
        <v>1044</v>
      </c>
      <c r="I933" t="s">
        <v>310</v>
      </c>
      <c r="J933" t="s">
        <v>1084</v>
      </c>
      <c r="K933" t="str">
        <f>VLOOKUP(tblSalaries[[#This Row],[Where do you work]],tblCountries[[Actual]:[Mapping]],2,FALSE)</f>
        <v>Zambia</v>
      </c>
      <c r="L933" t="s">
        <v>13</v>
      </c>
      <c r="M933" s="46">
        <v>2</v>
      </c>
      <c r="N9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34" spans="2:14" ht="15" customHeight="1" x14ac:dyDescent="0.25">
      <c r="B934" t="s">
        <v>2933</v>
      </c>
      <c r="C934" s="1">
        <v>41057.053668981483</v>
      </c>
      <c r="D934" s="4" t="s">
        <v>1085</v>
      </c>
      <c r="E934">
        <v>42000</v>
      </c>
      <c r="F934" t="s">
        <v>22</v>
      </c>
      <c r="G934" s="8" t="e">
        <f>tblSalaries[[#This Row],[clean Salary (in local currency)]]*VLOOKUP(tblSalaries[[#This Row],[Currency]],tblXrate[],2,FALSE)</f>
        <v>#N/A</v>
      </c>
      <c r="H934" t="s">
        <v>356</v>
      </c>
      <c r="I934" t="s">
        <v>356</v>
      </c>
      <c r="J934" t="s">
        <v>24</v>
      </c>
      <c r="K934" t="str">
        <f>VLOOKUP(tblSalaries[[#This Row],[Where do you work]],tblCountries[[Actual]:[Mapping]],2,FALSE)</f>
        <v>Germany</v>
      </c>
      <c r="L934" t="s">
        <v>18</v>
      </c>
      <c r="M934" s="46">
        <v>3</v>
      </c>
      <c r="N9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35" spans="2:14" ht="15" customHeight="1" x14ac:dyDescent="0.25">
      <c r="B935" t="s">
        <v>2934</v>
      </c>
      <c r="C935" s="1">
        <v>41057.062025462961</v>
      </c>
      <c r="D935" s="4">
        <v>3000</v>
      </c>
      <c r="E935">
        <v>36000</v>
      </c>
      <c r="F935" t="s">
        <v>6</v>
      </c>
      <c r="G935" s="8" t="e">
        <f>tblSalaries[[#This Row],[clean Salary (in local currency)]]*VLOOKUP(tblSalaries[[#This Row],[Currency]],tblXrate[],2,FALSE)</f>
        <v>#N/A</v>
      </c>
      <c r="H935" t="s">
        <v>310</v>
      </c>
      <c r="I935" t="s">
        <v>310</v>
      </c>
      <c r="J935" t="s">
        <v>126</v>
      </c>
      <c r="K935" t="str">
        <f>VLOOKUP(tblSalaries[[#This Row],[Where do you work]],tblCountries[[Actual]:[Mapping]],2,FALSE)</f>
        <v>UAE</v>
      </c>
      <c r="L935" t="s">
        <v>9</v>
      </c>
      <c r="M935" s="46">
        <v>4.5</v>
      </c>
      <c r="N9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36" spans="2:14" ht="15" customHeight="1" x14ac:dyDescent="0.25">
      <c r="B936" t="s">
        <v>2935</v>
      </c>
      <c r="C936" s="1">
        <v>41057.062835648147</v>
      </c>
      <c r="D936" s="4">
        <v>57000</v>
      </c>
      <c r="E936">
        <v>57000</v>
      </c>
      <c r="F936" t="s">
        <v>6</v>
      </c>
      <c r="G936" s="8" t="e">
        <f>tblSalaries[[#This Row],[clean Salary (in local currency)]]*VLOOKUP(tblSalaries[[#This Row],[Currency]],tblXrate[],2,FALSE)</f>
        <v>#N/A</v>
      </c>
      <c r="H936" t="s">
        <v>1086</v>
      </c>
      <c r="I936" t="s">
        <v>279</v>
      </c>
      <c r="J936" t="s">
        <v>15</v>
      </c>
      <c r="K936" t="str">
        <f>VLOOKUP(tblSalaries[[#This Row],[Where do you work]],tblCountries[[Actual]:[Mapping]],2,FALSE)</f>
        <v>USA</v>
      </c>
      <c r="L936" t="s">
        <v>18</v>
      </c>
      <c r="M936" s="46">
        <v>4</v>
      </c>
      <c r="N9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37" spans="2:14" ht="15" customHeight="1" x14ac:dyDescent="0.25">
      <c r="B937" t="s">
        <v>2936</v>
      </c>
      <c r="C937" s="1">
        <v>41057.074641203704</v>
      </c>
      <c r="D937" s="4">
        <v>135000</v>
      </c>
      <c r="E937">
        <v>135000</v>
      </c>
      <c r="F937" t="s">
        <v>6</v>
      </c>
      <c r="G937" s="8" t="e">
        <f>tblSalaries[[#This Row],[clean Salary (in local currency)]]*VLOOKUP(tblSalaries[[#This Row],[Currency]],tblXrate[],2,FALSE)</f>
        <v>#N/A</v>
      </c>
      <c r="H937" t="s">
        <v>1087</v>
      </c>
      <c r="I937" t="s">
        <v>52</v>
      </c>
      <c r="J937" t="s">
        <v>15</v>
      </c>
      <c r="K937" t="str">
        <f>VLOOKUP(tblSalaries[[#This Row],[Where do you work]],tblCountries[[Actual]:[Mapping]],2,FALSE)</f>
        <v>USA</v>
      </c>
      <c r="L937" t="s">
        <v>13</v>
      </c>
      <c r="M937" s="46">
        <v>15</v>
      </c>
      <c r="N9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38" spans="2:14" ht="15" customHeight="1" x14ac:dyDescent="0.25">
      <c r="B938" t="s">
        <v>2937</v>
      </c>
      <c r="C938" s="1">
        <v>41057.100844907407</v>
      </c>
      <c r="D938" s="4">
        <v>75000</v>
      </c>
      <c r="E938">
        <v>75000</v>
      </c>
      <c r="F938" t="s">
        <v>22</v>
      </c>
      <c r="G938" s="8" t="e">
        <f>tblSalaries[[#This Row],[clean Salary (in local currency)]]*VLOOKUP(tblSalaries[[#This Row],[Currency]],tblXrate[],2,FALSE)</f>
        <v>#N/A</v>
      </c>
      <c r="H938" t="s">
        <v>1088</v>
      </c>
      <c r="I938" t="s">
        <v>20</v>
      </c>
      <c r="J938" t="s">
        <v>627</v>
      </c>
      <c r="K938" t="str">
        <f>VLOOKUP(tblSalaries[[#This Row],[Where do you work]],tblCountries[[Actual]:[Mapping]],2,FALSE)</f>
        <v>Netherlands</v>
      </c>
      <c r="L938" t="s">
        <v>9</v>
      </c>
      <c r="M938" s="46">
        <v>4</v>
      </c>
      <c r="N9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39" spans="2:14" ht="15" customHeight="1" x14ac:dyDescent="0.25">
      <c r="B939" t="s">
        <v>2938</v>
      </c>
      <c r="C939" s="1">
        <v>41057.148773148147</v>
      </c>
      <c r="D939" s="4">
        <v>45000</v>
      </c>
      <c r="E939">
        <v>45000</v>
      </c>
      <c r="F939" t="s">
        <v>22</v>
      </c>
      <c r="G939" s="8" t="e">
        <f>tblSalaries[[#This Row],[clean Salary (in local currency)]]*VLOOKUP(tblSalaries[[#This Row],[Currency]],tblXrate[],2,FALSE)</f>
        <v>#N/A</v>
      </c>
      <c r="H939" t="s">
        <v>1089</v>
      </c>
      <c r="I939" t="s">
        <v>20</v>
      </c>
      <c r="J939" t="s">
        <v>1090</v>
      </c>
      <c r="K939" t="str">
        <f>VLOOKUP(tblSalaries[[#This Row],[Where do you work]],tblCountries[[Actual]:[Mapping]],2,FALSE)</f>
        <v>Netherlands</v>
      </c>
      <c r="L939" t="s">
        <v>18</v>
      </c>
      <c r="M939" s="46">
        <v>10</v>
      </c>
      <c r="N9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40" spans="2:14" ht="15" customHeight="1" x14ac:dyDescent="0.25">
      <c r="B940" t="s">
        <v>2939</v>
      </c>
      <c r="C940" s="1">
        <v>41057.155555555553</v>
      </c>
      <c r="D940" s="4" t="s">
        <v>1091</v>
      </c>
      <c r="E940">
        <v>2000000</v>
      </c>
      <c r="F940" t="s">
        <v>3958</v>
      </c>
      <c r="G940" s="8" t="e">
        <f>tblSalaries[[#This Row],[clean Salary (in local currency)]]*VLOOKUP(tblSalaries[[#This Row],[Currency]],tblXrate[],2,FALSE)</f>
        <v>#N/A</v>
      </c>
      <c r="H940" t="s">
        <v>1092</v>
      </c>
      <c r="I940" t="s">
        <v>52</v>
      </c>
      <c r="J940" t="s">
        <v>868</v>
      </c>
      <c r="K940" t="str">
        <f>VLOOKUP(tblSalaries[[#This Row],[Where do you work]],tblCountries[[Actual]:[Mapping]],2,FALSE)</f>
        <v>Nigeria</v>
      </c>
      <c r="L940" t="s">
        <v>9</v>
      </c>
      <c r="M940" s="46">
        <v>5</v>
      </c>
      <c r="N9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41" spans="2:14" ht="15" customHeight="1" x14ac:dyDescent="0.25">
      <c r="B941" t="s">
        <v>2940</v>
      </c>
      <c r="C941" s="1">
        <v>41057.170300925929</v>
      </c>
      <c r="D941" s="4">
        <v>8000</v>
      </c>
      <c r="E941">
        <v>8000</v>
      </c>
      <c r="F941" t="s">
        <v>6</v>
      </c>
      <c r="G941" s="8" t="e">
        <f>tblSalaries[[#This Row],[clean Salary (in local currency)]]*VLOOKUP(tblSalaries[[#This Row],[Currency]],tblXrate[],2,FALSE)</f>
        <v>#N/A</v>
      </c>
      <c r="H941" t="s">
        <v>167</v>
      </c>
      <c r="I941" t="s">
        <v>20</v>
      </c>
      <c r="J941" t="s">
        <v>8</v>
      </c>
      <c r="K941" t="str">
        <f>VLOOKUP(tblSalaries[[#This Row],[Where do you work]],tblCountries[[Actual]:[Mapping]],2,FALSE)</f>
        <v>India</v>
      </c>
      <c r="L941" t="s">
        <v>25</v>
      </c>
      <c r="M941" s="46">
        <v>5</v>
      </c>
      <c r="N9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42" spans="2:14" ht="15" customHeight="1" x14ac:dyDescent="0.25">
      <c r="B942" t="s">
        <v>2941</v>
      </c>
      <c r="C942" s="1">
        <v>41057.194918981484</v>
      </c>
      <c r="D942" s="4" t="s">
        <v>1093</v>
      </c>
      <c r="E942">
        <v>48000</v>
      </c>
      <c r="F942" t="s">
        <v>6</v>
      </c>
      <c r="G942" s="8" t="e">
        <f>tblSalaries[[#This Row],[clean Salary (in local currency)]]*VLOOKUP(tblSalaries[[#This Row],[Currency]],tblXrate[],2,FALSE)</f>
        <v>#N/A</v>
      </c>
      <c r="H942" t="s">
        <v>1094</v>
      </c>
      <c r="I942" t="s">
        <v>52</v>
      </c>
      <c r="J942" t="s">
        <v>106</v>
      </c>
      <c r="K942" t="str">
        <f>VLOOKUP(tblSalaries[[#This Row],[Where do you work]],tblCountries[[Actual]:[Mapping]],2,FALSE)</f>
        <v>France</v>
      </c>
      <c r="L942" t="s">
        <v>9</v>
      </c>
      <c r="M942" s="46">
        <v>5</v>
      </c>
      <c r="N9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43" spans="2:14" ht="15" customHeight="1" x14ac:dyDescent="0.25">
      <c r="B943" t="s">
        <v>2942</v>
      </c>
      <c r="C943" s="1">
        <v>41057.213703703703</v>
      </c>
      <c r="D943" s="4">
        <v>40000</v>
      </c>
      <c r="E943">
        <v>40000</v>
      </c>
      <c r="F943" t="s">
        <v>6</v>
      </c>
      <c r="G943" s="8" t="e">
        <f>tblSalaries[[#This Row],[clean Salary (in local currency)]]*VLOOKUP(tblSalaries[[#This Row],[Currency]],tblXrate[],2,FALSE)</f>
        <v>#N/A</v>
      </c>
      <c r="H943" t="s">
        <v>256</v>
      </c>
      <c r="I943" t="s">
        <v>20</v>
      </c>
      <c r="J943" t="s">
        <v>1095</v>
      </c>
      <c r="K943" t="str">
        <f>VLOOKUP(tblSalaries[[#This Row],[Where do you work]],tblCountries[[Actual]:[Mapping]],2,FALSE)</f>
        <v>New Zealand</v>
      </c>
      <c r="L943" t="s">
        <v>9</v>
      </c>
      <c r="M943" s="46">
        <v>5</v>
      </c>
      <c r="N9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44" spans="2:14" ht="15" customHeight="1" x14ac:dyDescent="0.25">
      <c r="B944" t="s">
        <v>2943</v>
      </c>
      <c r="C944" s="1">
        <v>41057.214722222219</v>
      </c>
      <c r="D944" s="4" t="s">
        <v>1096</v>
      </c>
      <c r="E944">
        <v>75000</v>
      </c>
      <c r="F944" t="s">
        <v>669</v>
      </c>
      <c r="G944" s="8" t="e">
        <f>tblSalaries[[#This Row],[clean Salary (in local currency)]]*VLOOKUP(tblSalaries[[#This Row],[Currency]],tblXrate[],2,FALSE)</f>
        <v>#N/A</v>
      </c>
      <c r="H944" t="s">
        <v>392</v>
      </c>
      <c r="I944" t="s">
        <v>20</v>
      </c>
      <c r="J944" t="s">
        <v>1097</v>
      </c>
      <c r="K944" t="str">
        <f>VLOOKUP(tblSalaries[[#This Row],[Where do you work]],tblCountries[[Actual]:[Mapping]],2,FALSE)</f>
        <v>New Zealand</v>
      </c>
      <c r="L944" t="s">
        <v>9</v>
      </c>
      <c r="M944" s="46">
        <v>10</v>
      </c>
      <c r="N9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45" spans="2:14" ht="15" customHeight="1" x14ac:dyDescent="0.25">
      <c r="B945" t="s">
        <v>2944</v>
      </c>
      <c r="C945" s="1">
        <v>41057.217106481483</v>
      </c>
      <c r="D945" s="4">
        <v>150000</v>
      </c>
      <c r="E945">
        <v>150000</v>
      </c>
      <c r="F945" t="s">
        <v>6</v>
      </c>
      <c r="G945" s="8" t="e">
        <f>tblSalaries[[#This Row],[clean Salary (in local currency)]]*VLOOKUP(tblSalaries[[#This Row],[Currency]],tblXrate[],2,FALSE)</f>
        <v>#N/A</v>
      </c>
      <c r="H945" t="s">
        <v>1098</v>
      </c>
      <c r="I945" t="s">
        <v>20</v>
      </c>
      <c r="J945" t="s">
        <v>46</v>
      </c>
      <c r="K945" t="str">
        <f>VLOOKUP(tblSalaries[[#This Row],[Where do you work]],tblCountries[[Actual]:[Mapping]],2,FALSE)</f>
        <v>Switzerland</v>
      </c>
      <c r="L945" t="s">
        <v>25</v>
      </c>
      <c r="M945" s="46">
        <v>20</v>
      </c>
      <c r="N9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46" spans="2:14" ht="15" customHeight="1" x14ac:dyDescent="0.25">
      <c r="B946" t="s">
        <v>2945</v>
      </c>
      <c r="C946" s="1">
        <v>41057.222696759258</v>
      </c>
      <c r="D946" s="4">
        <v>80000</v>
      </c>
      <c r="E946">
        <v>80000</v>
      </c>
      <c r="F946" t="s">
        <v>82</v>
      </c>
      <c r="G946" s="8" t="e">
        <f>tblSalaries[[#This Row],[clean Salary (in local currency)]]*VLOOKUP(tblSalaries[[#This Row],[Currency]],tblXrate[],2,FALSE)</f>
        <v>#N/A</v>
      </c>
      <c r="H946" t="s">
        <v>1099</v>
      </c>
      <c r="I946" t="s">
        <v>52</v>
      </c>
      <c r="J946" t="s">
        <v>84</v>
      </c>
      <c r="K946" t="str">
        <f>VLOOKUP(tblSalaries[[#This Row],[Where do you work]],tblCountries[[Actual]:[Mapping]],2,FALSE)</f>
        <v>Australia</v>
      </c>
      <c r="L946" t="s">
        <v>9</v>
      </c>
      <c r="M946" s="46">
        <v>25</v>
      </c>
      <c r="N9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947" spans="2:14" ht="15" customHeight="1" x14ac:dyDescent="0.25">
      <c r="B947" t="s">
        <v>2946</v>
      </c>
      <c r="C947" s="1">
        <v>41057.242314814815</v>
      </c>
      <c r="D947" s="4">
        <v>95000</v>
      </c>
      <c r="E947">
        <v>95000</v>
      </c>
      <c r="F947" t="s">
        <v>82</v>
      </c>
      <c r="G947" s="8" t="e">
        <f>tblSalaries[[#This Row],[clean Salary (in local currency)]]*VLOOKUP(tblSalaries[[#This Row],[Currency]],tblXrate[],2,FALSE)</f>
        <v>#N/A</v>
      </c>
      <c r="H947" t="s">
        <v>160</v>
      </c>
      <c r="I947" t="s">
        <v>20</v>
      </c>
      <c r="J947" t="s">
        <v>84</v>
      </c>
      <c r="K947" t="str">
        <f>VLOOKUP(tblSalaries[[#This Row],[Where do you work]],tblCountries[[Actual]:[Mapping]],2,FALSE)</f>
        <v>Australia</v>
      </c>
      <c r="L947" t="s">
        <v>18</v>
      </c>
      <c r="M947" s="46">
        <v>20</v>
      </c>
      <c r="N9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48" spans="2:14" ht="15" customHeight="1" x14ac:dyDescent="0.25">
      <c r="B948" t="s">
        <v>2947</v>
      </c>
      <c r="C948" s="1">
        <v>41057.24386574074</v>
      </c>
      <c r="D948" s="4" t="s">
        <v>1100</v>
      </c>
      <c r="E948">
        <v>90000</v>
      </c>
      <c r="F948" t="s">
        <v>82</v>
      </c>
      <c r="G948" s="8" t="e">
        <f>tblSalaries[[#This Row],[clean Salary (in local currency)]]*VLOOKUP(tblSalaries[[#This Row],[Currency]],tblXrate[],2,FALSE)</f>
        <v>#N/A</v>
      </c>
      <c r="H948" t="s">
        <v>924</v>
      </c>
      <c r="I948" t="s">
        <v>20</v>
      </c>
      <c r="J948" t="s">
        <v>84</v>
      </c>
      <c r="K948" t="str">
        <f>VLOOKUP(tblSalaries[[#This Row],[Where do you work]],tblCountries[[Actual]:[Mapping]],2,FALSE)</f>
        <v>Australia</v>
      </c>
      <c r="L948" t="s">
        <v>9</v>
      </c>
      <c r="M948" s="46">
        <v>13</v>
      </c>
      <c r="N9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49" spans="2:14" ht="15" customHeight="1" x14ac:dyDescent="0.25">
      <c r="B949" t="s">
        <v>2948</v>
      </c>
      <c r="C949" s="1">
        <v>41057.243981481479</v>
      </c>
      <c r="D949" s="4">
        <v>15000</v>
      </c>
      <c r="E949">
        <v>15000</v>
      </c>
      <c r="F949" t="s">
        <v>6</v>
      </c>
      <c r="G949" s="8" t="e">
        <f>tblSalaries[[#This Row],[clean Salary (in local currency)]]*VLOOKUP(tblSalaries[[#This Row],[Currency]],tblXrate[],2,FALSE)</f>
        <v>#N/A</v>
      </c>
      <c r="H949" t="s">
        <v>1101</v>
      </c>
      <c r="I949" t="s">
        <v>20</v>
      </c>
      <c r="J949" t="s">
        <v>8</v>
      </c>
      <c r="K949" t="str">
        <f>VLOOKUP(tblSalaries[[#This Row],[Where do you work]],tblCountries[[Actual]:[Mapping]],2,FALSE)</f>
        <v>India</v>
      </c>
      <c r="L949" t="s">
        <v>18</v>
      </c>
      <c r="M949" s="46">
        <v>2</v>
      </c>
      <c r="N9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50" spans="2:14" ht="15" customHeight="1" x14ac:dyDescent="0.25">
      <c r="B950" t="s">
        <v>2949</v>
      </c>
      <c r="C950" s="1">
        <v>41057.267777777779</v>
      </c>
      <c r="D950" s="4" t="s">
        <v>1102</v>
      </c>
      <c r="E950">
        <v>65000</v>
      </c>
      <c r="F950" t="s">
        <v>82</v>
      </c>
      <c r="G950" s="8" t="e">
        <f>tblSalaries[[#This Row],[clean Salary (in local currency)]]*VLOOKUP(tblSalaries[[#This Row],[Currency]],tblXrate[],2,FALSE)</f>
        <v>#N/A</v>
      </c>
      <c r="H950" t="s">
        <v>1103</v>
      </c>
      <c r="I950" t="s">
        <v>52</v>
      </c>
      <c r="J950" t="s">
        <v>84</v>
      </c>
      <c r="K950" t="str">
        <f>VLOOKUP(tblSalaries[[#This Row],[Where do you work]],tblCountries[[Actual]:[Mapping]],2,FALSE)</f>
        <v>Australia</v>
      </c>
      <c r="L950" t="s">
        <v>18</v>
      </c>
      <c r="M950" s="46">
        <v>5</v>
      </c>
      <c r="N9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51" spans="2:14" ht="15" customHeight="1" x14ac:dyDescent="0.25">
      <c r="B951" t="s">
        <v>2950</v>
      </c>
      <c r="C951" s="1">
        <v>41057.274884259263</v>
      </c>
      <c r="D951" s="4">
        <v>100000</v>
      </c>
      <c r="E951">
        <v>100000</v>
      </c>
      <c r="F951" t="s">
        <v>82</v>
      </c>
      <c r="G951" s="8" t="e">
        <f>tblSalaries[[#This Row],[clean Salary (in local currency)]]*VLOOKUP(tblSalaries[[#This Row],[Currency]],tblXrate[],2,FALSE)</f>
        <v>#N/A</v>
      </c>
      <c r="H951" t="s">
        <v>76</v>
      </c>
      <c r="I951" t="s">
        <v>356</v>
      </c>
      <c r="J951" t="s">
        <v>84</v>
      </c>
      <c r="K951" t="str">
        <f>VLOOKUP(tblSalaries[[#This Row],[Where do you work]],tblCountries[[Actual]:[Mapping]],2,FALSE)</f>
        <v>Australia</v>
      </c>
      <c r="L951" t="s">
        <v>13</v>
      </c>
      <c r="M951" s="46">
        <v>6</v>
      </c>
      <c r="N9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52" spans="2:14" ht="15" customHeight="1" x14ac:dyDescent="0.25">
      <c r="B952" t="s">
        <v>2951</v>
      </c>
      <c r="C952" s="1">
        <v>41057.286041666666</v>
      </c>
      <c r="D952" s="4">
        <v>60000</v>
      </c>
      <c r="E952">
        <v>60000</v>
      </c>
      <c r="F952" t="s">
        <v>6</v>
      </c>
      <c r="G952" s="8" t="e">
        <f>tblSalaries[[#This Row],[clean Salary (in local currency)]]*VLOOKUP(tblSalaries[[#This Row],[Currency]],tblXrate[],2,FALSE)</f>
        <v>#N/A</v>
      </c>
      <c r="H952" t="s">
        <v>1104</v>
      </c>
      <c r="I952" t="s">
        <v>52</v>
      </c>
      <c r="J952" t="s">
        <v>15</v>
      </c>
      <c r="K952" t="str">
        <f>VLOOKUP(tblSalaries[[#This Row],[Where do you work]],tblCountries[[Actual]:[Mapping]],2,FALSE)</f>
        <v>USA</v>
      </c>
      <c r="L952" t="s">
        <v>18</v>
      </c>
      <c r="M952" s="46">
        <v>3</v>
      </c>
      <c r="N9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53" spans="2:14" ht="15" customHeight="1" x14ac:dyDescent="0.25">
      <c r="B953" t="s">
        <v>2952</v>
      </c>
      <c r="C953" s="1">
        <v>41057.286168981482</v>
      </c>
      <c r="D953" s="4">
        <v>43000</v>
      </c>
      <c r="E953">
        <v>43000</v>
      </c>
      <c r="F953" t="s">
        <v>82</v>
      </c>
      <c r="G953" s="8" t="e">
        <f>tblSalaries[[#This Row],[clean Salary (in local currency)]]*VLOOKUP(tblSalaries[[#This Row],[Currency]],tblXrate[],2,FALSE)</f>
        <v>#N/A</v>
      </c>
      <c r="H953" t="s">
        <v>1105</v>
      </c>
      <c r="I953" t="s">
        <v>52</v>
      </c>
      <c r="J953" t="s">
        <v>84</v>
      </c>
      <c r="K953" t="str">
        <f>VLOOKUP(tblSalaries[[#This Row],[Where do you work]],tblCountries[[Actual]:[Mapping]],2,FALSE)</f>
        <v>Australia</v>
      </c>
      <c r="L953" t="s">
        <v>13</v>
      </c>
      <c r="M953" s="46">
        <v>1</v>
      </c>
      <c r="N9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54" spans="2:14" ht="15" customHeight="1" x14ac:dyDescent="0.25">
      <c r="B954" t="s">
        <v>2953</v>
      </c>
      <c r="C954" s="1">
        <v>41057.286168981482</v>
      </c>
      <c r="D954" s="4">
        <v>45616</v>
      </c>
      <c r="E954">
        <v>45616</v>
      </c>
      <c r="F954" t="s">
        <v>6</v>
      </c>
      <c r="G954" s="8" t="e">
        <f>tblSalaries[[#This Row],[clean Salary (in local currency)]]*VLOOKUP(tblSalaries[[#This Row],[Currency]],tblXrate[],2,FALSE)</f>
        <v>#N/A</v>
      </c>
      <c r="H954" t="s">
        <v>1106</v>
      </c>
      <c r="I954" t="s">
        <v>20</v>
      </c>
      <c r="J954" t="s">
        <v>84</v>
      </c>
      <c r="K954" t="str">
        <f>VLOOKUP(tblSalaries[[#This Row],[Where do you work]],tblCountries[[Actual]:[Mapping]],2,FALSE)</f>
        <v>Australia</v>
      </c>
      <c r="L954" t="s">
        <v>9</v>
      </c>
      <c r="M954" s="46">
        <v>1.5</v>
      </c>
      <c r="N9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55" spans="2:14" ht="15" customHeight="1" x14ac:dyDescent="0.25">
      <c r="B955" t="s">
        <v>2954</v>
      </c>
      <c r="C955" s="1">
        <v>41057.291956018518</v>
      </c>
      <c r="D955" s="4">
        <v>95000</v>
      </c>
      <c r="E955">
        <v>95000</v>
      </c>
      <c r="F955" t="s">
        <v>669</v>
      </c>
      <c r="G955" s="8" t="e">
        <f>tblSalaries[[#This Row],[clean Salary (in local currency)]]*VLOOKUP(tblSalaries[[#This Row],[Currency]],tblXrate[],2,FALSE)</f>
        <v>#N/A</v>
      </c>
      <c r="H955" t="s">
        <v>807</v>
      </c>
      <c r="I955" t="s">
        <v>310</v>
      </c>
      <c r="J955" t="s">
        <v>671</v>
      </c>
      <c r="K955" t="str">
        <f>VLOOKUP(tblSalaries[[#This Row],[Where do you work]],tblCountries[[Actual]:[Mapping]],2,FALSE)</f>
        <v>New Zealand</v>
      </c>
      <c r="L955" t="s">
        <v>9</v>
      </c>
      <c r="M955" s="46">
        <v>20</v>
      </c>
      <c r="N9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56" spans="2:14" ht="15" customHeight="1" x14ac:dyDescent="0.25">
      <c r="B956" t="s">
        <v>2955</v>
      </c>
      <c r="C956" s="1">
        <v>41057.306388888886</v>
      </c>
      <c r="D956" s="4">
        <v>56600</v>
      </c>
      <c r="E956">
        <v>56600</v>
      </c>
      <c r="F956" t="s">
        <v>82</v>
      </c>
      <c r="G956" s="8" t="e">
        <f>tblSalaries[[#This Row],[clean Salary (in local currency)]]*VLOOKUP(tblSalaries[[#This Row],[Currency]],tblXrate[],2,FALSE)</f>
        <v>#N/A</v>
      </c>
      <c r="H956" t="s">
        <v>1107</v>
      </c>
      <c r="I956" t="s">
        <v>52</v>
      </c>
      <c r="J956" t="s">
        <v>84</v>
      </c>
      <c r="K956" t="str">
        <f>VLOOKUP(tblSalaries[[#This Row],[Where do you work]],tblCountries[[Actual]:[Mapping]],2,FALSE)</f>
        <v>Australia</v>
      </c>
      <c r="L956" t="s">
        <v>18</v>
      </c>
      <c r="M956" s="46">
        <v>2</v>
      </c>
      <c r="N9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57" spans="2:14" ht="15" customHeight="1" x14ac:dyDescent="0.25">
      <c r="B957" t="s">
        <v>2956</v>
      </c>
      <c r="C957" s="1">
        <v>41057.307719907411</v>
      </c>
      <c r="D957" s="4">
        <v>20000</v>
      </c>
      <c r="E957">
        <v>20000</v>
      </c>
      <c r="F957" t="s">
        <v>6</v>
      </c>
      <c r="G957" s="8" t="e">
        <f>tblSalaries[[#This Row],[clean Salary (in local currency)]]*VLOOKUP(tblSalaries[[#This Row],[Currency]],tblXrate[],2,FALSE)</f>
        <v>#N/A</v>
      </c>
      <c r="H957" t="s">
        <v>214</v>
      </c>
      <c r="I957" t="s">
        <v>20</v>
      </c>
      <c r="J957" t="s">
        <v>84</v>
      </c>
      <c r="K957" t="str">
        <f>VLOOKUP(tblSalaries[[#This Row],[Where do you work]],tblCountries[[Actual]:[Mapping]],2,FALSE)</f>
        <v>Australia</v>
      </c>
      <c r="L957" t="s">
        <v>18</v>
      </c>
      <c r="M957" s="46">
        <v>2</v>
      </c>
      <c r="N9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58" spans="2:14" ht="15" customHeight="1" x14ac:dyDescent="0.25">
      <c r="B958" t="s">
        <v>2957</v>
      </c>
      <c r="C958" s="1">
        <v>41057.311192129629</v>
      </c>
      <c r="D958" s="4" t="s">
        <v>1108</v>
      </c>
      <c r="E958">
        <v>200000</v>
      </c>
      <c r="F958" t="s">
        <v>82</v>
      </c>
      <c r="G958" s="8" t="e">
        <f>tblSalaries[[#This Row],[clean Salary (in local currency)]]*VLOOKUP(tblSalaries[[#This Row],[Currency]],tblXrate[],2,FALSE)</f>
        <v>#N/A</v>
      </c>
      <c r="H958" t="s">
        <v>854</v>
      </c>
      <c r="I958" t="s">
        <v>52</v>
      </c>
      <c r="J958" t="s">
        <v>84</v>
      </c>
      <c r="K958" t="str">
        <f>VLOOKUP(tblSalaries[[#This Row],[Where do you work]],tblCountries[[Actual]:[Mapping]],2,FALSE)</f>
        <v>Australia</v>
      </c>
      <c r="L958" t="s">
        <v>9</v>
      </c>
      <c r="M958" s="46">
        <v>15</v>
      </c>
      <c r="N9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59" spans="2:14" ht="15" customHeight="1" x14ac:dyDescent="0.25">
      <c r="B959" t="s">
        <v>2958</v>
      </c>
      <c r="C959" s="1">
        <v>41057.31150462963</v>
      </c>
      <c r="D959" s="4">
        <v>50000</v>
      </c>
      <c r="E959">
        <v>50000</v>
      </c>
      <c r="F959" t="s">
        <v>82</v>
      </c>
      <c r="G959" s="8" t="e">
        <f>tblSalaries[[#This Row],[clean Salary (in local currency)]]*VLOOKUP(tblSalaries[[#This Row],[Currency]],tblXrate[],2,FALSE)</f>
        <v>#N/A</v>
      </c>
      <c r="H959" t="s">
        <v>699</v>
      </c>
      <c r="I959" t="s">
        <v>488</v>
      </c>
      <c r="J959" t="s">
        <v>84</v>
      </c>
      <c r="K959" t="str">
        <f>VLOOKUP(tblSalaries[[#This Row],[Where do you work]],tblCountries[[Actual]:[Mapping]],2,FALSE)</f>
        <v>Australia</v>
      </c>
      <c r="L959" t="s">
        <v>25</v>
      </c>
      <c r="M959" s="46">
        <v>5</v>
      </c>
      <c r="N9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60" spans="2:14" ht="15" customHeight="1" x14ac:dyDescent="0.25">
      <c r="B960" t="s">
        <v>2959</v>
      </c>
      <c r="C960" s="1">
        <v>41057.312303240738</v>
      </c>
      <c r="D960" s="4">
        <v>125000</v>
      </c>
      <c r="E960">
        <v>125000</v>
      </c>
      <c r="F960" t="s">
        <v>82</v>
      </c>
      <c r="G960" s="8" t="e">
        <f>tblSalaries[[#This Row],[clean Salary (in local currency)]]*VLOOKUP(tblSalaries[[#This Row],[Currency]],tblXrate[],2,FALSE)</f>
        <v>#N/A</v>
      </c>
      <c r="H960" t="s">
        <v>1109</v>
      </c>
      <c r="I960" t="s">
        <v>3914</v>
      </c>
      <c r="J960" t="s">
        <v>84</v>
      </c>
      <c r="K960" t="str">
        <f>VLOOKUP(tblSalaries[[#This Row],[Where do you work]],tblCountries[[Actual]:[Mapping]],2,FALSE)</f>
        <v>Australia</v>
      </c>
      <c r="L960" t="s">
        <v>9</v>
      </c>
      <c r="M960" s="46">
        <v>15</v>
      </c>
      <c r="N9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61" spans="2:14" ht="15" customHeight="1" x14ac:dyDescent="0.25">
      <c r="B961" t="s">
        <v>2960</v>
      </c>
      <c r="C961" s="1">
        <v>41057.314918981479</v>
      </c>
      <c r="D961" s="4">
        <v>65000</v>
      </c>
      <c r="E961">
        <v>65000</v>
      </c>
      <c r="F961" t="s">
        <v>82</v>
      </c>
      <c r="G961" s="8" t="e">
        <f>tblSalaries[[#This Row],[clean Salary (in local currency)]]*VLOOKUP(tblSalaries[[#This Row],[Currency]],tblXrate[],2,FALSE)</f>
        <v>#N/A</v>
      </c>
      <c r="H961" t="s">
        <v>153</v>
      </c>
      <c r="I961" t="s">
        <v>20</v>
      </c>
      <c r="J961" t="s">
        <v>84</v>
      </c>
      <c r="K961" t="str">
        <f>VLOOKUP(tblSalaries[[#This Row],[Where do you work]],tblCountries[[Actual]:[Mapping]],2,FALSE)</f>
        <v>Australia</v>
      </c>
      <c r="L961" t="s">
        <v>9</v>
      </c>
      <c r="M961" s="46">
        <v>4</v>
      </c>
      <c r="N9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62" spans="2:14" ht="15" customHeight="1" x14ac:dyDescent="0.25">
      <c r="B962" t="s">
        <v>2961</v>
      </c>
      <c r="C962" s="1">
        <v>41057.319004629629</v>
      </c>
      <c r="D962" s="4">
        <v>62000</v>
      </c>
      <c r="E962">
        <v>62000</v>
      </c>
      <c r="F962" t="s">
        <v>82</v>
      </c>
      <c r="G962" s="8" t="e">
        <f>tblSalaries[[#This Row],[clean Salary (in local currency)]]*VLOOKUP(tblSalaries[[#This Row],[Currency]],tblXrate[],2,FALSE)</f>
        <v>#N/A</v>
      </c>
      <c r="H962" t="s">
        <v>207</v>
      </c>
      <c r="I962" t="s">
        <v>20</v>
      </c>
      <c r="J962" t="s">
        <v>84</v>
      </c>
      <c r="K962" t="str">
        <f>VLOOKUP(tblSalaries[[#This Row],[Where do you work]],tblCountries[[Actual]:[Mapping]],2,FALSE)</f>
        <v>Australia</v>
      </c>
      <c r="L962" t="s">
        <v>9</v>
      </c>
      <c r="M962" s="46">
        <v>3</v>
      </c>
      <c r="N9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63" spans="2:14" ht="15" customHeight="1" x14ac:dyDescent="0.25">
      <c r="B963" t="s">
        <v>2962</v>
      </c>
      <c r="C963" s="1">
        <v>41057.323935185188</v>
      </c>
      <c r="D963" s="4">
        <v>260000</v>
      </c>
      <c r="E963">
        <v>260000</v>
      </c>
      <c r="F963" t="s">
        <v>6</v>
      </c>
      <c r="G963" s="8" t="e">
        <f>tblSalaries[[#This Row],[clean Salary (in local currency)]]*VLOOKUP(tblSalaries[[#This Row],[Currency]],tblXrate[],2,FALSE)</f>
        <v>#N/A</v>
      </c>
      <c r="H963" t="s">
        <v>29</v>
      </c>
      <c r="I963" t="s">
        <v>3914</v>
      </c>
      <c r="J963" t="s">
        <v>15</v>
      </c>
      <c r="K963" t="str">
        <f>VLOOKUP(tblSalaries[[#This Row],[Where do you work]],tblCountries[[Actual]:[Mapping]],2,FALSE)</f>
        <v>USA</v>
      </c>
      <c r="L963" t="s">
        <v>18</v>
      </c>
      <c r="M963" s="46">
        <v>10</v>
      </c>
      <c r="N9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64" spans="2:14" ht="15" customHeight="1" x14ac:dyDescent="0.25">
      <c r="B964" t="s">
        <v>2963</v>
      </c>
      <c r="C964" s="1">
        <v>41057.33320601852</v>
      </c>
      <c r="D964" s="4">
        <v>110000</v>
      </c>
      <c r="E964">
        <v>110000</v>
      </c>
      <c r="F964" t="s">
        <v>82</v>
      </c>
      <c r="G964" s="8" t="e">
        <f>tblSalaries[[#This Row],[clean Salary (in local currency)]]*VLOOKUP(tblSalaries[[#This Row],[Currency]],tblXrate[],2,FALSE)</f>
        <v>#N/A</v>
      </c>
      <c r="H964" t="s">
        <v>1111</v>
      </c>
      <c r="I964" t="s">
        <v>52</v>
      </c>
      <c r="J964" t="s">
        <v>84</v>
      </c>
      <c r="K964" t="str">
        <f>VLOOKUP(tblSalaries[[#This Row],[Where do you work]],tblCountries[[Actual]:[Mapping]],2,FALSE)</f>
        <v>Australia</v>
      </c>
      <c r="L964" t="s">
        <v>18</v>
      </c>
      <c r="M964" s="46">
        <v>8</v>
      </c>
      <c r="N9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65" spans="2:14" ht="15" customHeight="1" x14ac:dyDescent="0.25">
      <c r="B965" t="s">
        <v>2964</v>
      </c>
      <c r="C965" s="1">
        <v>41057.335532407407</v>
      </c>
      <c r="D965" s="4" t="s">
        <v>1112</v>
      </c>
      <c r="E965">
        <v>70000</v>
      </c>
      <c r="F965" t="s">
        <v>82</v>
      </c>
      <c r="G965" s="8" t="e">
        <f>tblSalaries[[#This Row],[clean Salary (in local currency)]]*VLOOKUP(tblSalaries[[#This Row],[Currency]],tblXrate[],2,FALSE)</f>
        <v>#N/A</v>
      </c>
      <c r="H965" t="s">
        <v>45</v>
      </c>
      <c r="I965" t="s">
        <v>52</v>
      </c>
      <c r="J965" t="s">
        <v>84</v>
      </c>
      <c r="K965" t="str">
        <f>VLOOKUP(tblSalaries[[#This Row],[Where do you work]],tblCountries[[Actual]:[Mapping]],2,FALSE)</f>
        <v>Australia</v>
      </c>
      <c r="L965" t="s">
        <v>9</v>
      </c>
      <c r="M965" s="46">
        <v>7</v>
      </c>
      <c r="N9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66" spans="2:14" ht="15" customHeight="1" x14ac:dyDescent="0.25">
      <c r="B966" t="s">
        <v>2965</v>
      </c>
      <c r="C966" s="1">
        <v>41057.349120370367</v>
      </c>
      <c r="D966" s="4" t="s">
        <v>1113</v>
      </c>
      <c r="E966">
        <v>85000</v>
      </c>
      <c r="F966" t="s">
        <v>6</v>
      </c>
      <c r="G966" s="8" t="e">
        <f>tblSalaries[[#This Row],[clean Salary (in local currency)]]*VLOOKUP(tblSalaries[[#This Row],[Currency]],tblXrate[],2,FALSE)</f>
        <v>#N/A</v>
      </c>
      <c r="H966" t="s">
        <v>1114</v>
      </c>
      <c r="I966" t="s">
        <v>3912</v>
      </c>
      <c r="J966" t="s">
        <v>84</v>
      </c>
      <c r="K966" t="str">
        <f>VLOOKUP(tblSalaries[[#This Row],[Where do you work]],tblCountries[[Actual]:[Mapping]],2,FALSE)</f>
        <v>Australia</v>
      </c>
      <c r="L966" t="s">
        <v>9</v>
      </c>
      <c r="M966" s="46">
        <v>8</v>
      </c>
      <c r="N9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67" spans="2:14" ht="15" customHeight="1" x14ac:dyDescent="0.25">
      <c r="B967" t="s">
        <v>2966</v>
      </c>
      <c r="C967" s="1">
        <v>41057.351886574077</v>
      </c>
      <c r="D967" s="4">
        <v>94000</v>
      </c>
      <c r="E967">
        <v>94000</v>
      </c>
      <c r="F967" t="s">
        <v>82</v>
      </c>
      <c r="G967" s="8" t="e">
        <f>tblSalaries[[#This Row],[clean Salary (in local currency)]]*VLOOKUP(tblSalaries[[#This Row],[Currency]],tblXrate[],2,FALSE)</f>
        <v>#N/A</v>
      </c>
      <c r="H967" t="s">
        <v>207</v>
      </c>
      <c r="I967" t="s">
        <v>20</v>
      </c>
      <c r="J967" t="s">
        <v>84</v>
      </c>
      <c r="K967" t="str">
        <f>VLOOKUP(tblSalaries[[#This Row],[Where do you work]],tblCountries[[Actual]:[Mapping]],2,FALSE)</f>
        <v>Australia</v>
      </c>
      <c r="L967" t="s">
        <v>18</v>
      </c>
      <c r="M967" s="46">
        <v>2.5</v>
      </c>
      <c r="N9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68" spans="2:14" ht="15" customHeight="1" x14ac:dyDescent="0.25">
      <c r="B968" t="s">
        <v>2967</v>
      </c>
      <c r="C968" s="1">
        <v>41057.35800925926</v>
      </c>
      <c r="D968" s="4" t="s">
        <v>1115</v>
      </c>
      <c r="E968">
        <v>107000</v>
      </c>
      <c r="F968" t="s">
        <v>82</v>
      </c>
      <c r="G968" s="8" t="e">
        <f>tblSalaries[[#This Row],[clean Salary (in local currency)]]*VLOOKUP(tblSalaries[[#This Row],[Currency]],tblXrate[],2,FALSE)</f>
        <v>#N/A</v>
      </c>
      <c r="H968" t="s">
        <v>771</v>
      </c>
      <c r="I968" t="s">
        <v>52</v>
      </c>
      <c r="J968" t="s">
        <v>84</v>
      </c>
      <c r="K968" t="str">
        <f>VLOOKUP(tblSalaries[[#This Row],[Where do you work]],tblCountries[[Actual]:[Mapping]],2,FALSE)</f>
        <v>Australia</v>
      </c>
      <c r="L968" t="s">
        <v>9</v>
      </c>
      <c r="M968" s="46">
        <v>35</v>
      </c>
      <c r="N9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30-40</v>
      </c>
    </row>
    <row r="969" spans="2:14" ht="15" customHeight="1" x14ac:dyDescent="0.25">
      <c r="B969" t="s">
        <v>2968</v>
      </c>
      <c r="C969" s="1">
        <v>41057.361030092594</v>
      </c>
      <c r="D969" s="4">
        <v>3000</v>
      </c>
      <c r="E969">
        <v>36000</v>
      </c>
      <c r="F969" t="s">
        <v>6</v>
      </c>
      <c r="G969" s="8" t="e">
        <f>tblSalaries[[#This Row],[clean Salary (in local currency)]]*VLOOKUP(tblSalaries[[#This Row],[Currency]],tblXrate[],2,FALSE)</f>
        <v>#N/A</v>
      </c>
      <c r="H969" t="s">
        <v>168</v>
      </c>
      <c r="I969" t="s">
        <v>52</v>
      </c>
      <c r="J969" t="s">
        <v>1116</v>
      </c>
      <c r="K969" t="str">
        <f>VLOOKUP(tblSalaries[[#This Row],[Where do you work]],tblCountries[[Actual]:[Mapping]],2,FALSE)</f>
        <v>Malaysia</v>
      </c>
      <c r="L969" t="s">
        <v>25</v>
      </c>
      <c r="M969" s="46">
        <v>3</v>
      </c>
      <c r="N9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70" spans="2:14" ht="15" customHeight="1" x14ac:dyDescent="0.25">
      <c r="B970" t="s">
        <v>2969</v>
      </c>
      <c r="C970" s="1">
        <v>41057.361956018518</v>
      </c>
      <c r="D970" s="4">
        <v>120000</v>
      </c>
      <c r="E970">
        <v>120000</v>
      </c>
      <c r="F970" t="s">
        <v>82</v>
      </c>
      <c r="G970" s="8" t="e">
        <f>tblSalaries[[#This Row],[clean Salary (in local currency)]]*VLOOKUP(tblSalaries[[#This Row],[Currency]],tblXrate[],2,FALSE)</f>
        <v>#N/A</v>
      </c>
      <c r="H970" t="s">
        <v>256</v>
      </c>
      <c r="I970" t="s">
        <v>20</v>
      </c>
      <c r="J970" t="s">
        <v>84</v>
      </c>
      <c r="K970" t="str">
        <f>VLOOKUP(tblSalaries[[#This Row],[Where do you work]],tblCountries[[Actual]:[Mapping]],2,FALSE)</f>
        <v>Australia</v>
      </c>
      <c r="L970" t="s">
        <v>9</v>
      </c>
      <c r="M970" s="46">
        <v>2</v>
      </c>
      <c r="N9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71" spans="2:14" ht="15" customHeight="1" x14ac:dyDescent="0.25">
      <c r="B971" t="s">
        <v>2970</v>
      </c>
      <c r="C971" s="1">
        <v>41057.366423611114</v>
      </c>
      <c r="D971" s="4" t="s">
        <v>1117</v>
      </c>
      <c r="E971">
        <v>52000</v>
      </c>
      <c r="F971" t="s">
        <v>82</v>
      </c>
      <c r="G971" s="8" t="e">
        <f>tblSalaries[[#This Row],[clean Salary (in local currency)]]*VLOOKUP(tblSalaries[[#This Row],[Currency]],tblXrate[],2,FALSE)</f>
        <v>#N/A</v>
      </c>
      <c r="H971" t="s">
        <v>1118</v>
      </c>
      <c r="I971" t="s">
        <v>20</v>
      </c>
      <c r="J971" t="s">
        <v>84</v>
      </c>
      <c r="K971" t="str">
        <f>VLOOKUP(tblSalaries[[#This Row],[Where do you work]],tblCountries[[Actual]:[Mapping]],2,FALSE)</f>
        <v>Australia</v>
      </c>
      <c r="L971" t="s">
        <v>9</v>
      </c>
      <c r="M971" s="46">
        <v>4</v>
      </c>
      <c r="N9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72" spans="2:14" ht="15" customHeight="1" x14ac:dyDescent="0.25">
      <c r="B972" t="s">
        <v>2971</v>
      </c>
      <c r="C972" s="1">
        <v>41057.367314814815</v>
      </c>
      <c r="D972" s="4">
        <v>125000</v>
      </c>
      <c r="E972">
        <v>125000</v>
      </c>
      <c r="F972" t="s">
        <v>6</v>
      </c>
      <c r="G972" s="8" t="e">
        <f>tblSalaries[[#This Row],[clean Salary (in local currency)]]*VLOOKUP(tblSalaries[[#This Row],[Currency]],tblXrate[],2,FALSE)</f>
        <v>#N/A</v>
      </c>
      <c r="H972" t="s">
        <v>1119</v>
      </c>
      <c r="I972" t="s">
        <v>3914</v>
      </c>
      <c r="J972" t="s">
        <v>15</v>
      </c>
      <c r="K972" t="str">
        <f>VLOOKUP(tblSalaries[[#This Row],[Where do you work]],tblCountries[[Actual]:[Mapping]],2,FALSE)</f>
        <v>USA</v>
      </c>
      <c r="L972" t="s">
        <v>9</v>
      </c>
      <c r="M972" s="46">
        <v>10</v>
      </c>
      <c r="N9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73" spans="2:14" ht="15" customHeight="1" x14ac:dyDescent="0.25">
      <c r="B973" t="s">
        <v>2972</v>
      </c>
      <c r="C973" s="1">
        <v>41057.37773148148</v>
      </c>
      <c r="D973" s="4">
        <v>19000</v>
      </c>
      <c r="E973">
        <v>19000</v>
      </c>
      <c r="F973" t="s">
        <v>6</v>
      </c>
      <c r="G973" s="8" t="e">
        <f>tblSalaries[[#This Row],[clean Salary (in local currency)]]*VLOOKUP(tblSalaries[[#This Row],[Currency]],tblXrate[],2,FALSE)</f>
        <v>#N/A</v>
      </c>
      <c r="H973" t="s">
        <v>1120</v>
      </c>
      <c r="I973" t="s">
        <v>20</v>
      </c>
      <c r="J973" t="s">
        <v>1121</v>
      </c>
      <c r="K973" t="str">
        <f>VLOOKUP(tblSalaries[[#This Row],[Where do you work]],tblCountries[[Actual]:[Mapping]],2,FALSE)</f>
        <v>China</v>
      </c>
      <c r="L973" t="s">
        <v>9</v>
      </c>
      <c r="M973" s="46">
        <v>6</v>
      </c>
      <c r="N9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74" spans="2:14" ht="15" customHeight="1" x14ac:dyDescent="0.25">
      <c r="B974" t="s">
        <v>2973</v>
      </c>
      <c r="C974" s="1">
        <v>41057.383645833332</v>
      </c>
      <c r="D974" s="4">
        <v>92000</v>
      </c>
      <c r="E974">
        <v>92000</v>
      </c>
      <c r="F974" t="s">
        <v>82</v>
      </c>
      <c r="G974" s="8" t="e">
        <f>tblSalaries[[#This Row],[clean Salary (in local currency)]]*VLOOKUP(tblSalaries[[#This Row],[Currency]],tblXrate[],2,FALSE)</f>
        <v>#N/A</v>
      </c>
      <c r="H974" t="s">
        <v>1120</v>
      </c>
      <c r="I974" t="s">
        <v>20</v>
      </c>
      <c r="J974" t="s">
        <v>84</v>
      </c>
      <c r="K974" t="str">
        <f>VLOOKUP(tblSalaries[[#This Row],[Where do you work]],tblCountries[[Actual]:[Mapping]],2,FALSE)</f>
        <v>Australia</v>
      </c>
      <c r="L974" t="s">
        <v>13</v>
      </c>
      <c r="M974" s="46">
        <v>6</v>
      </c>
      <c r="N9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75" spans="2:14" ht="15" customHeight="1" x14ac:dyDescent="0.25">
      <c r="B975" t="s">
        <v>2974</v>
      </c>
      <c r="C975" s="1">
        <v>41057.390231481484</v>
      </c>
      <c r="D975" s="4">
        <v>100000</v>
      </c>
      <c r="E975">
        <v>100000</v>
      </c>
      <c r="F975" t="s">
        <v>82</v>
      </c>
      <c r="G975" s="8" t="e">
        <f>tblSalaries[[#This Row],[clean Salary (in local currency)]]*VLOOKUP(tblSalaries[[#This Row],[Currency]],tblXrate[],2,FALSE)</f>
        <v>#N/A</v>
      </c>
      <c r="H975" t="s">
        <v>853</v>
      </c>
      <c r="I975" t="s">
        <v>20</v>
      </c>
      <c r="J975" t="s">
        <v>84</v>
      </c>
      <c r="K975" t="str">
        <f>VLOOKUP(tblSalaries[[#This Row],[Where do you work]],tblCountries[[Actual]:[Mapping]],2,FALSE)</f>
        <v>Australia</v>
      </c>
      <c r="L975" t="s">
        <v>9</v>
      </c>
      <c r="M975" s="46">
        <v>20</v>
      </c>
      <c r="N9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76" spans="2:14" ht="15" customHeight="1" x14ac:dyDescent="0.25">
      <c r="B976" t="s">
        <v>2975</v>
      </c>
      <c r="C976" s="1">
        <v>41057.393171296295</v>
      </c>
      <c r="D976" s="4">
        <v>120000</v>
      </c>
      <c r="E976">
        <v>120000</v>
      </c>
      <c r="F976" t="s">
        <v>82</v>
      </c>
      <c r="G976" s="8" t="e">
        <f>tblSalaries[[#This Row],[clean Salary (in local currency)]]*VLOOKUP(tblSalaries[[#This Row],[Currency]],tblXrate[],2,FALSE)</f>
        <v>#N/A</v>
      </c>
      <c r="H976" t="s">
        <v>1122</v>
      </c>
      <c r="I976" t="s">
        <v>20</v>
      </c>
      <c r="J976" t="s">
        <v>84</v>
      </c>
      <c r="K976" t="str">
        <f>VLOOKUP(tblSalaries[[#This Row],[Where do you work]],tblCountries[[Actual]:[Mapping]],2,FALSE)</f>
        <v>Australia</v>
      </c>
      <c r="L976" t="s">
        <v>9</v>
      </c>
      <c r="M976" s="46">
        <v>5</v>
      </c>
      <c r="N9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77" spans="2:14" ht="15" customHeight="1" x14ac:dyDescent="0.25">
      <c r="B977" t="s">
        <v>2976</v>
      </c>
      <c r="C977" s="1">
        <v>41057.401724537034</v>
      </c>
      <c r="D977" s="4">
        <v>35000</v>
      </c>
      <c r="E977">
        <v>35000</v>
      </c>
      <c r="F977" t="s">
        <v>86</v>
      </c>
      <c r="G977" s="8" t="e">
        <f>tblSalaries[[#This Row],[clean Salary (in local currency)]]*VLOOKUP(tblSalaries[[#This Row],[Currency]],tblXrate[],2,FALSE)</f>
        <v>#N/A</v>
      </c>
      <c r="H977" t="s">
        <v>853</v>
      </c>
      <c r="I977" t="s">
        <v>20</v>
      </c>
      <c r="J977" t="s">
        <v>88</v>
      </c>
      <c r="K977" t="str">
        <f>VLOOKUP(tblSalaries[[#This Row],[Where do you work]],tblCountries[[Actual]:[Mapping]],2,FALSE)</f>
        <v>Canada</v>
      </c>
      <c r="L977" t="s">
        <v>13</v>
      </c>
      <c r="M977" s="46">
        <v>4</v>
      </c>
      <c r="N9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78" spans="2:14" ht="15" customHeight="1" x14ac:dyDescent="0.25">
      <c r="B978" t="s">
        <v>2977</v>
      </c>
      <c r="C978" s="1">
        <v>41057.40289351852</v>
      </c>
      <c r="D978" s="4" t="s">
        <v>1123</v>
      </c>
      <c r="E978">
        <v>12000</v>
      </c>
      <c r="F978" t="s">
        <v>6</v>
      </c>
      <c r="G978" s="8" t="e">
        <f>tblSalaries[[#This Row],[clean Salary (in local currency)]]*VLOOKUP(tblSalaries[[#This Row],[Currency]],tblXrate[],2,FALSE)</f>
        <v>#N/A</v>
      </c>
      <c r="H978" t="s">
        <v>52</v>
      </c>
      <c r="I978" t="s">
        <v>52</v>
      </c>
      <c r="J978" t="s">
        <v>1124</v>
      </c>
      <c r="K978" t="str">
        <f>VLOOKUP(tblSalaries[[#This Row],[Where do you work]],tblCountries[[Actual]:[Mapping]],2,FALSE)</f>
        <v>Asia</v>
      </c>
      <c r="L978" t="s">
        <v>13</v>
      </c>
      <c r="M978" s="46">
        <v>3</v>
      </c>
      <c r="N9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79" spans="2:14" ht="15" customHeight="1" x14ac:dyDescent="0.25">
      <c r="B979" t="s">
        <v>2978</v>
      </c>
      <c r="C979" s="1">
        <v>41057.40351851852</v>
      </c>
      <c r="D979" s="4">
        <v>204000</v>
      </c>
      <c r="E979">
        <v>204000</v>
      </c>
      <c r="F979" t="s">
        <v>40</v>
      </c>
      <c r="G979" s="8" t="e">
        <f>tblSalaries[[#This Row],[clean Salary (in local currency)]]*VLOOKUP(tblSalaries[[#This Row],[Currency]],tblXrate[],2,FALSE)</f>
        <v>#N/A</v>
      </c>
      <c r="H979" t="s">
        <v>1125</v>
      </c>
      <c r="I979" t="s">
        <v>52</v>
      </c>
      <c r="J979" t="s">
        <v>8</v>
      </c>
      <c r="K979" t="str">
        <f>VLOOKUP(tblSalaries[[#This Row],[Where do you work]],tblCountries[[Actual]:[Mapping]],2,FALSE)</f>
        <v>India</v>
      </c>
      <c r="L979" t="s">
        <v>9</v>
      </c>
      <c r="M979" s="46">
        <v>1E-3</v>
      </c>
      <c r="N9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80" spans="2:14" ht="15" customHeight="1" x14ac:dyDescent="0.25">
      <c r="B980" t="s">
        <v>2979</v>
      </c>
      <c r="C980" s="1">
        <v>41057.405243055553</v>
      </c>
      <c r="D980" s="4" t="s">
        <v>1126</v>
      </c>
      <c r="E980">
        <v>1200000</v>
      </c>
      <c r="F980" t="s">
        <v>40</v>
      </c>
      <c r="G980" s="8" t="e">
        <f>tblSalaries[[#This Row],[clean Salary (in local currency)]]*VLOOKUP(tblSalaries[[#This Row],[Currency]],tblXrate[],2,FALSE)</f>
        <v>#N/A</v>
      </c>
      <c r="H980" t="s">
        <v>76</v>
      </c>
      <c r="I980" t="s">
        <v>356</v>
      </c>
      <c r="J980" t="s">
        <v>8</v>
      </c>
      <c r="K980" t="str">
        <f>VLOOKUP(tblSalaries[[#This Row],[Where do you work]],tblCountries[[Actual]:[Mapping]],2,FALSE)</f>
        <v>India</v>
      </c>
      <c r="L980" t="s">
        <v>13</v>
      </c>
      <c r="M980" s="46">
        <v>6</v>
      </c>
      <c r="N9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81" spans="2:14" ht="15" customHeight="1" x14ac:dyDescent="0.25">
      <c r="B981" t="s">
        <v>2980</v>
      </c>
      <c r="C981" s="1">
        <v>41057.410694444443</v>
      </c>
      <c r="D981" s="4" t="s">
        <v>457</v>
      </c>
      <c r="E981">
        <v>500000</v>
      </c>
      <c r="F981" t="s">
        <v>40</v>
      </c>
      <c r="G981" s="8" t="e">
        <f>tblSalaries[[#This Row],[clean Salary (in local currency)]]*VLOOKUP(tblSalaries[[#This Row],[Currency]],tblXrate[],2,FALSE)</f>
        <v>#N/A</v>
      </c>
      <c r="H981" t="s">
        <v>207</v>
      </c>
      <c r="I981" t="s">
        <v>20</v>
      </c>
      <c r="J981" t="s">
        <v>8</v>
      </c>
      <c r="K981" t="str">
        <f>VLOOKUP(tblSalaries[[#This Row],[Where do you work]],tblCountries[[Actual]:[Mapping]],2,FALSE)</f>
        <v>India</v>
      </c>
      <c r="L981" t="s">
        <v>9</v>
      </c>
      <c r="M981" s="46">
        <v>7</v>
      </c>
      <c r="N9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82" spans="2:14" ht="15" customHeight="1" x14ac:dyDescent="0.25">
      <c r="B982" t="s">
        <v>2981</v>
      </c>
      <c r="C982" s="1">
        <v>41057.427395833336</v>
      </c>
      <c r="D982" s="4" t="s">
        <v>1127</v>
      </c>
      <c r="E982">
        <v>48000</v>
      </c>
      <c r="F982" t="s">
        <v>3891</v>
      </c>
      <c r="G982" s="8" t="e">
        <f>tblSalaries[[#This Row],[clean Salary (in local currency)]]*VLOOKUP(tblSalaries[[#This Row],[Currency]],tblXrate[],2,FALSE)</f>
        <v>#N/A</v>
      </c>
      <c r="H982" t="s">
        <v>1128</v>
      </c>
      <c r="I982" t="s">
        <v>52</v>
      </c>
      <c r="J982" t="s">
        <v>1129</v>
      </c>
      <c r="K982" t="str">
        <f>VLOOKUP(tblSalaries[[#This Row],[Where do you work]],tblCountries[[Actual]:[Mapping]],2,FALSE)</f>
        <v>Malaysia</v>
      </c>
      <c r="L982" t="s">
        <v>9</v>
      </c>
      <c r="M982" s="46">
        <v>2</v>
      </c>
      <c r="N9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83" spans="2:14" ht="15" customHeight="1" x14ac:dyDescent="0.25">
      <c r="B983" t="s">
        <v>2982</v>
      </c>
      <c r="C983" s="1">
        <v>41057.431921296295</v>
      </c>
      <c r="D983" s="4" t="s">
        <v>1130</v>
      </c>
      <c r="E983">
        <v>180000</v>
      </c>
      <c r="F983" t="s">
        <v>669</v>
      </c>
      <c r="G983" s="8" t="e">
        <f>tblSalaries[[#This Row],[clean Salary (in local currency)]]*VLOOKUP(tblSalaries[[#This Row],[Currency]],tblXrate[],2,FALSE)</f>
        <v>#N/A</v>
      </c>
      <c r="H983" t="s">
        <v>448</v>
      </c>
      <c r="I983" t="s">
        <v>52</v>
      </c>
      <c r="J983" t="s">
        <v>671</v>
      </c>
      <c r="K983" t="str">
        <f>VLOOKUP(tblSalaries[[#This Row],[Where do you work]],tblCountries[[Actual]:[Mapping]],2,FALSE)</f>
        <v>New Zealand</v>
      </c>
      <c r="L983" t="s">
        <v>9</v>
      </c>
      <c r="M983" s="46">
        <v>25</v>
      </c>
      <c r="N9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984" spans="2:14" ht="15" customHeight="1" x14ac:dyDescent="0.25">
      <c r="B984" t="s">
        <v>2983</v>
      </c>
      <c r="C984" s="1">
        <v>41057.434618055559</v>
      </c>
      <c r="D984" s="4" t="s">
        <v>1131</v>
      </c>
      <c r="E984">
        <v>545000</v>
      </c>
      <c r="F984" t="s">
        <v>40</v>
      </c>
      <c r="G984" s="8" t="e">
        <f>tblSalaries[[#This Row],[clean Salary (in local currency)]]*VLOOKUP(tblSalaries[[#This Row],[Currency]],tblXrate[],2,FALSE)</f>
        <v>#N/A</v>
      </c>
      <c r="H984" t="s">
        <v>1020</v>
      </c>
      <c r="I984" t="s">
        <v>52</v>
      </c>
      <c r="J984" t="s">
        <v>8</v>
      </c>
      <c r="K984" t="str">
        <f>VLOOKUP(tblSalaries[[#This Row],[Where do you work]],tblCountries[[Actual]:[Mapping]],2,FALSE)</f>
        <v>India</v>
      </c>
      <c r="L984" t="s">
        <v>18</v>
      </c>
      <c r="M984" s="46">
        <v>6</v>
      </c>
      <c r="N9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85" spans="2:14" ht="15" customHeight="1" x14ac:dyDescent="0.25">
      <c r="B985" t="s">
        <v>2984</v>
      </c>
      <c r="C985" s="1">
        <v>41057.435937499999</v>
      </c>
      <c r="D985" s="4" t="s">
        <v>1132</v>
      </c>
      <c r="E985">
        <v>1000000</v>
      </c>
      <c r="F985" t="s">
        <v>40</v>
      </c>
      <c r="G985" s="8" t="e">
        <f>tblSalaries[[#This Row],[clean Salary (in local currency)]]*VLOOKUP(tblSalaries[[#This Row],[Currency]],tblXrate[],2,FALSE)</f>
        <v>#N/A</v>
      </c>
      <c r="H985" t="s">
        <v>1133</v>
      </c>
      <c r="I985" t="s">
        <v>52</v>
      </c>
      <c r="J985" t="s">
        <v>8</v>
      </c>
      <c r="K985" t="str">
        <f>VLOOKUP(tblSalaries[[#This Row],[Where do you work]],tblCountries[[Actual]:[Mapping]],2,FALSE)</f>
        <v>India</v>
      </c>
      <c r="L985" t="s">
        <v>13</v>
      </c>
      <c r="M985" s="46">
        <v>8</v>
      </c>
      <c r="N9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86" spans="2:14" ht="15" customHeight="1" x14ac:dyDescent="0.25">
      <c r="B986" t="s">
        <v>2985</v>
      </c>
      <c r="C986" s="1">
        <v>41057.435972222222</v>
      </c>
      <c r="D986" s="4">
        <v>180000</v>
      </c>
      <c r="E986">
        <v>180000</v>
      </c>
      <c r="F986" t="s">
        <v>40</v>
      </c>
      <c r="G986" s="8" t="e">
        <f>tblSalaries[[#This Row],[clean Salary (in local currency)]]*VLOOKUP(tblSalaries[[#This Row],[Currency]],tblXrate[],2,FALSE)</f>
        <v>#N/A</v>
      </c>
      <c r="H986" t="s">
        <v>1134</v>
      </c>
      <c r="I986" t="s">
        <v>20</v>
      </c>
      <c r="J986" t="s">
        <v>1135</v>
      </c>
      <c r="K986" t="str">
        <f>VLOOKUP(tblSalaries[[#This Row],[Where do you work]],tblCountries[[Actual]:[Mapping]],2,FALSE)</f>
        <v>India</v>
      </c>
      <c r="L986" t="s">
        <v>9</v>
      </c>
      <c r="M986" s="46">
        <v>10</v>
      </c>
      <c r="N9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87" spans="2:14" ht="15" customHeight="1" x14ac:dyDescent="0.25">
      <c r="B987" t="s">
        <v>2986</v>
      </c>
      <c r="C987" s="1">
        <v>41057.437280092592</v>
      </c>
      <c r="D987" s="4" t="s">
        <v>1136</v>
      </c>
      <c r="E987">
        <v>45000</v>
      </c>
      <c r="F987" t="s">
        <v>6</v>
      </c>
      <c r="G987" s="8" t="e">
        <f>tblSalaries[[#This Row],[clean Salary (in local currency)]]*VLOOKUP(tblSalaries[[#This Row],[Currency]],tblXrate[],2,FALSE)</f>
        <v>#N/A</v>
      </c>
      <c r="H987" t="s">
        <v>1137</v>
      </c>
      <c r="I987" t="s">
        <v>310</v>
      </c>
      <c r="J987" t="s">
        <v>15</v>
      </c>
      <c r="K987" t="str">
        <f>VLOOKUP(tblSalaries[[#This Row],[Where do you work]],tblCountries[[Actual]:[Mapping]],2,FALSE)</f>
        <v>USA</v>
      </c>
      <c r="L987" t="s">
        <v>13</v>
      </c>
      <c r="M987" s="46">
        <v>3</v>
      </c>
      <c r="N9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88" spans="2:14" ht="15" customHeight="1" x14ac:dyDescent="0.25">
      <c r="B988" t="s">
        <v>2987</v>
      </c>
      <c r="C988" s="1">
        <v>41057.443668981483</v>
      </c>
      <c r="D988" s="4">
        <v>700000</v>
      </c>
      <c r="E988">
        <v>700000</v>
      </c>
      <c r="F988" t="s">
        <v>40</v>
      </c>
      <c r="G988" s="8" t="e">
        <f>tblSalaries[[#This Row],[clean Salary (in local currency)]]*VLOOKUP(tblSalaries[[#This Row],[Currency]],tblXrate[],2,FALSE)</f>
        <v>#N/A</v>
      </c>
      <c r="H988" t="s">
        <v>1138</v>
      </c>
      <c r="I988" t="s">
        <v>52</v>
      </c>
      <c r="J988" t="s">
        <v>8</v>
      </c>
      <c r="K988" t="str">
        <f>VLOOKUP(tblSalaries[[#This Row],[Where do you work]],tblCountries[[Actual]:[Mapping]],2,FALSE)</f>
        <v>India</v>
      </c>
      <c r="L988" t="s">
        <v>18</v>
      </c>
      <c r="M988" s="46">
        <v>7</v>
      </c>
      <c r="N9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89" spans="2:14" ht="15" customHeight="1" x14ac:dyDescent="0.25">
      <c r="B989" t="s">
        <v>2988</v>
      </c>
      <c r="C989" s="1">
        <v>41057.4455787037</v>
      </c>
      <c r="D989" s="4">
        <v>94000</v>
      </c>
      <c r="E989">
        <v>94000</v>
      </c>
      <c r="F989" t="s">
        <v>82</v>
      </c>
      <c r="G989" s="8" t="e">
        <f>tblSalaries[[#This Row],[clean Salary (in local currency)]]*VLOOKUP(tblSalaries[[#This Row],[Currency]],tblXrate[],2,FALSE)</f>
        <v>#N/A</v>
      </c>
      <c r="H989" t="s">
        <v>1139</v>
      </c>
      <c r="I989" t="s">
        <v>20</v>
      </c>
      <c r="J989" t="s">
        <v>84</v>
      </c>
      <c r="K989" t="str">
        <f>VLOOKUP(tblSalaries[[#This Row],[Where do you work]],tblCountries[[Actual]:[Mapping]],2,FALSE)</f>
        <v>Australia</v>
      </c>
      <c r="L989" t="s">
        <v>18</v>
      </c>
      <c r="M989" s="46">
        <v>14</v>
      </c>
      <c r="N9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990" spans="2:14" ht="15" customHeight="1" x14ac:dyDescent="0.25">
      <c r="B990" t="s">
        <v>2989</v>
      </c>
      <c r="C990" s="1">
        <v>41057.445925925924</v>
      </c>
      <c r="D990" s="4">
        <v>170000</v>
      </c>
      <c r="E990">
        <v>170000</v>
      </c>
      <c r="F990" t="s">
        <v>82</v>
      </c>
      <c r="G990" s="8" t="e">
        <f>tblSalaries[[#This Row],[clean Salary (in local currency)]]*VLOOKUP(tblSalaries[[#This Row],[Currency]],tblXrate[],2,FALSE)</f>
        <v>#N/A</v>
      </c>
      <c r="H990" t="s">
        <v>1140</v>
      </c>
      <c r="I990" t="s">
        <v>356</v>
      </c>
      <c r="J990" t="s">
        <v>84</v>
      </c>
      <c r="K990" t="str">
        <f>VLOOKUP(tblSalaries[[#This Row],[Where do you work]],tblCountries[[Actual]:[Mapping]],2,FALSE)</f>
        <v>Australia</v>
      </c>
      <c r="L990" t="s">
        <v>18</v>
      </c>
      <c r="M990" s="46">
        <v>8</v>
      </c>
      <c r="N9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91" spans="2:14" ht="15" customHeight="1" x14ac:dyDescent="0.25">
      <c r="B991" t="s">
        <v>2990</v>
      </c>
      <c r="C991" s="1">
        <v>41057.466585648152</v>
      </c>
      <c r="D991" s="4">
        <v>650000</v>
      </c>
      <c r="E991">
        <v>650000</v>
      </c>
      <c r="F991" t="s">
        <v>40</v>
      </c>
      <c r="G991" s="8" t="e">
        <f>tblSalaries[[#This Row],[clean Salary (in local currency)]]*VLOOKUP(tblSalaries[[#This Row],[Currency]],tblXrate[],2,FALSE)</f>
        <v>#N/A</v>
      </c>
      <c r="H991" t="s">
        <v>1141</v>
      </c>
      <c r="I991" t="s">
        <v>52</v>
      </c>
      <c r="J991" t="s">
        <v>8</v>
      </c>
      <c r="K991" t="str">
        <f>VLOOKUP(tblSalaries[[#This Row],[Where do you work]],tblCountries[[Actual]:[Mapping]],2,FALSE)</f>
        <v>India</v>
      </c>
      <c r="L991" t="s">
        <v>18</v>
      </c>
      <c r="M991" s="46">
        <v>1</v>
      </c>
      <c r="N9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92" spans="2:14" ht="15" customHeight="1" x14ac:dyDescent="0.25">
      <c r="B992" t="s">
        <v>2991</v>
      </c>
      <c r="C992" s="1">
        <v>41057.480092592596</v>
      </c>
      <c r="D992" s="4">
        <v>18000</v>
      </c>
      <c r="E992">
        <v>18000</v>
      </c>
      <c r="F992" t="s">
        <v>6</v>
      </c>
      <c r="G992" s="8" t="e">
        <f>tblSalaries[[#This Row],[clean Salary (in local currency)]]*VLOOKUP(tblSalaries[[#This Row],[Currency]],tblXrate[],2,FALSE)</f>
        <v>#N/A</v>
      </c>
      <c r="H992" t="s">
        <v>1142</v>
      </c>
      <c r="I992" t="s">
        <v>67</v>
      </c>
      <c r="J992" t="s">
        <v>8</v>
      </c>
      <c r="K992" t="str">
        <f>VLOOKUP(tblSalaries[[#This Row],[Where do you work]],tblCountries[[Actual]:[Mapping]],2,FALSE)</f>
        <v>India</v>
      </c>
      <c r="L992" t="s">
        <v>13</v>
      </c>
      <c r="M992" s="46">
        <v>8</v>
      </c>
      <c r="N9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93" spans="2:14" ht="15" customHeight="1" x14ac:dyDescent="0.25">
      <c r="B993" t="s">
        <v>2992</v>
      </c>
      <c r="C993" s="1">
        <v>41057.481307870374</v>
      </c>
      <c r="D993" s="4" t="s">
        <v>1112</v>
      </c>
      <c r="E993">
        <v>70000</v>
      </c>
      <c r="F993" t="s">
        <v>82</v>
      </c>
      <c r="G993" s="8" t="e">
        <f>tblSalaries[[#This Row],[clean Salary (in local currency)]]*VLOOKUP(tblSalaries[[#This Row],[Currency]],tblXrate[],2,FALSE)</f>
        <v>#N/A</v>
      </c>
      <c r="H993" t="s">
        <v>139</v>
      </c>
      <c r="I993" t="s">
        <v>3914</v>
      </c>
      <c r="J993" t="s">
        <v>84</v>
      </c>
      <c r="K993" t="str">
        <f>VLOOKUP(tblSalaries[[#This Row],[Where do you work]],tblCountries[[Actual]:[Mapping]],2,FALSE)</f>
        <v>Australia</v>
      </c>
      <c r="L993" t="s">
        <v>13</v>
      </c>
      <c r="M993" s="46">
        <v>2</v>
      </c>
      <c r="N9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94" spans="2:14" ht="15" customHeight="1" x14ac:dyDescent="0.25">
      <c r="B994" t="s">
        <v>2993</v>
      </c>
      <c r="C994" s="1">
        <v>41057.48133101852</v>
      </c>
      <c r="D994" s="4" t="s">
        <v>1143</v>
      </c>
      <c r="E994">
        <v>350000</v>
      </c>
      <c r="F994" t="s">
        <v>40</v>
      </c>
      <c r="G994" s="8" t="e">
        <f>tblSalaries[[#This Row],[clean Salary (in local currency)]]*VLOOKUP(tblSalaries[[#This Row],[Currency]],tblXrate[],2,FALSE)</f>
        <v>#N/A</v>
      </c>
      <c r="H994" t="s">
        <v>153</v>
      </c>
      <c r="I994" t="s">
        <v>20</v>
      </c>
      <c r="J994" t="s">
        <v>8</v>
      </c>
      <c r="K994" t="str">
        <f>VLOOKUP(tblSalaries[[#This Row],[Where do you work]],tblCountries[[Actual]:[Mapping]],2,FALSE)</f>
        <v>India</v>
      </c>
      <c r="L994" t="s">
        <v>9</v>
      </c>
      <c r="M994" s="46">
        <v>2.5</v>
      </c>
      <c r="N9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95" spans="2:14" ht="15" customHeight="1" x14ac:dyDescent="0.25">
      <c r="B995" t="s">
        <v>2994</v>
      </c>
      <c r="C995" s="1">
        <v>41057.484224537038</v>
      </c>
      <c r="D995" s="4" t="s">
        <v>1144</v>
      </c>
      <c r="E995">
        <v>240000</v>
      </c>
      <c r="F995" t="s">
        <v>1145</v>
      </c>
      <c r="G995" s="8" t="e">
        <f>tblSalaries[[#This Row],[clean Salary (in local currency)]]*VLOOKUP(tblSalaries[[#This Row],[Currency]],tblXrate[],2,FALSE)</f>
        <v>#N/A</v>
      </c>
      <c r="H995" t="s">
        <v>937</v>
      </c>
      <c r="I995" t="s">
        <v>52</v>
      </c>
      <c r="J995" t="s">
        <v>715</v>
      </c>
      <c r="K995" t="str">
        <f>VLOOKUP(tblSalaries[[#This Row],[Where do you work]],tblCountries[[Actual]:[Mapping]],2,FALSE)</f>
        <v>Sri Lanka</v>
      </c>
      <c r="L995" t="s">
        <v>9</v>
      </c>
      <c r="M995" s="46">
        <v>3</v>
      </c>
      <c r="N9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96" spans="2:14" ht="15" customHeight="1" x14ac:dyDescent="0.25">
      <c r="B996" t="s">
        <v>2995</v>
      </c>
      <c r="C996" s="1">
        <v>41057.48542824074</v>
      </c>
      <c r="D996" s="4" t="s">
        <v>1146</v>
      </c>
      <c r="E996">
        <v>640000</v>
      </c>
      <c r="F996" t="s">
        <v>40</v>
      </c>
      <c r="G996" s="8" t="e">
        <f>tblSalaries[[#This Row],[clean Salary (in local currency)]]*VLOOKUP(tblSalaries[[#This Row],[Currency]],tblXrate[],2,FALSE)</f>
        <v>#N/A</v>
      </c>
      <c r="H996" t="s">
        <v>1147</v>
      </c>
      <c r="I996" t="s">
        <v>20</v>
      </c>
      <c r="J996" t="s">
        <v>8</v>
      </c>
      <c r="K996" t="str">
        <f>VLOOKUP(tblSalaries[[#This Row],[Where do you work]],tblCountries[[Actual]:[Mapping]],2,FALSE)</f>
        <v>India</v>
      </c>
      <c r="L996" t="s">
        <v>13</v>
      </c>
      <c r="M996" s="46">
        <v>6</v>
      </c>
      <c r="N9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97" spans="2:14" ht="15" customHeight="1" x14ac:dyDescent="0.25">
      <c r="B997" t="s">
        <v>2996</v>
      </c>
      <c r="C997" s="1">
        <v>41057.486932870372</v>
      </c>
      <c r="D997" s="4">
        <v>15000</v>
      </c>
      <c r="E997">
        <v>15000</v>
      </c>
      <c r="F997" t="s">
        <v>6</v>
      </c>
      <c r="G997" s="8" t="e">
        <f>tblSalaries[[#This Row],[clean Salary (in local currency)]]*VLOOKUP(tblSalaries[[#This Row],[Currency]],tblXrate[],2,FALSE)</f>
        <v>#N/A</v>
      </c>
      <c r="H997" t="s">
        <v>1148</v>
      </c>
      <c r="I997" t="s">
        <v>52</v>
      </c>
      <c r="J997" t="s">
        <v>8</v>
      </c>
      <c r="K997" t="str">
        <f>VLOOKUP(tblSalaries[[#This Row],[Where do you work]],tblCountries[[Actual]:[Mapping]],2,FALSE)</f>
        <v>India</v>
      </c>
      <c r="L997" t="s">
        <v>9</v>
      </c>
      <c r="M997" s="46">
        <v>4</v>
      </c>
      <c r="N9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98" spans="2:14" ht="15" customHeight="1" x14ac:dyDescent="0.25">
      <c r="B998" t="s">
        <v>2997</v>
      </c>
      <c r="C998" s="1">
        <v>41057.499062499999</v>
      </c>
      <c r="D998" s="4" t="s">
        <v>1149</v>
      </c>
      <c r="E998">
        <v>308500</v>
      </c>
      <c r="F998" t="s">
        <v>584</v>
      </c>
      <c r="G998" s="8" t="e">
        <f>tblSalaries[[#This Row],[clean Salary (in local currency)]]*VLOOKUP(tblSalaries[[#This Row],[Currency]],tblXrate[],2,FALSE)</f>
        <v>#N/A</v>
      </c>
      <c r="H998" t="s">
        <v>1150</v>
      </c>
      <c r="I998" t="s">
        <v>52</v>
      </c>
      <c r="J998" t="s">
        <v>48</v>
      </c>
      <c r="K998" t="str">
        <f>VLOOKUP(tblSalaries[[#This Row],[Where do you work]],tblCountries[[Actual]:[Mapping]],2,FALSE)</f>
        <v>South Africa</v>
      </c>
      <c r="L998" t="s">
        <v>13</v>
      </c>
      <c r="M998" s="46">
        <v>3</v>
      </c>
      <c r="N9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999" spans="2:14" ht="15" customHeight="1" x14ac:dyDescent="0.25">
      <c r="B999" t="s">
        <v>2998</v>
      </c>
      <c r="C999" s="1">
        <v>41057.500162037039</v>
      </c>
      <c r="D999" s="4">
        <v>3.65</v>
      </c>
      <c r="E999">
        <v>365000</v>
      </c>
      <c r="F999" t="s">
        <v>40</v>
      </c>
      <c r="G999" s="8" t="e">
        <f>tblSalaries[[#This Row],[clean Salary (in local currency)]]*VLOOKUP(tblSalaries[[#This Row],[Currency]],tblXrate[],2,FALSE)</f>
        <v>#N/A</v>
      </c>
      <c r="H999" t="s">
        <v>1151</v>
      </c>
      <c r="I999" t="s">
        <v>20</v>
      </c>
      <c r="J999" t="s">
        <v>8</v>
      </c>
      <c r="K999" t="str">
        <f>VLOOKUP(tblSalaries[[#This Row],[Where do you work]],tblCountries[[Actual]:[Mapping]],2,FALSE)</f>
        <v>India</v>
      </c>
      <c r="L999" t="s">
        <v>9</v>
      </c>
      <c r="M999" s="46">
        <v>3</v>
      </c>
      <c r="N9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00" spans="2:14" ht="15" customHeight="1" x14ac:dyDescent="0.25">
      <c r="B1000" t="s">
        <v>2999</v>
      </c>
      <c r="C1000" s="1">
        <v>41057.506678240738</v>
      </c>
      <c r="D1000" s="4" t="s">
        <v>1152</v>
      </c>
      <c r="E1000">
        <v>20000</v>
      </c>
      <c r="F1000" t="s">
        <v>6</v>
      </c>
      <c r="G1000" s="8" t="e">
        <f>tblSalaries[[#This Row],[clean Salary (in local currency)]]*VLOOKUP(tblSalaries[[#This Row],[Currency]],tblXrate[],2,FALSE)</f>
        <v>#N/A</v>
      </c>
      <c r="H1000" t="s">
        <v>1153</v>
      </c>
      <c r="I1000" t="s">
        <v>3912</v>
      </c>
      <c r="J1000" t="s">
        <v>1154</v>
      </c>
      <c r="K1000" t="str">
        <f>VLOOKUP(tblSalaries[[#This Row],[Where do you work]],tblCountries[[Actual]:[Mapping]],2,FALSE)</f>
        <v>Paraguay</v>
      </c>
      <c r="L1000" t="s">
        <v>13</v>
      </c>
      <c r="M1000" s="46">
        <v>6</v>
      </c>
      <c r="N10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01" spans="2:14" ht="15" customHeight="1" x14ac:dyDescent="0.25">
      <c r="B1001" t="s">
        <v>3000</v>
      </c>
      <c r="C1001" s="1">
        <v>41057.507048611114</v>
      </c>
      <c r="D1001" s="4">
        <v>7265</v>
      </c>
      <c r="E1001">
        <v>7265</v>
      </c>
      <c r="F1001" t="s">
        <v>6</v>
      </c>
      <c r="G1001" s="8" t="e">
        <f>tblSalaries[[#This Row],[clean Salary (in local currency)]]*VLOOKUP(tblSalaries[[#This Row],[Currency]],tblXrate[],2,FALSE)</f>
        <v>#N/A</v>
      </c>
      <c r="H1001" t="s">
        <v>1155</v>
      </c>
      <c r="I1001" t="s">
        <v>279</v>
      </c>
      <c r="J1001" t="s">
        <v>8</v>
      </c>
      <c r="K1001" t="str">
        <f>VLOOKUP(tblSalaries[[#This Row],[Where do you work]],tblCountries[[Actual]:[Mapping]],2,FALSE)</f>
        <v>India</v>
      </c>
      <c r="L1001" t="s">
        <v>9</v>
      </c>
      <c r="M1001" s="46">
        <v>6</v>
      </c>
      <c r="N10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02" spans="2:14" ht="15" customHeight="1" x14ac:dyDescent="0.25">
      <c r="B1002" t="s">
        <v>3001</v>
      </c>
      <c r="C1002" s="1">
        <v>41057.511030092595</v>
      </c>
      <c r="D1002" s="4" t="s">
        <v>1156</v>
      </c>
      <c r="E1002">
        <v>92000</v>
      </c>
      <c r="F1002" t="s">
        <v>1157</v>
      </c>
      <c r="G1002" s="8" t="e">
        <f>tblSalaries[[#This Row],[clean Salary (in local currency)]]*VLOOKUP(tblSalaries[[#This Row],[Currency]],tblXrate[],2,FALSE)</f>
        <v>#N/A</v>
      </c>
      <c r="H1002" t="s">
        <v>641</v>
      </c>
      <c r="I1002" t="s">
        <v>52</v>
      </c>
      <c r="J1002" t="s">
        <v>171</v>
      </c>
      <c r="K1002" t="str">
        <f>VLOOKUP(tblSalaries[[#This Row],[Where do you work]],tblCountries[[Actual]:[Mapping]],2,FALSE)</f>
        <v>Singapore</v>
      </c>
      <c r="L1002" t="s">
        <v>13</v>
      </c>
      <c r="M1002" s="46">
        <v>15</v>
      </c>
      <c r="N10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03" spans="2:14" ht="15" customHeight="1" x14ac:dyDescent="0.25">
      <c r="B1003" t="s">
        <v>3002</v>
      </c>
      <c r="C1003" s="1">
        <v>41057.514444444445</v>
      </c>
      <c r="D1003" s="4" t="s">
        <v>1158</v>
      </c>
      <c r="E1003">
        <v>450000</v>
      </c>
      <c r="F1003" t="s">
        <v>40</v>
      </c>
      <c r="G1003" s="8" t="e">
        <f>tblSalaries[[#This Row],[clean Salary (in local currency)]]*VLOOKUP(tblSalaries[[#This Row],[Currency]],tblXrate[],2,FALSE)</f>
        <v>#N/A</v>
      </c>
      <c r="H1003" t="s">
        <v>803</v>
      </c>
      <c r="I1003" t="s">
        <v>52</v>
      </c>
      <c r="J1003" t="s">
        <v>8</v>
      </c>
      <c r="K1003" t="str">
        <f>VLOOKUP(tblSalaries[[#This Row],[Where do you work]],tblCountries[[Actual]:[Mapping]],2,FALSE)</f>
        <v>India</v>
      </c>
      <c r="L1003" t="s">
        <v>13</v>
      </c>
      <c r="M1003" s="46">
        <v>15</v>
      </c>
      <c r="N10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04" spans="2:14" ht="15" customHeight="1" x14ac:dyDescent="0.25">
      <c r="B1004" t="s">
        <v>3003</v>
      </c>
      <c r="C1004" s="1">
        <v>41057.518067129633</v>
      </c>
      <c r="D1004" s="4" t="s">
        <v>1159</v>
      </c>
      <c r="E1004">
        <v>570000</v>
      </c>
      <c r="F1004" t="s">
        <v>40</v>
      </c>
      <c r="G1004" s="8" t="e">
        <f>tblSalaries[[#This Row],[clean Salary (in local currency)]]*VLOOKUP(tblSalaries[[#This Row],[Currency]],tblXrate[],2,FALSE)</f>
        <v>#N/A</v>
      </c>
      <c r="H1004" t="s">
        <v>1160</v>
      </c>
      <c r="I1004" t="s">
        <v>20</v>
      </c>
      <c r="J1004" t="s">
        <v>8</v>
      </c>
      <c r="K1004" t="str">
        <f>VLOOKUP(tblSalaries[[#This Row],[Where do you work]],tblCountries[[Actual]:[Mapping]],2,FALSE)</f>
        <v>India</v>
      </c>
      <c r="L1004" t="s">
        <v>9</v>
      </c>
      <c r="M1004" s="46">
        <v>5</v>
      </c>
      <c r="N10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05" spans="2:14" ht="15" customHeight="1" x14ac:dyDescent="0.25">
      <c r="B1005" t="s">
        <v>3004</v>
      </c>
      <c r="C1005" s="1">
        <v>41057.518541666665</v>
      </c>
      <c r="D1005" s="4">
        <v>65000</v>
      </c>
      <c r="E1005">
        <v>65000</v>
      </c>
      <c r="F1005" t="s">
        <v>6</v>
      </c>
      <c r="G1005" s="8" t="e">
        <f>tblSalaries[[#This Row],[clean Salary (in local currency)]]*VLOOKUP(tblSalaries[[#This Row],[Currency]],tblXrate[],2,FALSE)</f>
        <v>#N/A</v>
      </c>
      <c r="H1005" t="s">
        <v>488</v>
      </c>
      <c r="I1005" t="s">
        <v>488</v>
      </c>
      <c r="J1005" t="s">
        <v>15</v>
      </c>
      <c r="K1005" t="str">
        <f>VLOOKUP(tblSalaries[[#This Row],[Where do you work]],tblCountries[[Actual]:[Mapping]],2,FALSE)</f>
        <v>USA</v>
      </c>
      <c r="L1005" t="s">
        <v>9</v>
      </c>
      <c r="M1005" s="46">
        <v>9</v>
      </c>
      <c r="N10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06" spans="2:14" ht="15" customHeight="1" x14ac:dyDescent="0.25">
      <c r="B1006" t="s">
        <v>3005</v>
      </c>
      <c r="C1006" s="1">
        <v>41057.522361111114</v>
      </c>
      <c r="D1006" s="4">
        <v>300000</v>
      </c>
      <c r="E1006">
        <v>300000</v>
      </c>
      <c r="F1006" t="s">
        <v>32</v>
      </c>
      <c r="G1006" s="8" t="e">
        <f>tblSalaries[[#This Row],[clean Salary (in local currency)]]*VLOOKUP(tblSalaries[[#This Row],[Currency]],tblXrate[],2,FALSE)</f>
        <v>#N/A</v>
      </c>
      <c r="H1006" t="s">
        <v>895</v>
      </c>
      <c r="I1006" t="s">
        <v>52</v>
      </c>
      <c r="J1006" t="s">
        <v>17</v>
      </c>
      <c r="K1006" t="str">
        <f>VLOOKUP(tblSalaries[[#This Row],[Where do you work]],tblCountries[[Actual]:[Mapping]],2,FALSE)</f>
        <v>Pakistan</v>
      </c>
      <c r="L1006" t="s">
        <v>9</v>
      </c>
      <c r="M1006" s="46">
        <v>4</v>
      </c>
      <c r="N10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07" spans="2:14" ht="15" customHeight="1" x14ac:dyDescent="0.25">
      <c r="B1007" t="s">
        <v>3006</v>
      </c>
      <c r="C1007" s="1">
        <v>41057.524745370371</v>
      </c>
      <c r="D1007" s="4" t="s">
        <v>1161</v>
      </c>
      <c r="E1007">
        <v>612000</v>
      </c>
      <c r="F1007" t="s">
        <v>40</v>
      </c>
      <c r="G1007" s="8" t="e">
        <f>tblSalaries[[#This Row],[clean Salary (in local currency)]]*VLOOKUP(tblSalaries[[#This Row],[Currency]],tblXrate[],2,FALSE)</f>
        <v>#N/A</v>
      </c>
      <c r="H1007" t="s">
        <v>1162</v>
      </c>
      <c r="I1007" t="s">
        <v>52</v>
      </c>
      <c r="J1007" t="s">
        <v>8</v>
      </c>
      <c r="K1007" t="str">
        <f>VLOOKUP(tblSalaries[[#This Row],[Where do you work]],tblCountries[[Actual]:[Mapping]],2,FALSE)</f>
        <v>India</v>
      </c>
      <c r="L1007" t="s">
        <v>18</v>
      </c>
      <c r="M1007" s="46">
        <v>13</v>
      </c>
      <c r="N10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08" spans="2:14" ht="15" customHeight="1" x14ac:dyDescent="0.25">
      <c r="B1008" t="s">
        <v>3007</v>
      </c>
      <c r="C1008" s="1">
        <v>41057.528078703705</v>
      </c>
      <c r="D1008" s="4">
        <v>900</v>
      </c>
      <c r="E1008">
        <v>10800</v>
      </c>
      <c r="F1008" t="s">
        <v>6</v>
      </c>
      <c r="G1008" s="8" t="e">
        <f>tblSalaries[[#This Row],[clean Salary (in local currency)]]*VLOOKUP(tblSalaries[[#This Row],[Currency]],tblXrate[],2,FALSE)</f>
        <v>#N/A</v>
      </c>
      <c r="H1008" t="s">
        <v>1163</v>
      </c>
      <c r="I1008" t="s">
        <v>52</v>
      </c>
      <c r="J1008" t="s">
        <v>17</v>
      </c>
      <c r="K1008" t="str">
        <f>VLOOKUP(tblSalaries[[#This Row],[Where do you work]],tblCountries[[Actual]:[Mapping]],2,FALSE)</f>
        <v>Pakistan</v>
      </c>
      <c r="L1008" t="s">
        <v>13</v>
      </c>
      <c r="M1008" s="46">
        <v>5</v>
      </c>
      <c r="N10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09" spans="2:14" ht="15" customHeight="1" x14ac:dyDescent="0.25">
      <c r="B1009" t="s">
        <v>3008</v>
      </c>
      <c r="C1009" s="1">
        <v>41057.532870370371</v>
      </c>
      <c r="D1009" s="4">
        <v>120000</v>
      </c>
      <c r="E1009">
        <v>120000</v>
      </c>
      <c r="F1009" t="s">
        <v>40</v>
      </c>
      <c r="G1009" s="8" t="e">
        <f>tblSalaries[[#This Row],[clean Salary (in local currency)]]*VLOOKUP(tblSalaries[[#This Row],[Currency]],tblXrate[],2,FALSE)</f>
        <v>#N/A</v>
      </c>
      <c r="H1009" t="s">
        <v>1164</v>
      </c>
      <c r="I1009" t="s">
        <v>20</v>
      </c>
      <c r="J1009" t="s">
        <v>8</v>
      </c>
      <c r="K1009" t="str">
        <f>VLOOKUP(tblSalaries[[#This Row],[Where do you work]],tblCountries[[Actual]:[Mapping]],2,FALSE)</f>
        <v>India</v>
      </c>
      <c r="L1009" t="s">
        <v>18</v>
      </c>
      <c r="M1009" s="46">
        <v>3.5</v>
      </c>
      <c r="N10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10" spans="2:14" ht="15" customHeight="1" x14ac:dyDescent="0.25">
      <c r="B1010" t="s">
        <v>3009</v>
      </c>
      <c r="C1010" s="1">
        <v>41057.536030092589</v>
      </c>
      <c r="D1010" s="4">
        <v>45000</v>
      </c>
      <c r="E1010">
        <v>45000</v>
      </c>
      <c r="F1010" t="s">
        <v>6</v>
      </c>
      <c r="G1010" s="8" t="e">
        <f>tblSalaries[[#This Row],[clean Salary (in local currency)]]*VLOOKUP(tblSalaries[[#This Row],[Currency]],tblXrate[],2,FALSE)</f>
        <v>#N/A</v>
      </c>
      <c r="H1010" t="s">
        <v>279</v>
      </c>
      <c r="I1010" t="s">
        <v>279</v>
      </c>
      <c r="J1010" t="s">
        <v>1165</v>
      </c>
      <c r="K1010" t="str">
        <f>VLOOKUP(tblSalaries[[#This Row],[Where do you work]],tblCountries[[Actual]:[Mapping]],2,FALSE)</f>
        <v>Singapore</v>
      </c>
      <c r="L1010" t="s">
        <v>18</v>
      </c>
      <c r="M1010" s="46">
        <v>4</v>
      </c>
      <c r="N10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11" spans="2:14" ht="15" customHeight="1" x14ac:dyDescent="0.25">
      <c r="B1011" t="s">
        <v>3010</v>
      </c>
      <c r="C1011" s="1">
        <v>41057.539733796293</v>
      </c>
      <c r="D1011" s="4" t="s">
        <v>1166</v>
      </c>
      <c r="E1011">
        <v>400000</v>
      </c>
      <c r="F1011" t="s">
        <v>40</v>
      </c>
      <c r="G1011" s="8" t="e">
        <f>tblSalaries[[#This Row],[clean Salary (in local currency)]]*VLOOKUP(tblSalaries[[#This Row],[Currency]],tblXrate[],2,FALSE)</f>
        <v>#N/A</v>
      </c>
      <c r="H1011" t="s">
        <v>927</v>
      </c>
      <c r="I1011" t="s">
        <v>52</v>
      </c>
      <c r="J1011" t="s">
        <v>8</v>
      </c>
      <c r="K1011" t="str">
        <f>VLOOKUP(tblSalaries[[#This Row],[Where do you work]],tblCountries[[Actual]:[Mapping]],2,FALSE)</f>
        <v>India</v>
      </c>
      <c r="L1011" t="s">
        <v>18</v>
      </c>
      <c r="M1011" s="46">
        <v>5</v>
      </c>
      <c r="N10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12" spans="2:14" ht="15" customHeight="1" x14ac:dyDescent="0.25">
      <c r="B1012" t="s">
        <v>3011</v>
      </c>
      <c r="C1012" s="1">
        <v>41057.54078703704</v>
      </c>
      <c r="D1012" s="4" t="s">
        <v>1167</v>
      </c>
      <c r="E1012">
        <v>300000</v>
      </c>
      <c r="F1012" t="s">
        <v>40</v>
      </c>
      <c r="G1012" s="8" t="e">
        <f>tblSalaries[[#This Row],[clean Salary (in local currency)]]*VLOOKUP(tblSalaries[[#This Row],[Currency]],tblXrate[],2,FALSE)</f>
        <v>#N/A</v>
      </c>
      <c r="H1012" t="s">
        <v>1168</v>
      </c>
      <c r="I1012" t="s">
        <v>310</v>
      </c>
      <c r="J1012" t="s">
        <v>8</v>
      </c>
      <c r="K1012" t="str">
        <f>VLOOKUP(tblSalaries[[#This Row],[Where do you work]],tblCountries[[Actual]:[Mapping]],2,FALSE)</f>
        <v>India</v>
      </c>
      <c r="L1012" t="s">
        <v>18</v>
      </c>
      <c r="M1012" s="46">
        <v>5</v>
      </c>
      <c r="N10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13" spans="2:14" ht="15" customHeight="1" x14ac:dyDescent="0.25">
      <c r="B1013" t="s">
        <v>3012</v>
      </c>
      <c r="C1013" s="1">
        <v>41057.541655092595</v>
      </c>
      <c r="D1013" s="4">
        <v>18000</v>
      </c>
      <c r="E1013">
        <v>18000</v>
      </c>
      <c r="F1013" t="s">
        <v>6</v>
      </c>
      <c r="G1013" s="8" t="e">
        <f>tblSalaries[[#This Row],[clean Salary (in local currency)]]*VLOOKUP(tblSalaries[[#This Row],[Currency]],tblXrate[],2,FALSE)</f>
        <v>#N/A</v>
      </c>
      <c r="H1013" t="s">
        <v>1169</v>
      </c>
      <c r="I1013" t="s">
        <v>52</v>
      </c>
      <c r="J1013" t="s">
        <v>8</v>
      </c>
      <c r="K1013" t="str">
        <f>VLOOKUP(tblSalaries[[#This Row],[Where do you work]],tblCountries[[Actual]:[Mapping]],2,FALSE)</f>
        <v>India</v>
      </c>
      <c r="L1013" t="s">
        <v>18</v>
      </c>
      <c r="M1013" s="46">
        <v>4.5999999999999996</v>
      </c>
      <c r="N10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14" spans="2:14" ht="15" customHeight="1" x14ac:dyDescent="0.25">
      <c r="B1014" t="s">
        <v>3013</v>
      </c>
      <c r="C1014" s="1">
        <v>41057.542847222219</v>
      </c>
      <c r="D1014" s="4" t="s">
        <v>1170</v>
      </c>
      <c r="E1014">
        <v>456000</v>
      </c>
      <c r="F1014" t="s">
        <v>32</v>
      </c>
      <c r="G1014" s="8" t="e">
        <f>tblSalaries[[#This Row],[clean Salary (in local currency)]]*VLOOKUP(tblSalaries[[#This Row],[Currency]],tblXrate[],2,FALSE)</f>
        <v>#N/A</v>
      </c>
      <c r="H1014" t="s">
        <v>1171</v>
      </c>
      <c r="I1014" t="s">
        <v>52</v>
      </c>
      <c r="J1014" t="s">
        <v>17</v>
      </c>
      <c r="K1014" t="str">
        <f>VLOOKUP(tblSalaries[[#This Row],[Where do you work]],tblCountries[[Actual]:[Mapping]],2,FALSE)</f>
        <v>Pakistan</v>
      </c>
      <c r="L1014" t="s">
        <v>9</v>
      </c>
      <c r="M1014" s="46">
        <v>2</v>
      </c>
      <c r="N10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15" spans="2:14" ht="15" customHeight="1" x14ac:dyDescent="0.25">
      <c r="B1015" t="s">
        <v>3014</v>
      </c>
      <c r="C1015" s="1">
        <v>41057.543703703705</v>
      </c>
      <c r="D1015" s="4" t="s">
        <v>1172</v>
      </c>
      <c r="E1015">
        <v>420000</v>
      </c>
      <c r="F1015" t="s">
        <v>40</v>
      </c>
      <c r="G1015" s="8" t="e">
        <f>tblSalaries[[#This Row],[clean Salary (in local currency)]]*VLOOKUP(tblSalaries[[#This Row],[Currency]],tblXrate[],2,FALSE)</f>
        <v>#N/A</v>
      </c>
      <c r="H1015" t="s">
        <v>20</v>
      </c>
      <c r="I1015" t="s">
        <v>20</v>
      </c>
      <c r="J1015" t="s">
        <v>8</v>
      </c>
      <c r="K1015" t="str">
        <f>VLOOKUP(tblSalaries[[#This Row],[Where do you work]],tblCountries[[Actual]:[Mapping]],2,FALSE)</f>
        <v>India</v>
      </c>
      <c r="L1015" t="s">
        <v>18</v>
      </c>
      <c r="M1015" s="46">
        <v>10</v>
      </c>
      <c r="N10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16" spans="2:14" ht="15" customHeight="1" x14ac:dyDescent="0.25">
      <c r="B1016" t="s">
        <v>3015</v>
      </c>
      <c r="C1016" s="1">
        <v>41057.545590277776</v>
      </c>
      <c r="D1016" s="4">
        <v>210000</v>
      </c>
      <c r="E1016">
        <v>210000</v>
      </c>
      <c r="F1016" t="s">
        <v>40</v>
      </c>
      <c r="G1016" s="8" t="e">
        <f>tblSalaries[[#This Row],[clean Salary (in local currency)]]*VLOOKUP(tblSalaries[[#This Row],[Currency]],tblXrate[],2,FALSE)</f>
        <v>#N/A</v>
      </c>
      <c r="H1016" t="s">
        <v>800</v>
      </c>
      <c r="I1016" t="s">
        <v>3912</v>
      </c>
      <c r="J1016" t="s">
        <v>8</v>
      </c>
      <c r="K1016" t="str">
        <f>VLOOKUP(tblSalaries[[#This Row],[Where do you work]],tblCountries[[Actual]:[Mapping]],2,FALSE)</f>
        <v>India</v>
      </c>
      <c r="L1016" t="s">
        <v>13</v>
      </c>
      <c r="M1016" s="46">
        <v>3.5</v>
      </c>
      <c r="N10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17" spans="2:14" ht="15" customHeight="1" x14ac:dyDescent="0.25">
      <c r="B1017" t="s">
        <v>3016</v>
      </c>
      <c r="C1017" s="1">
        <v>41057.546261574076</v>
      </c>
      <c r="D1017" s="4">
        <v>3500</v>
      </c>
      <c r="E1017">
        <v>42000</v>
      </c>
      <c r="F1017" t="s">
        <v>6</v>
      </c>
      <c r="G1017" s="8" t="e">
        <f>tblSalaries[[#This Row],[clean Salary (in local currency)]]*VLOOKUP(tblSalaries[[#This Row],[Currency]],tblXrate[],2,FALSE)</f>
        <v>#N/A</v>
      </c>
      <c r="H1017" t="s">
        <v>1173</v>
      </c>
      <c r="I1017" t="s">
        <v>52</v>
      </c>
      <c r="J1017" t="s">
        <v>1174</v>
      </c>
      <c r="K1017" t="str">
        <f>VLOOKUP(tblSalaries[[#This Row],[Where do you work]],tblCountries[[Actual]:[Mapping]],2,FALSE)</f>
        <v>Kuwait</v>
      </c>
      <c r="L1017" t="s">
        <v>13</v>
      </c>
      <c r="M1017" s="46">
        <v>5</v>
      </c>
      <c r="N10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18" spans="2:14" ht="15" customHeight="1" x14ac:dyDescent="0.25">
      <c r="B1018" t="s">
        <v>3017</v>
      </c>
      <c r="C1018" s="1">
        <v>41057.548634259256</v>
      </c>
      <c r="D1018" s="4">
        <v>28000</v>
      </c>
      <c r="E1018">
        <v>28000</v>
      </c>
      <c r="F1018" t="s">
        <v>6</v>
      </c>
      <c r="G1018" s="8" t="e">
        <f>tblSalaries[[#This Row],[clean Salary (in local currency)]]*VLOOKUP(tblSalaries[[#This Row],[Currency]],tblXrate[],2,FALSE)</f>
        <v>#N/A</v>
      </c>
      <c r="H1018" t="s">
        <v>1080</v>
      </c>
      <c r="I1018" t="s">
        <v>3912</v>
      </c>
      <c r="J1018" t="s">
        <v>8</v>
      </c>
      <c r="K1018" t="str">
        <f>VLOOKUP(tblSalaries[[#This Row],[Where do you work]],tblCountries[[Actual]:[Mapping]],2,FALSE)</f>
        <v>India</v>
      </c>
      <c r="L1018" t="s">
        <v>18</v>
      </c>
      <c r="M1018" s="46">
        <v>3</v>
      </c>
      <c r="N10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19" spans="2:14" ht="15" customHeight="1" x14ac:dyDescent="0.25">
      <c r="B1019" t="s">
        <v>3018</v>
      </c>
      <c r="C1019" s="1">
        <v>41057.549791666665</v>
      </c>
      <c r="D1019" s="4">
        <v>6000</v>
      </c>
      <c r="E1019">
        <v>6000</v>
      </c>
      <c r="F1019" t="s">
        <v>6</v>
      </c>
      <c r="G1019" s="8" t="e">
        <f>tblSalaries[[#This Row],[clean Salary (in local currency)]]*VLOOKUP(tblSalaries[[#This Row],[Currency]],tblXrate[],2,FALSE)</f>
        <v>#N/A</v>
      </c>
      <c r="H1019" t="s">
        <v>52</v>
      </c>
      <c r="I1019" t="s">
        <v>52</v>
      </c>
      <c r="J1019" t="s">
        <v>8</v>
      </c>
      <c r="K1019" t="str">
        <f>VLOOKUP(tblSalaries[[#This Row],[Where do you work]],tblCountries[[Actual]:[Mapping]],2,FALSE)</f>
        <v>India</v>
      </c>
      <c r="L1019" t="s">
        <v>9</v>
      </c>
      <c r="M1019" s="46">
        <v>5</v>
      </c>
      <c r="N10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20" spans="2:14" ht="15" customHeight="1" x14ac:dyDescent="0.25">
      <c r="B1020" t="s">
        <v>3019</v>
      </c>
      <c r="C1020" s="1">
        <v>41057.559976851851</v>
      </c>
      <c r="D1020" s="4">
        <v>55</v>
      </c>
      <c r="E1020">
        <v>55000</v>
      </c>
      <c r="F1020" t="s">
        <v>669</v>
      </c>
      <c r="G1020" s="8" t="e">
        <f>tblSalaries[[#This Row],[clean Salary (in local currency)]]*VLOOKUP(tblSalaries[[#This Row],[Currency]],tblXrate[],2,FALSE)</f>
        <v>#N/A</v>
      </c>
      <c r="H1020" t="s">
        <v>14</v>
      </c>
      <c r="I1020" t="s">
        <v>20</v>
      </c>
      <c r="J1020" t="s">
        <v>671</v>
      </c>
      <c r="K1020" t="str">
        <f>VLOOKUP(tblSalaries[[#This Row],[Where do you work]],tblCountries[[Actual]:[Mapping]],2,FALSE)</f>
        <v>New Zealand</v>
      </c>
      <c r="L1020" t="s">
        <v>13</v>
      </c>
      <c r="M1020" s="46">
        <v>10</v>
      </c>
      <c r="N10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21" spans="2:14" ht="15" customHeight="1" x14ac:dyDescent="0.25">
      <c r="B1021" t="s">
        <v>3020</v>
      </c>
      <c r="C1021" s="1">
        <v>41057.560949074075</v>
      </c>
      <c r="D1021" s="4" t="s">
        <v>1175</v>
      </c>
      <c r="E1021">
        <v>1000000</v>
      </c>
      <c r="F1021" t="s">
        <v>40</v>
      </c>
      <c r="G1021" s="8" t="e">
        <f>tblSalaries[[#This Row],[clean Salary (in local currency)]]*VLOOKUP(tblSalaries[[#This Row],[Currency]],tblXrate[],2,FALSE)</f>
        <v>#N/A</v>
      </c>
      <c r="H1021" t="s">
        <v>1176</v>
      </c>
      <c r="I1021" t="s">
        <v>20</v>
      </c>
      <c r="J1021" t="s">
        <v>8</v>
      </c>
      <c r="K1021" t="str">
        <f>VLOOKUP(tblSalaries[[#This Row],[Where do you work]],tblCountries[[Actual]:[Mapping]],2,FALSE)</f>
        <v>India</v>
      </c>
      <c r="L1021" t="s">
        <v>25</v>
      </c>
      <c r="M1021" s="46">
        <v>25</v>
      </c>
      <c r="N10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022" spans="2:14" ht="15" customHeight="1" x14ac:dyDescent="0.25">
      <c r="B1022" t="s">
        <v>3021</v>
      </c>
      <c r="C1022" s="1">
        <v>41057.567476851851</v>
      </c>
      <c r="D1022" s="4">
        <v>600000</v>
      </c>
      <c r="E1022">
        <v>600000</v>
      </c>
      <c r="F1022" t="s">
        <v>40</v>
      </c>
      <c r="G1022" s="8" t="e">
        <f>tblSalaries[[#This Row],[clean Salary (in local currency)]]*VLOOKUP(tblSalaries[[#This Row],[Currency]],tblXrate[],2,FALSE)</f>
        <v>#N/A</v>
      </c>
      <c r="H1022" t="s">
        <v>207</v>
      </c>
      <c r="I1022" t="s">
        <v>20</v>
      </c>
      <c r="J1022" t="s">
        <v>8</v>
      </c>
      <c r="K1022" t="str">
        <f>VLOOKUP(tblSalaries[[#This Row],[Where do you work]],tblCountries[[Actual]:[Mapping]],2,FALSE)</f>
        <v>India</v>
      </c>
      <c r="L1022" t="s">
        <v>13</v>
      </c>
      <c r="M1022" s="46">
        <v>12</v>
      </c>
      <c r="N10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23" spans="2:14" ht="15" customHeight="1" x14ac:dyDescent="0.25">
      <c r="B1023" t="s">
        <v>3022</v>
      </c>
      <c r="C1023" s="1">
        <v>41057.570115740738</v>
      </c>
      <c r="D1023" s="4" t="s">
        <v>1177</v>
      </c>
      <c r="E1023">
        <v>60000</v>
      </c>
      <c r="F1023" t="s">
        <v>6</v>
      </c>
      <c r="G1023" s="8" t="e">
        <f>tblSalaries[[#This Row],[clean Salary (in local currency)]]*VLOOKUP(tblSalaries[[#This Row],[Currency]],tblXrate[],2,FALSE)</f>
        <v>#N/A</v>
      </c>
      <c r="H1023" t="s">
        <v>1178</v>
      </c>
      <c r="I1023" t="s">
        <v>356</v>
      </c>
      <c r="J1023" t="s">
        <v>514</v>
      </c>
      <c r="K1023" t="str">
        <f>VLOOKUP(tblSalaries[[#This Row],[Where do you work]],tblCountries[[Actual]:[Mapping]],2,FALSE)</f>
        <v>Finland</v>
      </c>
      <c r="L1023" t="s">
        <v>13</v>
      </c>
      <c r="M1023" s="46">
        <v>5</v>
      </c>
      <c r="N10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24" spans="2:14" ht="15" customHeight="1" x14ac:dyDescent="0.25">
      <c r="B1024" t="s">
        <v>3023</v>
      </c>
      <c r="C1024" s="1">
        <v>41057.570520833331</v>
      </c>
      <c r="D1024" s="4">
        <v>476000</v>
      </c>
      <c r="E1024">
        <v>476000</v>
      </c>
      <c r="F1024" t="s">
        <v>40</v>
      </c>
      <c r="G1024" s="8" t="e">
        <f>tblSalaries[[#This Row],[clean Salary (in local currency)]]*VLOOKUP(tblSalaries[[#This Row],[Currency]],tblXrate[],2,FALSE)</f>
        <v>#N/A</v>
      </c>
      <c r="H1024" t="s">
        <v>1179</v>
      </c>
      <c r="I1024" t="s">
        <v>3912</v>
      </c>
      <c r="J1024" t="s">
        <v>8</v>
      </c>
      <c r="K1024" t="str">
        <f>VLOOKUP(tblSalaries[[#This Row],[Where do you work]],tblCountries[[Actual]:[Mapping]],2,FALSE)</f>
        <v>India</v>
      </c>
      <c r="L1024" t="s">
        <v>9</v>
      </c>
      <c r="M1024" s="46">
        <v>8</v>
      </c>
      <c r="N10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25" spans="2:14" ht="15" customHeight="1" x14ac:dyDescent="0.25">
      <c r="B1025" t="s">
        <v>3024</v>
      </c>
      <c r="C1025" s="1">
        <v>41057.570972222224</v>
      </c>
      <c r="D1025" s="4">
        <v>725</v>
      </c>
      <c r="E1025">
        <v>8700</v>
      </c>
      <c r="F1025" t="s">
        <v>6</v>
      </c>
      <c r="G1025" s="8" t="e">
        <f>tblSalaries[[#This Row],[clean Salary (in local currency)]]*VLOOKUP(tblSalaries[[#This Row],[Currency]],tblXrate[],2,FALSE)</f>
        <v>#N/A</v>
      </c>
      <c r="H1025" t="s">
        <v>1180</v>
      </c>
      <c r="I1025" t="s">
        <v>488</v>
      </c>
      <c r="J1025" t="s">
        <v>8</v>
      </c>
      <c r="K1025" t="str">
        <f>VLOOKUP(tblSalaries[[#This Row],[Where do you work]],tblCountries[[Actual]:[Mapping]],2,FALSE)</f>
        <v>India</v>
      </c>
      <c r="L1025" t="s">
        <v>18</v>
      </c>
      <c r="M1025" s="46">
        <v>7</v>
      </c>
      <c r="N10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26" spans="2:14" ht="15" customHeight="1" x14ac:dyDescent="0.25">
      <c r="B1026" t="s">
        <v>3025</v>
      </c>
      <c r="C1026" s="1">
        <v>41057.571238425924</v>
      </c>
      <c r="D1026" s="4" t="s">
        <v>1181</v>
      </c>
      <c r="E1026">
        <v>200000</v>
      </c>
      <c r="F1026" t="s">
        <v>40</v>
      </c>
      <c r="G1026" s="8" t="e">
        <f>tblSalaries[[#This Row],[clean Salary (in local currency)]]*VLOOKUP(tblSalaries[[#This Row],[Currency]],tblXrate[],2,FALSE)</f>
        <v>#N/A</v>
      </c>
      <c r="H1026" t="s">
        <v>1182</v>
      </c>
      <c r="I1026" t="s">
        <v>52</v>
      </c>
      <c r="J1026" t="s">
        <v>8</v>
      </c>
      <c r="K1026" t="str">
        <f>VLOOKUP(tblSalaries[[#This Row],[Where do you work]],tblCountries[[Actual]:[Mapping]],2,FALSE)</f>
        <v>India</v>
      </c>
      <c r="L1026" t="s">
        <v>13</v>
      </c>
      <c r="M1026" s="46">
        <v>8</v>
      </c>
      <c r="N10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27" spans="2:14" ht="15" customHeight="1" x14ac:dyDescent="0.25">
      <c r="B1027" t="s">
        <v>3026</v>
      </c>
      <c r="C1027" s="1">
        <v>41057.571539351855</v>
      </c>
      <c r="D1027" s="4">
        <v>1.8</v>
      </c>
      <c r="E1027">
        <v>180000</v>
      </c>
      <c r="F1027" t="s">
        <v>40</v>
      </c>
      <c r="G1027" s="8" t="e">
        <f>tblSalaries[[#This Row],[clean Salary (in local currency)]]*VLOOKUP(tblSalaries[[#This Row],[Currency]],tblXrate[],2,FALSE)</f>
        <v>#N/A</v>
      </c>
      <c r="H1027" t="s">
        <v>429</v>
      </c>
      <c r="I1027" t="s">
        <v>3912</v>
      </c>
      <c r="J1027" t="s">
        <v>8</v>
      </c>
      <c r="K1027" t="str">
        <f>VLOOKUP(tblSalaries[[#This Row],[Where do you work]],tblCountries[[Actual]:[Mapping]],2,FALSE)</f>
        <v>India</v>
      </c>
      <c r="L1027" t="s">
        <v>13</v>
      </c>
      <c r="M1027" s="46">
        <v>4</v>
      </c>
      <c r="N10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28" spans="2:14" ht="15" customHeight="1" x14ac:dyDescent="0.25">
      <c r="B1028" t="s">
        <v>3027</v>
      </c>
      <c r="C1028" s="1">
        <v>41057.573807870373</v>
      </c>
      <c r="D1028" s="4">
        <v>252000</v>
      </c>
      <c r="E1028">
        <v>252000</v>
      </c>
      <c r="F1028" t="s">
        <v>40</v>
      </c>
      <c r="G1028" s="8" t="e">
        <f>tblSalaries[[#This Row],[clean Salary (in local currency)]]*VLOOKUP(tblSalaries[[#This Row],[Currency]],tblXrate[],2,FALSE)</f>
        <v>#N/A</v>
      </c>
      <c r="H1028" t="s">
        <v>1183</v>
      </c>
      <c r="I1028" t="s">
        <v>310</v>
      </c>
      <c r="J1028" t="s">
        <v>8</v>
      </c>
      <c r="K1028" t="str">
        <f>VLOOKUP(tblSalaries[[#This Row],[Where do you work]],tblCountries[[Actual]:[Mapping]],2,FALSE)</f>
        <v>India</v>
      </c>
      <c r="L1028" t="s">
        <v>25</v>
      </c>
      <c r="M1028" s="46">
        <v>5</v>
      </c>
      <c r="N10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29" spans="2:14" ht="15" customHeight="1" x14ac:dyDescent="0.25">
      <c r="B1029" t="s">
        <v>3028</v>
      </c>
      <c r="C1029" s="1">
        <v>41057.579826388886</v>
      </c>
      <c r="D1029" s="4" t="s">
        <v>1184</v>
      </c>
      <c r="E1029">
        <v>700000</v>
      </c>
      <c r="F1029" t="s">
        <v>40</v>
      </c>
      <c r="G1029" s="8" t="e">
        <f>tblSalaries[[#This Row],[clean Salary (in local currency)]]*VLOOKUP(tblSalaries[[#This Row],[Currency]],tblXrate[],2,FALSE)</f>
        <v>#N/A</v>
      </c>
      <c r="H1029" t="s">
        <v>502</v>
      </c>
      <c r="I1029" t="s">
        <v>20</v>
      </c>
      <c r="J1029" t="s">
        <v>8</v>
      </c>
      <c r="K1029" t="str">
        <f>VLOOKUP(tblSalaries[[#This Row],[Where do you work]],tblCountries[[Actual]:[Mapping]],2,FALSE)</f>
        <v>India</v>
      </c>
      <c r="L1029" t="s">
        <v>9</v>
      </c>
      <c r="M1029" s="46">
        <v>5</v>
      </c>
      <c r="N10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30" spans="2:14" ht="15" customHeight="1" x14ac:dyDescent="0.25">
      <c r="B1030" t="s">
        <v>3029</v>
      </c>
      <c r="C1030" s="1">
        <v>41057.583981481483</v>
      </c>
      <c r="D1030" s="4">
        <v>194</v>
      </c>
      <c r="E1030">
        <v>2400</v>
      </c>
      <c r="F1030" t="s">
        <v>6</v>
      </c>
      <c r="G1030" s="8" t="e">
        <f>tblSalaries[[#This Row],[clean Salary (in local currency)]]*VLOOKUP(tblSalaries[[#This Row],[Currency]],tblXrate[],2,FALSE)</f>
        <v>#N/A</v>
      </c>
      <c r="H1030" t="s">
        <v>756</v>
      </c>
      <c r="I1030" t="s">
        <v>310</v>
      </c>
      <c r="J1030" t="s">
        <v>17</v>
      </c>
      <c r="K1030" t="str">
        <f>VLOOKUP(tblSalaries[[#This Row],[Where do you work]],tblCountries[[Actual]:[Mapping]],2,FALSE)</f>
        <v>Pakistan</v>
      </c>
      <c r="L1030" t="s">
        <v>18</v>
      </c>
      <c r="M1030" s="46">
        <v>15</v>
      </c>
      <c r="N10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31" spans="2:14" ht="15" customHeight="1" x14ac:dyDescent="0.25">
      <c r="B1031" t="s">
        <v>3030</v>
      </c>
      <c r="C1031" s="1">
        <v>41057.591365740744</v>
      </c>
      <c r="D1031" s="4" t="s">
        <v>1185</v>
      </c>
      <c r="E1031">
        <v>55000</v>
      </c>
      <c r="F1031" t="s">
        <v>6</v>
      </c>
      <c r="G1031" s="8" t="e">
        <f>tblSalaries[[#This Row],[clean Salary (in local currency)]]*VLOOKUP(tblSalaries[[#This Row],[Currency]],tblXrate[],2,FALSE)</f>
        <v>#N/A</v>
      </c>
      <c r="H1031" t="s">
        <v>467</v>
      </c>
      <c r="I1031" t="s">
        <v>3912</v>
      </c>
      <c r="J1031" t="s">
        <v>416</v>
      </c>
      <c r="K1031" t="str">
        <f>VLOOKUP(tblSalaries[[#This Row],[Where do you work]],tblCountries[[Actual]:[Mapping]],2,FALSE)</f>
        <v>Israel</v>
      </c>
      <c r="L1031" t="s">
        <v>9</v>
      </c>
      <c r="M1031" s="46">
        <v>6</v>
      </c>
      <c r="N10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32" spans="2:14" ht="15" customHeight="1" x14ac:dyDescent="0.25">
      <c r="B1032" t="s">
        <v>3031</v>
      </c>
      <c r="C1032" s="1">
        <v>41057.59207175926</v>
      </c>
      <c r="D1032" s="4" t="s">
        <v>946</v>
      </c>
      <c r="E1032">
        <v>12000</v>
      </c>
      <c r="F1032" t="s">
        <v>6</v>
      </c>
      <c r="G1032" s="8" t="e">
        <f>tblSalaries[[#This Row],[clean Salary (in local currency)]]*VLOOKUP(tblSalaries[[#This Row],[Currency]],tblXrate[],2,FALSE)</f>
        <v>#N/A</v>
      </c>
      <c r="H1032" t="s">
        <v>1186</v>
      </c>
      <c r="I1032" t="s">
        <v>488</v>
      </c>
      <c r="J1032" t="s">
        <v>1076</v>
      </c>
      <c r="K1032" t="str">
        <f>VLOOKUP(tblSalaries[[#This Row],[Where do you work]],tblCountries[[Actual]:[Mapping]],2,FALSE)</f>
        <v>Iran</v>
      </c>
      <c r="L1032" t="s">
        <v>9</v>
      </c>
      <c r="M1032" s="46">
        <v>3</v>
      </c>
      <c r="N10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33" spans="2:14" ht="15" customHeight="1" x14ac:dyDescent="0.25">
      <c r="B1033" t="s">
        <v>3032</v>
      </c>
      <c r="C1033" s="1">
        <v>41057.592245370368</v>
      </c>
      <c r="D1033" s="4">
        <v>43500</v>
      </c>
      <c r="E1033">
        <v>43500</v>
      </c>
      <c r="F1033" t="s">
        <v>22</v>
      </c>
      <c r="G1033" s="8" t="e">
        <f>tblSalaries[[#This Row],[clean Salary (in local currency)]]*VLOOKUP(tblSalaries[[#This Row],[Currency]],tblXrate[],2,FALSE)</f>
        <v>#N/A</v>
      </c>
      <c r="H1033" t="s">
        <v>1187</v>
      </c>
      <c r="I1033" t="s">
        <v>52</v>
      </c>
      <c r="J1033" t="s">
        <v>1188</v>
      </c>
      <c r="K1033" t="str">
        <f>VLOOKUP(tblSalaries[[#This Row],[Where do you work]],tblCountries[[Actual]:[Mapping]],2,FALSE)</f>
        <v>Spain</v>
      </c>
      <c r="L1033" t="s">
        <v>18</v>
      </c>
      <c r="M1033" s="46">
        <v>10</v>
      </c>
      <c r="N10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34" spans="2:14" ht="15" customHeight="1" x14ac:dyDescent="0.25">
      <c r="B1034" t="s">
        <v>3033</v>
      </c>
      <c r="C1034" s="1">
        <v>41057.592268518521</v>
      </c>
      <c r="D1034" s="4" t="s">
        <v>1189</v>
      </c>
      <c r="E1034">
        <v>1200000</v>
      </c>
      <c r="F1034" t="s">
        <v>40</v>
      </c>
      <c r="G1034" s="8" t="e">
        <f>tblSalaries[[#This Row],[clean Salary (in local currency)]]*VLOOKUP(tblSalaries[[#This Row],[Currency]],tblXrate[],2,FALSE)</f>
        <v>#N/A</v>
      </c>
      <c r="H1034" t="s">
        <v>937</v>
      </c>
      <c r="I1034" t="s">
        <v>52</v>
      </c>
      <c r="J1034" t="s">
        <v>8</v>
      </c>
      <c r="K1034" t="str">
        <f>VLOOKUP(tblSalaries[[#This Row],[Where do you work]],tblCountries[[Actual]:[Mapping]],2,FALSE)</f>
        <v>India</v>
      </c>
      <c r="L1034" t="s">
        <v>18</v>
      </c>
      <c r="M1034" s="46">
        <v>2</v>
      </c>
      <c r="N10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35" spans="2:14" ht="15" customHeight="1" x14ac:dyDescent="0.25">
      <c r="B1035" t="s">
        <v>3034</v>
      </c>
      <c r="C1035" s="1">
        <v>41057.596296296295</v>
      </c>
      <c r="D1035" s="4">
        <v>26000</v>
      </c>
      <c r="E1035">
        <v>26000</v>
      </c>
      <c r="F1035" t="s">
        <v>69</v>
      </c>
      <c r="G1035" s="8" t="e">
        <f>tblSalaries[[#This Row],[clean Salary (in local currency)]]*VLOOKUP(tblSalaries[[#This Row],[Currency]],tblXrate[],2,FALSE)</f>
        <v>#N/A</v>
      </c>
      <c r="H1035" t="s">
        <v>356</v>
      </c>
      <c r="I1035" t="s">
        <v>356</v>
      </c>
      <c r="J1035" t="s">
        <v>71</v>
      </c>
      <c r="K1035" t="str">
        <f>VLOOKUP(tblSalaries[[#This Row],[Where do you work]],tblCountries[[Actual]:[Mapping]],2,FALSE)</f>
        <v>UK</v>
      </c>
      <c r="L1035" t="s">
        <v>13</v>
      </c>
      <c r="M1035" s="46">
        <v>8</v>
      </c>
      <c r="N10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36" spans="2:14" ht="15" customHeight="1" x14ac:dyDescent="0.25">
      <c r="B1036" t="s">
        <v>3035</v>
      </c>
      <c r="C1036" s="1">
        <v>41057.598229166666</v>
      </c>
      <c r="D1036" s="4">
        <v>50000</v>
      </c>
      <c r="E1036">
        <v>50000</v>
      </c>
      <c r="F1036" t="s">
        <v>82</v>
      </c>
      <c r="G1036" s="8" t="e">
        <f>tblSalaries[[#This Row],[clean Salary (in local currency)]]*VLOOKUP(tblSalaries[[#This Row],[Currency]],tblXrate[],2,FALSE)</f>
        <v>#N/A</v>
      </c>
      <c r="H1036" t="s">
        <v>1190</v>
      </c>
      <c r="I1036" t="s">
        <v>20</v>
      </c>
      <c r="J1036" t="s">
        <v>84</v>
      </c>
      <c r="K1036" t="str">
        <f>VLOOKUP(tblSalaries[[#This Row],[Where do you work]],tblCountries[[Actual]:[Mapping]],2,FALSE)</f>
        <v>Australia</v>
      </c>
      <c r="L1036" t="s">
        <v>9</v>
      </c>
      <c r="M1036" s="46">
        <v>4</v>
      </c>
      <c r="N10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37" spans="2:14" ht="15" customHeight="1" x14ac:dyDescent="0.25">
      <c r="B1037" t="s">
        <v>3036</v>
      </c>
      <c r="C1037" s="1">
        <v>41057.598634259259</v>
      </c>
      <c r="D1037" s="4" t="s">
        <v>1191</v>
      </c>
      <c r="E1037">
        <v>16000</v>
      </c>
      <c r="F1037" t="s">
        <v>22</v>
      </c>
      <c r="G1037" s="8" t="e">
        <f>tblSalaries[[#This Row],[clean Salary (in local currency)]]*VLOOKUP(tblSalaries[[#This Row],[Currency]],tblXrate[],2,FALSE)</f>
        <v>#N/A</v>
      </c>
      <c r="H1037" t="s">
        <v>1192</v>
      </c>
      <c r="I1037" t="s">
        <v>52</v>
      </c>
      <c r="J1037" t="s">
        <v>169</v>
      </c>
      <c r="K1037" t="str">
        <f>VLOOKUP(tblSalaries[[#This Row],[Where do you work]],tblCountries[[Actual]:[Mapping]],2,FALSE)</f>
        <v>Greece</v>
      </c>
      <c r="L1037" t="s">
        <v>13</v>
      </c>
      <c r="M1037" s="46">
        <v>16</v>
      </c>
      <c r="N10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38" spans="2:14" ht="15" customHeight="1" x14ac:dyDescent="0.25">
      <c r="B1038" t="s">
        <v>3037</v>
      </c>
      <c r="C1038" s="1">
        <v>41057.599965277775</v>
      </c>
      <c r="D1038" s="4">
        <v>1000</v>
      </c>
      <c r="E1038">
        <v>12000</v>
      </c>
      <c r="F1038" t="s">
        <v>6</v>
      </c>
      <c r="G1038" s="8" t="e">
        <f>tblSalaries[[#This Row],[clean Salary (in local currency)]]*VLOOKUP(tblSalaries[[#This Row],[Currency]],tblXrate[],2,FALSE)</f>
        <v>#N/A</v>
      </c>
      <c r="H1038" t="s">
        <v>83</v>
      </c>
      <c r="I1038" t="s">
        <v>356</v>
      </c>
      <c r="J1038" t="s">
        <v>8</v>
      </c>
      <c r="K1038" t="str">
        <f>VLOOKUP(tblSalaries[[#This Row],[Where do you work]],tblCountries[[Actual]:[Mapping]],2,FALSE)</f>
        <v>India</v>
      </c>
      <c r="L1038" t="s">
        <v>18</v>
      </c>
      <c r="M1038" s="46">
        <v>8</v>
      </c>
      <c r="N10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39" spans="2:14" ht="15" customHeight="1" x14ac:dyDescent="0.25">
      <c r="B1039" t="s">
        <v>3038</v>
      </c>
      <c r="C1039" s="1">
        <v>41057.604224537034</v>
      </c>
      <c r="D1039" s="4" t="s">
        <v>1193</v>
      </c>
      <c r="E1039">
        <v>240000</v>
      </c>
      <c r="F1039" t="s">
        <v>584</v>
      </c>
      <c r="G1039" s="8" t="e">
        <f>tblSalaries[[#This Row],[clean Salary (in local currency)]]*VLOOKUP(tblSalaries[[#This Row],[Currency]],tblXrate[],2,FALSE)</f>
        <v>#N/A</v>
      </c>
      <c r="H1039" t="s">
        <v>1194</v>
      </c>
      <c r="I1039" t="s">
        <v>310</v>
      </c>
      <c r="J1039" t="s">
        <v>48</v>
      </c>
      <c r="K1039" t="str">
        <f>VLOOKUP(tblSalaries[[#This Row],[Where do you work]],tblCountries[[Actual]:[Mapping]],2,FALSE)</f>
        <v>South Africa</v>
      </c>
      <c r="L1039" t="s">
        <v>18</v>
      </c>
      <c r="M1039" s="46">
        <v>20</v>
      </c>
      <c r="N10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40" spans="2:14" ht="15" customHeight="1" x14ac:dyDescent="0.25">
      <c r="B1040" t="s">
        <v>3039</v>
      </c>
      <c r="C1040" s="1">
        <v>41057.605682870373</v>
      </c>
      <c r="D1040" s="4">
        <v>120000</v>
      </c>
      <c r="E1040">
        <v>120000</v>
      </c>
      <c r="F1040" t="s">
        <v>584</v>
      </c>
      <c r="G1040" s="8" t="e">
        <f>tblSalaries[[#This Row],[clean Salary (in local currency)]]*VLOOKUP(tblSalaries[[#This Row],[Currency]],tblXrate[],2,FALSE)</f>
        <v>#N/A</v>
      </c>
      <c r="H1040" t="s">
        <v>344</v>
      </c>
      <c r="I1040" t="s">
        <v>3914</v>
      </c>
      <c r="J1040" t="s">
        <v>48</v>
      </c>
      <c r="K1040" t="str">
        <f>VLOOKUP(tblSalaries[[#This Row],[Where do you work]],tblCountries[[Actual]:[Mapping]],2,FALSE)</f>
        <v>South Africa</v>
      </c>
      <c r="L1040" t="s">
        <v>9</v>
      </c>
      <c r="M1040" s="46">
        <v>10</v>
      </c>
      <c r="N10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41" spans="2:14" ht="15" customHeight="1" x14ac:dyDescent="0.25">
      <c r="B1041" t="s">
        <v>3040</v>
      </c>
      <c r="C1041" s="1">
        <v>41057.60733796296</v>
      </c>
      <c r="D1041" s="4">
        <v>408000</v>
      </c>
      <c r="E1041">
        <v>408000</v>
      </c>
      <c r="F1041" t="s">
        <v>40</v>
      </c>
      <c r="G1041" s="8" t="e">
        <f>tblSalaries[[#This Row],[clean Salary (in local currency)]]*VLOOKUP(tblSalaries[[#This Row],[Currency]],tblXrate[],2,FALSE)</f>
        <v>#N/A</v>
      </c>
      <c r="H1041" t="s">
        <v>1195</v>
      </c>
      <c r="I1041" t="s">
        <v>310</v>
      </c>
      <c r="J1041" t="s">
        <v>8</v>
      </c>
      <c r="K1041" t="str">
        <f>VLOOKUP(tblSalaries[[#This Row],[Where do you work]],tblCountries[[Actual]:[Mapping]],2,FALSE)</f>
        <v>India</v>
      </c>
      <c r="L1041" t="s">
        <v>13</v>
      </c>
      <c r="M1041" s="46">
        <v>5</v>
      </c>
      <c r="N10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42" spans="2:14" ht="15" customHeight="1" x14ac:dyDescent="0.25">
      <c r="B1042" t="s">
        <v>3041</v>
      </c>
      <c r="C1042" s="1">
        <v>41057.607372685183</v>
      </c>
      <c r="D1042" s="4" t="s">
        <v>470</v>
      </c>
      <c r="E1042">
        <v>28000</v>
      </c>
      <c r="F1042" t="s">
        <v>69</v>
      </c>
      <c r="G1042" s="8" t="e">
        <f>tblSalaries[[#This Row],[clean Salary (in local currency)]]*VLOOKUP(tblSalaries[[#This Row],[Currency]],tblXrate[],2,FALSE)</f>
        <v>#N/A</v>
      </c>
      <c r="H1042" t="s">
        <v>832</v>
      </c>
      <c r="I1042" t="s">
        <v>20</v>
      </c>
      <c r="J1042" t="s">
        <v>71</v>
      </c>
      <c r="K1042" t="str">
        <f>VLOOKUP(tblSalaries[[#This Row],[Where do you work]],tblCountries[[Actual]:[Mapping]],2,FALSE)</f>
        <v>UK</v>
      </c>
      <c r="L1042" t="s">
        <v>18</v>
      </c>
      <c r="M1042" s="46">
        <v>16</v>
      </c>
      <c r="N10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43" spans="2:14" ht="15" customHeight="1" x14ac:dyDescent="0.25">
      <c r="B1043" t="s">
        <v>3042</v>
      </c>
      <c r="C1043" s="1">
        <v>41057.61173611111</v>
      </c>
      <c r="D1043" s="4" t="s">
        <v>1196</v>
      </c>
      <c r="E1043">
        <v>530000</v>
      </c>
      <c r="F1043" t="s">
        <v>40</v>
      </c>
      <c r="G1043" s="8" t="e">
        <f>tblSalaries[[#This Row],[clean Salary (in local currency)]]*VLOOKUP(tblSalaries[[#This Row],[Currency]],tblXrate[],2,FALSE)</f>
        <v>#N/A</v>
      </c>
      <c r="H1043" t="s">
        <v>1197</v>
      </c>
      <c r="I1043" t="s">
        <v>20</v>
      </c>
      <c r="J1043" t="s">
        <v>8</v>
      </c>
      <c r="K1043" t="str">
        <f>VLOOKUP(tblSalaries[[#This Row],[Where do you work]],tblCountries[[Actual]:[Mapping]],2,FALSE)</f>
        <v>India</v>
      </c>
      <c r="L1043" t="s">
        <v>18</v>
      </c>
      <c r="M1043" s="46">
        <v>7</v>
      </c>
      <c r="N10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44" spans="2:14" ht="15" customHeight="1" x14ac:dyDescent="0.25">
      <c r="B1044" t="s">
        <v>3043</v>
      </c>
      <c r="C1044" s="1">
        <v>41057.613657407404</v>
      </c>
      <c r="D1044" s="4" t="s">
        <v>1198</v>
      </c>
      <c r="E1044">
        <v>18000</v>
      </c>
      <c r="F1044" t="s">
        <v>6</v>
      </c>
      <c r="G1044" s="8" t="e">
        <f>tblSalaries[[#This Row],[clean Salary (in local currency)]]*VLOOKUP(tblSalaries[[#This Row],[Currency]],tblXrate[],2,FALSE)</f>
        <v>#N/A</v>
      </c>
      <c r="H1044" t="s">
        <v>20</v>
      </c>
      <c r="I1044" t="s">
        <v>20</v>
      </c>
      <c r="J1044" t="s">
        <v>75</v>
      </c>
      <c r="K1044" t="str">
        <f>VLOOKUP(tblSalaries[[#This Row],[Where do you work]],tblCountries[[Actual]:[Mapping]],2,FALSE)</f>
        <v>Poland</v>
      </c>
      <c r="L1044" t="s">
        <v>9</v>
      </c>
      <c r="M1044" s="46">
        <v>7</v>
      </c>
      <c r="N10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45" spans="2:14" ht="15" customHeight="1" x14ac:dyDescent="0.25">
      <c r="B1045" t="s">
        <v>3044</v>
      </c>
      <c r="C1045" s="1">
        <v>41057.614189814813</v>
      </c>
      <c r="D1045" s="4" t="s">
        <v>1199</v>
      </c>
      <c r="E1045">
        <v>200000</v>
      </c>
      <c r="F1045" t="s">
        <v>40</v>
      </c>
      <c r="G1045" s="8" t="e">
        <f>tblSalaries[[#This Row],[clean Salary (in local currency)]]*VLOOKUP(tblSalaries[[#This Row],[Currency]],tblXrate[],2,FALSE)</f>
        <v>#N/A</v>
      </c>
      <c r="H1045" t="s">
        <v>1200</v>
      </c>
      <c r="I1045" t="s">
        <v>52</v>
      </c>
      <c r="J1045" t="s">
        <v>8</v>
      </c>
      <c r="K1045" t="str">
        <f>VLOOKUP(tblSalaries[[#This Row],[Where do you work]],tblCountries[[Actual]:[Mapping]],2,FALSE)</f>
        <v>India</v>
      </c>
      <c r="L1045" t="s">
        <v>18</v>
      </c>
      <c r="M1045" s="46">
        <v>5</v>
      </c>
      <c r="N10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46" spans="2:14" ht="15" customHeight="1" x14ac:dyDescent="0.25">
      <c r="B1046" t="s">
        <v>3045</v>
      </c>
      <c r="C1046" s="1">
        <v>41057.614629629628</v>
      </c>
      <c r="D1046" s="4" t="s">
        <v>1201</v>
      </c>
      <c r="E1046">
        <v>200000</v>
      </c>
      <c r="F1046" t="s">
        <v>40</v>
      </c>
      <c r="G1046" s="8" t="e">
        <f>tblSalaries[[#This Row],[clean Salary (in local currency)]]*VLOOKUP(tblSalaries[[#This Row],[Currency]],tblXrate[],2,FALSE)</f>
        <v>#N/A</v>
      </c>
      <c r="H1046" t="s">
        <v>720</v>
      </c>
      <c r="I1046" t="s">
        <v>3912</v>
      </c>
      <c r="J1046" t="s">
        <v>8</v>
      </c>
      <c r="K1046" t="str">
        <f>VLOOKUP(tblSalaries[[#This Row],[Where do you work]],tblCountries[[Actual]:[Mapping]],2,FALSE)</f>
        <v>India</v>
      </c>
      <c r="L1046" t="s">
        <v>9</v>
      </c>
      <c r="M1046" s="46">
        <v>3</v>
      </c>
      <c r="N10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47" spans="2:14" ht="15" customHeight="1" x14ac:dyDescent="0.25">
      <c r="B1047" t="s">
        <v>3046</v>
      </c>
      <c r="C1047" s="1">
        <v>41057.615763888891</v>
      </c>
      <c r="D1047" s="4">
        <v>5100</v>
      </c>
      <c r="E1047">
        <v>5100</v>
      </c>
      <c r="F1047" t="s">
        <v>6</v>
      </c>
      <c r="G1047" s="8" t="e">
        <f>tblSalaries[[#This Row],[clean Salary (in local currency)]]*VLOOKUP(tblSalaries[[#This Row],[Currency]],tblXrate[],2,FALSE)</f>
        <v>#N/A</v>
      </c>
      <c r="H1047" t="s">
        <v>720</v>
      </c>
      <c r="I1047" t="s">
        <v>3912</v>
      </c>
      <c r="J1047" t="s">
        <v>8</v>
      </c>
      <c r="K1047" t="str">
        <f>VLOOKUP(tblSalaries[[#This Row],[Where do you work]],tblCountries[[Actual]:[Mapping]],2,FALSE)</f>
        <v>India</v>
      </c>
      <c r="L1047" t="s">
        <v>13</v>
      </c>
      <c r="M1047" s="46">
        <v>8</v>
      </c>
      <c r="N10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48" spans="2:14" ht="15" customHeight="1" x14ac:dyDescent="0.25">
      <c r="B1048" t="s">
        <v>3047</v>
      </c>
      <c r="C1048" s="1">
        <v>41057.618090277778</v>
      </c>
      <c r="D1048" s="4">
        <v>100000</v>
      </c>
      <c r="E1048">
        <v>1200000</v>
      </c>
      <c r="F1048" t="s">
        <v>40</v>
      </c>
      <c r="G1048" s="8" t="e">
        <f>tblSalaries[[#This Row],[clean Salary (in local currency)]]*VLOOKUP(tblSalaries[[#This Row],[Currency]],tblXrate[],2,FALSE)</f>
        <v>#N/A</v>
      </c>
      <c r="H1048" t="s">
        <v>724</v>
      </c>
      <c r="I1048" t="s">
        <v>20</v>
      </c>
      <c r="J1048" t="s">
        <v>8</v>
      </c>
      <c r="K1048" t="str">
        <f>VLOOKUP(tblSalaries[[#This Row],[Where do you work]],tblCountries[[Actual]:[Mapping]],2,FALSE)</f>
        <v>India</v>
      </c>
      <c r="L1048" t="s">
        <v>9</v>
      </c>
      <c r="M1048" s="46">
        <v>7</v>
      </c>
      <c r="N10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49" spans="2:14" ht="15" customHeight="1" x14ac:dyDescent="0.25">
      <c r="B1049" t="s">
        <v>3048</v>
      </c>
      <c r="C1049" s="1">
        <v>41057.61996527778</v>
      </c>
      <c r="D1049" s="4" t="s">
        <v>1202</v>
      </c>
      <c r="E1049">
        <v>300000</v>
      </c>
      <c r="F1049" t="s">
        <v>40</v>
      </c>
      <c r="G1049" s="8" t="e">
        <f>tblSalaries[[#This Row],[clean Salary (in local currency)]]*VLOOKUP(tblSalaries[[#This Row],[Currency]],tblXrate[],2,FALSE)</f>
        <v>#N/A</v>
      </c>
      <c r="H1049" t="s">
        <v>1203</v>
      </c>
      <c r="I1049" t="s">
        <v>356</v>
      </c>
      <c r="J1049" t="s">
        <v>8</v>
      </c>
      <c r="K1049" t="str">
        <f>VLOOKUP(tblSalaries[[#This Row],[Where do you work]],tblCountries[[Actual]:[Mapping]],2,FALSE)</f>
        <v>India</v>
      </c>
      <c r="L1049" t="s">
        <v>18</v>
      </c>
      <c r="M1049" s="46">
        <v>1</v>
      </c>
      <c r="N10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50" spans="2:14" ht="15" customHeight="1" x14ac:dyDescent="0.25">
      <c r="B1050" t="s">
        <v>3049</v>
      </c>
      <c r="C1050" s="1">
        <v>41057.620162037034</v>
      </c>
      <c r="D1050" s="4">
        <v>50000</v>
      </c>
      <c r="E1050">
        <v>50000</v>
      </c>
      <c r="F1050" t="s">
        <v>6</v>
      </c>
      <c r="G1050" s="8" t="e">
        <f>tblSalaries[[#This Row],[clean Salary (in local currency)]]*VLOOKUP(tblSalaries[[#This Row],[Currency]],tblXrate[],2,FALSE)</f>
        <v>#N/A</v>
      </c>
      <c r="H1050" t="s">
        <v>592</v>
      </c>
      <c r="I1050" t="s">
        <v>3914</v>
      </c>
      <c r="J1050" t="s">
        <v>8</v>
      </c>
      <c r="K1050" t="str">
        <f>VLOOKUP(tblSalaries[[#This Row],[Where do you work]],tblCountries[[Actual]:[Mapping]],2,FALSE)</f>
        <v>India</v>
      </c>
      <c r="L1050" t="s">
        <v>25</v>
      </c>
      <c r="M1050" s="46">
        <v>26</v>
      </c>
      <c r="N10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051" spans="2:14" ht="15" customHeight="1" x14ac:dyDescent="0.25">
      <c r="B1051" t="s">
        <v>3050</v>
      </c>
      <c r="C1051" s="1">
        <v>41057.620648148149</v>
      </c>
      <c r="D1051" s="4" t="s">
        <v>1204</v>
      </c>
      <c r="E1051">
        <v>1600000</v>
      </c>
      <c r="F1051" t="s">
        <v>40</v>
      </c>
      <c r="G1051" s="8" t="e">
        <f>tblSalaries[[#This Row],[clean Salary (in local currency)]]*VLOOKUP(tblSalaries[[#This Row],[Currency]],tblXrate[],2,FALSE)</f>
        <v>#N/A</v>
      </c>
      <c r="H1051" t="s">
        <v>1205</v>
      </c>
      <c r="I1051" t="s">
        <v>52</v>
      </c>
      <c r="J1051" t="s">
        <v>8</v>
      </c>
      <c r="K1051" t="str">
        <f>VLOOKUP(tblSalaries[[#This Row],[Where do you work]],tblCountries[[Actual]:[Mapping]],2,FALSE)</f>
        <v>India</v>
      </c>
      <c r="L1051" t="s">
        <v>13</v>
      </c>
      <c r="M1051" s="46">
        <v>9</v>
      </c>
      <c r="N10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52" spans="2:14" ht="15" customHeight="1" x14ac:dyDescent="0.25">
      <c r="B1052" t="s">
        <v>3051</v>
      </c>
      <c r="C1052" s="1">
        <v>41057.622534722221</v>
      </c>
      <c r="D1052" s="4">
        <v>15600</v>
      </c>
      <c r="E1052">
        <v>15600</v>
      </c>
      <c r="F1052" t="s">
        <v>69</v>
      </c>
      <c r="G1052" s="8" t="e">
        <f>tblSalaries[[#This Row],[clean Salary (in local currency)]]*VLOOKUP(tblSalaries[[#This Row],[Currency]],tblXrate[],2,FALSE)</f>
        <v>#N/A</v>
      </c>
      <c r="H1052" t="s">
        <v>1206</v>
      </c>
      <c r="I1052" t="s">
        <v>20</v>
      </c>
      <c r="J1052" t="s">
        <v>71</v>
      </c>
      <c r="K1052" t="str">
        <f>VLOOKUP(tblSalaries[[#This Row],[Where do you work]],tblCountries[[Actual]:[Mapping]],2,FALSE)</f>
        <v>UK</v>
      </c>
      <c r="L1052" t="s">
        <v>13</v>
      </c>
      <c r="M1052" s="46">
        <v>1E-3</v>
      </c>
      <c r="N10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53" spans="2:14" ht="15" customHeight="1" x14ac:dyDescent="0.25">
      <c r="B1053" t="s">
        <v>3052</v>
      </c>
      <c r="C1053" s="1">
        <v>41057.633773148147</v>
      </c>
      <c r="D1053" s="4">
        <v>7000</v>
      </c>
      <c r="E1053">
        <v>7000</v>
      </c>
      <c r="F1053" t="s">
        <v>6</v>
      </c>
      <c r="G1053" s="8" t="e">
        <f>tblSalaries[[#This Row],[clean Salary (in local currency)]]*VLOOKUP(tblSalaries[[#This Row],[Currency]],tblXrate[],2,FALSE)</f>
        <v>#N/A</v>
      </c>
      <c r="H1053" t="s">
        <v>720</v>
      </c>
      <c r="I1053" t="s">
        <v>3912</v>
      </c>
      <c r="J1053" t="s">
        <v>8</v>
      </c>
      <c r="K1053" t="str">
        <f>VLOOKUP(tblSalaries[[#This Row],[Where do you work]],tblCountries[[Actual]:[Mapping]],2,FALSE)</f>
        <v>India</v>
      </c>
      <c r="L1053" t="s">
        <v>13</v>
      </c>
      <c r="M1053" s="46">
        <v>5</v>
      </c>
      <c r="N10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54" spans="2:14" ht="15" customHeight="1" x14ac:dyDescent="0.25">
      <c r="B1054" t="s">
        <v>3053</v>
      </c>
      <c r="C1054" s="1">
        <v>41057.636342592596</v>
      </c>
      <c r="D1054" s="4" t="s">
        <v>1207</v>
      </c>
      <c r="E1054">
        <v>438000</v>
      </c>
      <c r="F1054" t="s">
        <v>40</v>
      </c>
      <c r="G1054" s="8" t="e">
        <f>tblSalaries[[#This Row],[clean Salary (in local currency)]]*VLOOKUP(tblSalaries[[#This Row],[Currency]],tblXrate[],2,FALSE)</f>
        <v>#N/A</v>
      </c>
      <c r="H1054" t="s">
        <v>1208</v>
      </c>
      <c r="I1054" t="s">
        <v>20</v>
      </c>
      <c r="J1054" t="s">
        <v>8</v>
      </c>
      <c r="K1054" t="str">
        <f>VLOOKUP(tblSalaries[[#This Row],[Where do you work]],tblCountries[[Actual]:[Mapping]],2,FALSE)</f>
        <v>India</v>
      </c>
      <c r="L1054" t="s">
        <v>25</v>
      </c>
      <c r="M1054" s="46">
        <v>10</v>
      </c>
      <c r="N10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55" spans="2:14" ht="15" customHeight="1" x14ac:dyDescent="0.25">
      <c r="B1055" t="s">
        <v>3054</v>
      </c>
      <c r="C1055" s="1">
        <v>41057.640173611115</v>
      </c>
      <c r="D1055" s="4" t="s">
        <v>1209</v>
      </c>
      <c r="E1055">
        <v>50000</v>
      </c>
      <c r="F1055" t="s">
        <v>69</v>
      </c>
      <c r="G1055" s="8" t="e">
        <f>tblSalaries[[#This Row],[clean Salary (in local currency)]]*VLOOKUP(tblSalaries[[#This Row],[Currency]],tblXrate[],2,FALSE)</f>
        <v>#N/A</v>
      </c>
      <c r="H1055" t="s">
        <v>1210</v>
      </c>
      <c r="I1055" t="s">
        <v>52</v>
      </c>
      <c r="J1055" t="s">
        <v>71</v>
      </c>
      <c r="K1055" t="str">
        <f>VLOOKUP(tblSalaries[[#This Row],[Where do you work]],tblCountries[[Actual]:[Mapping]],2,FALSE)</f>
        <v>UK</v>
      </c>
      <c r="L1055" t="s">
        <v>18</v>
      </c>
      <c r="M1055" s="46">
        <v>12</v>
      </c>
      <c r="N10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56" spans="2:14" ht="15" customHeight="1" x14ac:dyDescent="0.25">
      <c r="B1056" t="s">
        <v>3055</v>
      </c>
      <c r="C1056" s="1">
        <v>41057.644432870373</v>
      </c>
      <c r="D1056" s="4">
        <v>560</v>
      </c>
      <c r="E1056">
        <v>6720</v>
      </c>
      <c r="F1056" t="s">
        <v>6</v>
      </c>
      <c r="G1056" s="8" t="e">
        <f>tblSalaries[[#This Row],[clean Salary (in local currency)]]*VLOOKUP(tblSalaries[[#This Row],[Currency]],tblXrate[],2,FALSE)</f>
        <v>#N/A</v>
      </c>
      <c r="H1056" t="s">
        <v>720</v>
      </c>
      <c r="I1056" t="s">
        <v>3912</v>
      </c>
      <c r="J1056" t="s">
        <v>8</v>
      </c>
      <c r="K1056" t="str">
        <f>VLOOKUP(tblSalaries[[#This Row],[Where do you work]],tblCountries[[Actual]:[Mapping]],2,FALSE)</f>
        <v>India</v>
      </c>
      <c r="L1056" t="s">
        <v>9</v>
      </c>
      <c r="M1056" s="46">
        <v>6</v>
      </c>
      <c r="N10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57" spans="2:14" ht="15" customHeight="1" x14ac:dyDescent="0.25">
      <c r="B1057" t="s">
        <v>3056</v>
      </c>
      <c r="C1057" s="1">
        <v>41057.645416666666</v>
      </c>
      <c r="D1057" s="4" t="s">
        <v>1211</v>
      </c>
      <c r="E1057">
        <v>250000</v>
      </c>
      <c r="F1057" t="s">
        <v>40</v>
      </c>
      <c r="G1057" s="8" t="e">
        <f>tblSalaries[[#This Row],[clean Salary (in local currency)]]*VLOOKUP(tblSalaries[[#This Row],[Currency]],tblXrate[],2,FALSE)</f>
        <v>#N/A</v>
      </c>
      <c r="H1057" t="s">
        <v>1212</v>
      </c>
      <c r="I1057" t="s">
        <v>3912</v>
      </c>
      <c r="J1057" t="s">
        <v>8</v>
      </c>
      <c r="K1057" t="str">
        <f>VLOOKUP(tblSalaries[[#This Row],[Where do you work]],tblCountries[[Actual]:[Mapping]],2,FALSE)</f>
        <v>India</v>
      </c>
      <c r="L1057" t="s">
        <v>13</v>
      </c>
      <c r="M1057" s="46">
        <v>3.5</v>
      </c>
      <c r="N10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58" spans="2:14" ht="15" customHeight="1" x14ac:dyDescent="0.25">
      <c r="B1058" t="s">
        <v>3057</v>
      </c>
      <c r="C1058" s="1">
        <v>41057.645752314813</v>
      </c>
      <c r="D1058" s="4" t="s">
        <v>137</v>
      </c>
      <c r="E1058">
        <v>30000</v>
      </c>
      <c r="F1058" t="s">
        <v>69</v>
      </c>
      <c r="G1058" s="8" t="e">
        <f>tblSalaries[[#This Row],[clean Salary (in local currency)]]*VLOOKUP(tblSalaries[[#This Row],[Currency]],tblXrate[],2,FALSE)</f>
        <v>#N/A</v>
      </c>
      <c r="H1058" t="s">
        <v>153</v>
      </c>
      <c r="I1058" t="s">
        <v>20</v>
      </c>
      <c r="J1058" t="s">
        <v>71</v>
      </c>
      <c r="K1058" t="str">
        <f>VLOOKUP(tblSalaries[[#This Row],[Where do you work]],tblCountries[[Actual]:[Mapping]],2,FALSE)</f>
        <v>UK</v>
      </c>
      <c r="L1058" t="s">
        <v>13</v>
      </c>
      <c r="M1058" s="46">
        <v>15</v>
      </c>
      <c r="N10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59" spans="2:14" ht="15" customHeight="1" x14ac:dyDescent="0.25">
      <c r="B1059" t="s">
        <v>3058</v>
      </c>
      <c r="C1059" s="1">
        <v>41057.648182870369</v>
      </c>
      <c r="D1059" s="4">
        <v>600</v>
      </c>
      <c r="E1059">
        <v>7200</v>
      </c>
      <c r="F1059" t="s">
        <v>6</v>
      </c>
      <c r="G1059" s="8" t="e">
        <f>tblSalaries[[#This Row],[clean Salary (in local currency)]]*VLOOKUP(tblSalaries[[#This Row],[Currency]],tblXrate[],2,FALSE)</f>
        <v>#N/A</v>
      </c>
      <c r="H1059" t="s">
        <v>1213</v>
      </c>
      <c r="I1059" t="s">
        <v>20</v>
      </c>
      <c r="J1059" t="s">
        <v>8</v>
      </c>
      <c r="K1059" t="str">
        <f>VLOOKUP(tblSalaries[[#This Row],[Where do you work]],tblCountries[[Actual]:[Mapping]],2,FALSE)</f>
        <v>India</v>
      </c>
      <c r="L1059" t="s">
        <v>13</v>
      </c>
      <c r="M1059" s="46">
        <v>10</v>
      </c>
      <c r="N10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60" spans="2:14" ht="15" customHeight="1" x14ac:dyDescent="0.25">
      <c r="B1060" t="s">
        <v>3059</v>
      </c>
      <c r="C1060" s="1">
        <v>41057.648344907408</v>
      </c>
      <c r="D1060" s="4" t="s">
        <v>1214</v>
      </c>
      <c r="E1060">
        <v>2500000</v>
      </c>
      <c r="F1060" t="s">
        <v>40</v>
      </c>
      <c r="G1060" s="8" t="e">
        <f>tblSalaries[[#This Row],[clean Salary (in local currency)]]*VLOOKUP(tblSalaries[[#This Row],[Currency]],tblXrate[],2,FALSE)</f>
        <v>#N/A</v>
      </c>
      <c r="H1060" t="s">
        <v>1215</v>
      </c>
      <c r="I1060" t="s">
        <v>3914</v>
      </c>
      <c r="J1060" t="s">
        <v>8</v>
      </c>
      <c r="K1060" t="str">
        <f>VLOOKUP(tblSalaries[[#This Row],[Where do you work]],tblCountries[[Actual]:[Mapping]],2,FALSE)</f>
        <v>India</v>
      </c>
      <c r="L1060" t="s">
        <v>9</v>
      </c>
      <c r="M1060" s="46">
        <v>9</v>
      </c>
      <c r="N10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61" spans="2:14" ht="15" customHeight="1" x14ac:dyDescent="0.25">
      <c r="B1061" t="s">
        <v>3060</v>
      </c>
      <c r="C1061" s="1">
        <v>41057.64875</v>
      </c>
      <c r="D1061" s="4">
        <v>140000</v>
      </c>
      <c r="E1061">
        <v>140000</v>
      </c>
      <c r="F1061" t="s">
        <v>40</v>
      </c>
      <c r="G1061" s="8" t="e">
        <f>tblSalaries[[#This Row],[clean Salary (in local currency)]]*VLOOKUP(tblSalaries[[#This Row],[Currency]],tblXrate[],2,FALSE)</f>
        <v>#N/A</v>
      </c>
      <c r="H1061" t="s">
        <v>310</v>
      </c>
      <c r="I1061" t="s">
        <v>310</v>
      </c>
      <c r="J1061" t="s">
        <v>8</v>
      </c>
      <c r="K1061" t="str">
        <f>VLOOKUP(tblSalaries[[#This Row],[Where do you work]],tblCountries[[Actual]:[Mapping]],2,FALSE)</f>
        <v>India</v>
      </c>
      <c r="L1061" t="s">
        <v>9</v>
      </c>
      <c r="M1061" s="46">
        <v>4</v>
      </c>
      <c r="N10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62" spans="2:14" ht="15" customHeight="1" x14ac:dyDescent="0.25">
      <c r="B1062" t="s">
        <v>3061</v>
      </c>
      <c r="C1062" s="1">
        <v>41057.649675925924</v>
      </c>
      <c r="D1062" s="4">
        <v>20000</v>
      </c>
      <c r="E1062">
        <v>20000</v>
      </c>
      <c r="F1062" t="s">
        <v>69</v>
      </c>
      <c r="G1062" s="8" t="e">
        <f>tblSalaries[[#This Row],[clean Salary (in local currency)]]*VLOOKUP(tblSalaries[[#This Row],[Currency]],tblXrate[],2,FALSE)</f>
        <v>#N/A</v>
      </c>
      <c r="H1062" t="s">
        <v>1216</v>
      </c>
      <c r="I1062" t="s">
        <v>20</v>
      </c>
      <c r="J1062" t="s">
        <v>71</v>
      </c>
      <c r="K1062" t="str">
        <f>VLOOKUP(tblSalaries[[#This Row],[Where do you work]],tblCountries[[Actual]:[Mapping]],2,FALSE)</f>
        <v>UK</v>
      </c>
      <c r="L1062" t="s">
        <v>9</v>
      </c>
      <c r="M1062" s="46">
        <v>1</v>
      </c>
      <c r="N10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63" spans="2:14" ht="15" customHeight="1" x14ac:dyDescent="0.25">
      <c r="B1063" t="s">
        <v>3062</v>
      </c>
      <c r="C1063" s="1">
        <v>41057.650960648149</v>
      </c>
      <c r="D1063" s="4">
        <v>1200000</v>
      </c>
      <c r="E1063">
        <v>1200000</v>
      </c>
      <c r="F1063" t="s">
        <v>40</v>
      </c>
      <c r="G1063" s="8" t="e">
        <f>tblSalaries[[#This Row],[clean Salary (in local currency)]]*VLOOKUP(tblSalaries[[#This Row],[Currency]],tblXrate[],2,FALSE)</f>
        <v>#N/A</v>
      </c>
      <c r="H1063" t="s">
        <v>1217</v>
      </c>
      <c r="I1063" t="s">
        <v>488</v>
      </c>
      <c r="J1063" t="s">
        <v>8</v>
      </c>
      <c r="K1063" t="str">
        <f>VLOOKUP(tblSalaries[[#This Row],[Where do you work]],tblCountries[[Actual]:[Mapping]],2,FALSE)</f>
        <v>India</v>
      </c>
      <c r="L1063" t="s">
        <v>9</v>
      </c>
      <c r="M1063" s="46">
        <v>8</v>
      </c>
      <c r="N10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64" spans="2:14" ht="15" customHeight="1" x14ac:dyDescent="0.25">
      <c r="B1064" t="s">
        <v>3063</v>
      </c>
      <c r="C1064" s="1">
        <v>41057.65421296296</v>
      </c>
      <c r="D1064" s="4">
        <v>80000</v>
      </c>
      <c r="E1064">
        <v>80000</v>
      </c>
      <c r="F1064" t="s">
        <v>69</v>
      </c>
      <c r="G1064" s="8" t="e">
        <f>tblSalaries[[#This Row],[clean Salary (in local currency)]]*VLOOKUP(tblSalaries[[#This Row],[Currency]],tblXrate[],2,FALSE)</f>
        <v>#N/A</v>
      </c>
      <c r="H1064" t="s">
        <v>1218</v>
      </c>
      <c r="I1064" t="s">
        <v>356</v>
      </c>
      <c r="J1064" t="s">
        <v>71</v>
      </c>
      <c r="K1064" t="str">
        <f>VLOOKUP(tblSalaries[[#This Row],[Where do you work]],tblCountries[[Actual]:[Mapping]],2,FALSE)</f>
        <v>UK</v>
      </c>
      <c r="L1064" t="s">
        <v>9</v>
      </c>
      <c r="M1064" s="46">
        <v>10</v>
      </c>
      <c r="N10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65" spans="2:14" ht="15" customHeight="1" x14ac:dyDescent="0.25">
      <c r="B1065" t="s">
        <v>3064</v>
      </c>
      <c r="C1065" s="1">
        <v>41057.655694444446</v>
      </c>
      <c r="D1065" s="4" t="s">
        <v>1219</v>
      </c>
      <c r="E1065">
        <v>63000</v>
      </c>
      <c r="F1065" t="s">
        <v>69</v>
      </c>
      <c r="G1065" s="8" t="e">
        <f>tblSalaries[[#This Row],[clean Salary (in local currency)]]*VLOOKUP(tblSalaries[[#This Row],[Currency]],tblXrate[],2,FALSE)</f>
        <v>#N/A</v>
      </c>
      <c r="H1065" t="s">
        <v>1220</v>
      </c>
      <c r="I1065" t="s">
        <v>67</v>
      </c>
      <c r="J1065" t="s">
        <v>71</v>
      </c>
      <c r="K1065" t="str">
        <f>VLOOKUP(tblSalaries[[#This Row],[Where do you work]],tblCountries[[Actual]:[Mapping]],2,FALSE)</f>
        <v>UK</v>
      </c>
      <c r="L1065" t="s">
        <v>18</v>
      </c>
      <c r="M1065" s="46">
        <v>1</v>
      </c>
      <c r="N10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66" spans="2:14" ht="15" customHeight="1" x14ac:dyDescent="0.25">
      <c r="B1066" t="s">
        <v>3065</v>
      </c>
      <c r="C1066" s="1">
        <v>41057.658171296294</v>
      </c>
      <c r="D1066" s="4" t="s">
        <v>941</v>
      </c>
      <c r="E1066">
        <v>55000</v>
      </c>
      <c r="F1066" t="s">
        <v>69</v>
      </c>
      <c r="G1066" s="8" t="e">
        <f>tblSalaries[[#This Row],[clean Salary (in local currency)]]*VLOOKUP(tblSalaries[[#This Row],[Currency]],tblXrate[],2,FALSE)</f>
        <v>#N/A</v>
      </c>
      <c r="H1066" t="s">
        <v>212</v>
      </c>
      <c r="I1066" t="s">
        <v>3914</v>
      </c>
      <c r="J1066" t="s">
        <v>71</v>
      </c>
      <c r="K1066" t="str">
        <f>VLOOKUP(tblSalaries[[#This Row],[Where do you work]],tblCountries[[Actual]:[Mapping]],2,FALSE)</f>
        <v>UK</v>
      </c>
      <c r="L1066" t="s">
        <v>18</v>
      </c>
      <c r="M1066" s="46">
        <v>22</v>
      </c>
      <c r="N10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067" spans="2:14" ht="15" customHeight="1" x14ac:dyDescent="0.25">
      <c r="B1067" t="s">
        <v>3066</v>
      </c>
      <c r="C1067" s="1">
        <v>41057.658599537041</v>
      </c>
      <c r="D1067" s="4" t="s">
        <v>1221</v>
      </c>
      <c r="E1067">
        <v>50000</v>
      </c>
      <c r="F1067" t="s">
        <v>6</v>
      </c>
      <c r="G1067" s="8" t="e">
        <f>tblSalaries[[#This Row],[clean Salary (in local currency)]]*VLOOKUP(tblSalaries[[#This Row],[Currency]],tblXrate[],2,FALSE)</f>
        <v>#N/A</v>
      </c>
      <c r="H1067" t="s">
        <v>1222</v>
      </c>
      <c r="I1067" t="s">
        <v>52</v>
      </c>
      <c r="J1067" t="s">
        <v>8</v>
      </c>
      <c r="K1067" t="str">
        <f>VLOOKUP(tblSalaries[[#This Row],[Where do you work]],tblCountries[[Actual]:[Mapping]],2,FALSE)</f>
        <v>India</v>
      </c>
      <c r="L1067" t="s">
        <v>18</v>
      </c>
      <c r="M1067" s="46">
        <v>30</v>
      </c>
      <c r="N10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068" spans="2:14" ht="15" customHeight="1" x14ac:dyDescent="0.25">
      <c r="B1068" t="s">
        <v>3067</v>
      </c>
      <c r="C1068" s="1">
        <v>41057.659282407411</v>
      </c>
      <c r="D1068" s="4">
        <v>240000</v>
      </c>
      <c r="E1068">
        <v>240000</v>
      </c>
      <c r="F1068" t="s">
        <v>40</v>
      </c>
      <c r="G1068" s="8" t="e">
        <f>tblSalaries[[#This Row],[clean Salary (in local currency)]]*VLOOKUP(tblSalaries[[#This Row],[Currency]],tblXrate[],2,FALSE)</f>
        <v>#N/A</v>
      </c>
      <c r="H1068" t="s">
        <v>748</v>
      </c>
      <c r="I1068" t="s">
        <v>20</v>
      </c>
      <c r="J1068" t="s">
        <v>8</v>
      </c>
      <c r="K1068" t="str">
        <f>VLOOKUP(tblSalaries[[#This Row],[Where do you work]],tblCountries[[Actual]:[Mapping]],2,FALSE)</f>
        <v>India</v>
      </c>
      <c r="L1068" t="s">
        <v>18</v>
      </c>
      <c r="M1068" s="46">
        <v>3</v>
      </c>
      <c r="N10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69" spans="2:14" ht="15" customHeight="1" x14ac:dyDescent="0.25">
      <c r="B1069" t="s">
        <v>3068</v>
      </c>
      <c r="C1069" s="1">
        <v>41057.65965277778</v>
      </c>
      <c r="D1069" s="4" t="s">
        <v>833</v>
      </c>
      <c r="E1069">
        <v>250000</v>
      </c>
      <c r="F1069" t="s">
        <v>40</v>
      </c>
      <c r="G1069" s="8" t="e">
        <f>tblSalaries[[#This Row],[clean Salary (in local currency)]]*VLOOKUP(tblSalaries[[#This Row],[Currency]],tblXrate[],2,FALSE)</f>
        <v>#N/A</v>
      </c>
      <c r="H1069" t="s">
        <v>720</v>
      </c>
      <c r="I1069" t="s">
        <v>3912</v>
      </c>
      <c r="J1069" t="s">
        <v>8</v>
      </c>
      <c r="K1069" t="str">
        <f>VLOOKUP(tblSalaries[[#This Row],[Where do you work]],tblCountries[[Actual]:[Mapping]],2,FALSE)</f>
        <v>India</v>
      </c>
      <c r="L1069" t="s">
        <v>18</v>
      </c>
      <c r="M1069" s="46">
        <v>3</v>
      </c>
      <c r="N10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70" spans="2:14" ht="15" customHeight="1" x14ac:dyDescent="0.25">
      <c r="B1070" t="s">
        <v>3069</v>
      </c>
      <c r="C1070" s="1">
        <v>41057.660787037035</v>
      </c>
      <c r="D1070" s="4" t="s">
        <v>1223</v>
      </c>
      <c r="E1070">
        <v>600000</v>
      </c>
      <c r="F1070" t="s">
        <v>40</v>
      </c>
      <c r="G1070" s="8" t="e">
        <f>tblSalaries[[#This Row],[clean Salary (in local currency)]]*VLOOKUP(tblSalaries[[#This Row],[Currency]],tblXrate[],2,FALSE)</f>
        <v>#N/A</v>
      </c>
      <c r="H1070" t="s">
        <v>1224</v>
      </c>
      <c r="I1070" t="s">
        <v>20</v>
      </c>
      <c r="J1070" t="s">
        <v>8</v>
      </c>
      <c r="K1070" t="str">
        <f>VLOOKUP(tblSalaries[[#This Row],[Where do you work]],tblCountries[[Actual]:[Mapping]],2,FALSE)</f>
        <v>India</v>
      </c>
      <c r="L1070" t="s">
        <v>9</v>
      </c>
      <c r="M1070" s="46">
        <v>10</v>
      </c>
      <c r="N10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71" spans="2:14" ht="15" customHeight="1" x14ac:dyDescent="0.25">
      <c r="B1071" t="s">
        <v>3070</v>
      </c>
      <c r="C1071" s="1">
        <v>41057.666504629633</v>
      </c>
      <c r="D1071" s="4">
        <v>40500</v>
      </c>
      <c r="E1071">
        <v>40500</v>
      </c>
      <c r="F1071" t="s">
        <v>69</v>
      </c>
      <c r="G1071" s="8" t="e">
        <f>tblSalaries[[#This Row],[clean Salary (in local currency)]]*VLOOKUP(tblSalaries[[#This Row],[Currency]],tblXrate[],2,FALSE)</f>
        <v>#N/A</v>
      </c>
      <c r="H1071" t="s">
        <v>1225</v>
      </c>
      <c r="I1071" t="s">
        <v>52</v>
      </c>
      <c r="J1071" t="s">
        <v>71</v>
      </c>
      <c r="K1071" t="str">
        <f>VLOOKUP(tblSalaries[[#This Row],[Where do you work]],tblCountries[[Actual]:[Mapping]],2,FALSE)</f>
        <v>UK</v>
      </c>
      <c r="L1071" t="s">
        <v>18</v>
      </c>
      <c r="M1071" s="46">
        <v>25</v>
      </c>
      <c r="N10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072" spans="2:14" ht="15" customHeight="1" x14ac:dyDescent="0.25">
      <c r="B1072" t="s">
        <v>3071</v>
      </c>
      <c r="C1072" s="1">
        <v>41057.66741898148</v>
      </c>
      <c r="D1072" s="4" t="s">
        <v>1226</v>
      </c>
      <c r="E1072">
        <v>23000</v>
      </c>
      <c r="F1072" t="s">
        <v>69</v>
      </c>
      <c r="G1072" s="8" t="e">
        <f>tblSalaries[[#This Row],[clean Salary (in local currency)]]*VLOOKUP(tblSalaries[[#This Row],[Currency]],tblXrate[],2,FALSE)</f>
        <v>#N/A</v>
      </c>
      <c r="H1072" t="s">
        <v>153</v>
      </c>
      <c r="I1072" t="s">
        <v>20</v>
      </c>
      <c r="J1072" t="s">
        <v>71</v>
      </c>
      <c r="K1072" t="str">
        <f>VLOOKUP(tblSalaries[[#This Row],[Where do you work]],tblCountries[[Actual]:[Mapping]],2,FALSE)</f>
        <v>UK</v>
      </c>
      <c r="L1072" t="s">
        <v>13</v>
      </c>
      <c r="M1072" s="46">
        <v>5</v>
      </c>
      <c r="N10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73" spans="2:14" ht="15" customHeight="1" x14ac:dyDescent="0.25">
      <c r="B1073" t="s">
        <v>3072</v>
      </c>
      <c r="C1073" s="1">
        <v>41057.668958333335</v>
      </c>
      <c r="D1073" s="4">
        <v>7960</v>
      </c>
      <c r="E1073">
        <v>7960</v>
      </c>
      <c r="F1073" t="s">
        <v>6</v>
      </c>
      <c r="G1073" s="8" t="e">
        <f>tblSalaries[[#This Row],[clean Salary (in local currency)]]*VLOOKUP(tblSalaries[[#This Row],[Currency]],tblXrate[],2,FALSE)</f>
        <v>#N/A</v>
      </c>
      <c r="H1073" t="s">
        <v>785</v>
      </c>
      <c r="I1073" t="s">
        <v>52</v>
      </c>
      <c r="J1073" t="s">
        <v>8</v>
      </c>
      <c r="K1073" t="str">
        <f>VLOOKUP(tblSalaries[[#This Row],[Where do you work]],tblCountries[[Actual]:[Mapping]],2,FALSE)</f>
        <v>India</v>
      </c>
      <c r="L1073" t="s">
        <v>9</v>
      </c>
      <c r="M1073" s="46">
        <v>7</v>
      </c>
      <c r="N10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74" spans="2:14" ht="15" customHeight="1" x14ac:dyDescent="0.25">
      <c r="B1074" t="s">
        <v>3073</v>
      </c>
      <c r="C1074" s="1">
        <v>41057.669270833336</v>
      </c>
      <c r="D1074" s="4" t="s">
        <v>1227</v>
      </c>
      <c r="E1074">
        <v>500000</v>
      </c>
      <c r="F1074" t="s">
        <v>40</v>
      </c>
      <c r="G1074" s="8" t="e">
        <f>tblSalaries[[#This Row],[clean Salary (in local currency)]]*VLOOKUP(tblSalaries[[#This Row],[Currency]],tblXrate[],2,FALSE)</f>
        <v>#N/A</v>
      </c>
      <c r="H1074" t="s">
        <v>748</v>
      </c>
      <c r="I1074" t="s">
        <v>20</v>
      </c>
      <c r="J1074" t="s">
        <v>8</v>
      </c>
      <c r="K1074" t="str">
        <f>VLOOKUP(tblSalaries[[#This Row],[Where do you work]],tblCountries[[Actual]:[Mapping]],2,FALSE)</f>
        <v>India</v>
      </c>
      <c r="L1074" t="s">
        <v>18</v>
      </c>
      <c r="M1074" s="46">
        <v>23</v>
      </c>
      <c r="N10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075" spans="2:14" ht="15" customHeight="1" x14ac:dyDescent="0.25">
      <c r="B1075" t="s">
        <v>3074</v>
      </c>
      <c r="C1075" s="1">
        <v>41057.670636574076</v>
      </c>
      <c r="D1075" s="4" t="s">
        <v>1228</v>
      </c>
      <c r="E1075">
        <v>40000</v>
      </c>
      <c r="F1075" t="s">
        <v>22</v>
      </c>
      <c r="G1075" s="8" t="e">
        <f>tblSalaries[[#This Row],[clean Salary (in local currency)]]*VLOOKUP(tblSalaries[[#This Row],[Currency]],tblXrate[],2,FALSE)</f>
        <v>#N/A</v>
      </c>
      <c r="H1075" t="s">
        <v>1229</v>
      </c>
      <c r="I1075" t="s">
        <v>20</v>
      </c>
      <c r="J1075" t="s">
        <v>627</v>
      </c>
      <c r="K1075" t="str">
        <f>VLOOKUP(tblSalaries[[#This Row],[Where do you work]],tblCountries[[Actual]:[Mapping]],2,FALSE)</f>
        <v>Netherlands</v>
      </c>
      <c r="L1075" t="s">
        <v>9</v>
      </c>
      <c r="M1075" s="46">
        <v>3</v>
      </c>
      <c r="N10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76" spans="2:14" ht="15" customHeight="1" x14ac:dyDescent="0.25">
      <c r="B1076" t="s">
        <v>3075</v>
      </c>
      <c r="C1076" s="1">
        <v>41057.672118055554</v>
      </c>
      <c r="D1076" s="4" t="s">
        <v>137</v>
      </c>
      <c r="E1076">
        <v>30000</v>
      </c>
      <c r="F1076" t="s">
        <v>69</v>
      </c>
      <c r="G1076" s="8" t="e">
        <f>tblSalaries[[#This Row],[clean Salary (in local currency)]]*VLOOKUP(tblSalaries[[#This Row],[Currency]],tblXrate[],2,FALSE)</f>
        <v>#N/A</v>
      </c>
      <c r="H1076" t="s">
        <v>392</v>
      </c>
      <c r="I1076" t="s">
        <v>20</v>
      </c>
      <c r="J1076" t="s">
        <v>71</v>
      </c>
      <c r="K1076" t="str">
        <f>VLOOKUP(tblSalaries[[#This Row],[Where do you work]],tblCountries[[Actual]:[Mapping]],2,FALSE)</f>
        <v>UK</v>
      </c>
      <c r="L1076" t="s">
        <v>9</v>
      </c>
      <c r="M1076" s="46">
        <v>4</v>
      </c>
      <c r="N10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77" spans="2:14" ht="15" customHeight="1" x14ac:dyDescent="0.25">
      <c r="B1077" t="s">
        <v>3076</v>
      </c>
      <c r="C1077" s="1">
        <v>41057.672118055554</v>
      </c>
      <c r="D1077" s="4">
        <v>48000</v>
      </c>
      <c r="E1077">
        <v>48000</v>
      </c>
      <c r="F1077" t="s">
        <v>69</v>
      </c>
      <c r="G1077" s="8" t="e">
        <f>tblSalaries[[#This Row],[clean Salary (in local currency)]]*VLOOKUP(tblSalaries[[#This Row],[Currency]],tblXrate[],2,FALSE)</f>
        <v>#N/A</v>
      </c>
      <c r="H1077" t="s">
        <v>1230</v>
      </c>
      <c r="I1077" t="s">
        <v>52</v>
      </c>
      <c r="J1077" t="s">
        <v>71</v>
      </c>
      <c r="K1077" t="str">
        <f>VLOOKUP(tblSalaries[[#This Row],[Where do you work]],tblCountries[[Actual]:[Mapping]],2,FALSE)</f>
        <v>UK</v>
      </c>
      <c r="L1077" t="s">
        <v>18</v>
      </c>
      <c r="M1077" s="46">
        <v>10</v>
      </c>
      <c r="N10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78" spans="2:14" ht="15" customHeight="1" x14ac:dyDescent="0.25">
      <c r="B1078" t="s">
        <v>3077</v>
      </c>
      <c r="C1078" s="1">
        <v>41057.674212962964</v>
      </c>
      <c r="D1078" s="4" t="s">
        <v>700</v>
      </c>
      <c r="E1078">
        <v>240000</v>
      </c>
      <c r="F1078" t="s">
        <v>40</v>
      </c>
      <c r="G1078" s="8" t="e">
        <f>tblSalaries[[#This Row],[clean Salary (in local currency)]]*VLOOKUP(tblSalaries[[#This Row],[Currency]],tblXrate[],2,FALSE)</f>
        <v>#N/A</v>
      </c>
      <c r="H1078" t="s">
        <v>310</v>
      </c>
      <c r="I1078" t="s">
        <v>310</v>
      </c>
      <c r="J1078" t="s">
        <v>8</v>
      </c>
      <c r="K1078" t="str">
        <f>VLOOKUP(tblSalaries[[#This Row],[Where do you work]],tblCountries[[Actual]:[Mapping]],2,FALSE)</f>
        <v>India</v>
      </c>
      <c r="L1078" t="s">
        <v>13</v>
      </c>
      <c r="M1078" s="46">
        <v>20</v>
      </c>
      <c r="N10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79" spans="2:14" ht="15" customHeight="1" x14ac:dyDescent="0.25">
      <c r="B1079" t="s">
        <v>3078</v>
      </c>
      <c r="C1079" s="1">
        <v>41057.680104166669</v>
      </c>
      <c r="D1079" s="4">
        <v>37000</v>
      </c>
      <c r="E1079">
        <v>37000</v>
      </c>
      <c r="F1079" t="s">
        <v>22</v>
      </c>
      <c r="G1079" s="8" t="e">
        <f>tblSalaries[[#This Row],[clean Salary (in local currency)]]*VLOOKUP(tblSalaries[[#This Row],[Currency]],tblXrate[],2,FALSE)</f>
        <v>#N/A</v>
      </c>
      <c r="H1079" t="s">
        <v>1231</v>
      </c>
      <c r="I1079" t="s">
        <v>20</v>
      </c>
      <c r="J1079" t="s">
        <v>607</v>
      </c>
      <c r="K1079" t="str">
        <f>VLOOKUP(tblSalaries[[#This Row],[Where do you work]],tblCountries[[Actual]:[Mapping]],2,FALSE)</f>
        <v>Spain</v>
      </c>
      <c r="L1079" t="s">
        <v>9</v>
      </c>
      <c r="M1079" s="46">
        <v>11</v>
      </c>
      <c r="N10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80" spans="2:14" ht="15" customHeight="1" x14ac:dyDescent="0.25">
      <c r="B1080" t="s">
        <v>3079</v>
      </c>
      <c r="C1080" s="1">
        <v>41057.680335648147</v>
      </c>
      <c r="D1080" s="4" t="s">
        <v>137</v>
      </c>
      <c r="E1080">
        <v>30000</v>
      </c>
      <c r="F1080" t="s">
        <v>69</v>
      </c>
      <c r="G1080" s="8" t="e">
        <f>tblSalaries[[#This Row],[clean Salary (in local currency)]]*VLOOKUP(tblSalaries[[#This Row],[Currency]],tblXrate[],2,FALSE)</f>
        <v>#N/A</v>
      </c>
      <c r="H1080" t="s">
        <v>1232</v>
      </c>
      <c r="I1080" t="s">
        <v>20</v>
      </c>
      <c r="J1080" t="s">
        <v>71</v>
      </c>
      <c r="K1080" t="str">
        <f>VLOOKUP(tblSalaries[[#This Row],[Where do you work]],tblCountries[[Actual]:[Mapping]],2,FALSE)</f>
        <v>UK</v>
      </c>
      <c r="L1080" t="s">
        <v>13</v>
      </c>
      <c r="M1080" s="46">
        <v>10</v>
      </c>
      <c r="N10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81" spans="2:14" ht="15" customHeight="1" x14ac:dyDescent="0.25">
      <c r="B1081" t="s">
        <v>3080</v>
      </c>
      <c r="C1081" s="1">
        <v>41057.681157407409</v>
      </c>
      <c r="D1081" s="4">
        <v>58000</v>
      </c>
      <c r="E1081">
        <v>58000</v>
      </c>
      <c r="F1081" t="s">
        <v>69</v>
      </c>
      <c r="G1081" s="8" t="e">
        <f>tblSalaries[[#This Row],[clean Salary (in local currency)]]*VLOOKUP(tblSalaries[[#This Row],[Currency]],tblXrate[],2,FALSE)</f>
        <v>#N/A</v>
      </c>
      <c r="H1081" t="s">
        <v>1233</v>
      </c>
      <c r="I1081" t="s">
        <v>20</v>
      </c>
      <c r="J1081" t="s">
        <v>71</v>
      </c>
      <c r="K1081" t="str">
        <f>VLOOKUP(tblSalaries[[#This Row],[Where do you work]],tblCountries[[Actual]:[Mapping]],2,FALSE)</f>
        <v>UK</v>
      </c>
      <c r="L1081" t="s">
        <v>13</v>
      </c>
      <c r="M1081" s="46">
        <v>8</v>
      </c>
      <c r="N10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82" spans="2:14" ht="15" customHeight="1" x14ac:dyDescent="0.25">
      <c r="B1082" t="s">
        <v>3081</v>
      </c>
      <c r="C1082" s="1">
        <v>41057.681562500002</v>
      </c>
      <c r="D1082" s="4">
        <v>79000</v>
      </c>
      <c r="E1082">
        <v>79000</v>
      </c>
      <c r="F1082" t="s">
        <v>69</v>
      </c>
      <c r="G1082" s="8" t="e">
        <f>tblSalaries[[#This Row],[clean Salary (in local currency)]]*VLOOKUP(tblSalaries[[#This Row],[Currency]],tblXrate[],2,FALSE)</f>
        <v>#N/A</v>
      </c>
      <c r="H1082" t="s">
        <v>185</v>
      </c>
      <c r="I1082" t="s">
        <v>20</v>
      </c>
      <c r="J1082" t="s">
        <v>71</v>
      </c>
      <c r="K1082" t="str">
        <f>VLOOKUP(tblSalaries[[#This Row],[Where do you work]],tblCountries[[Actual]:[Mapping]],2,FALSE)</f>
        <v>UK</v>
      </c>
      <c r="L1082" t="s">
        <v>18</v>
      </c>
      <c r="M1082" s="46">
        <v>14</v>
      </c>
      <c r="N10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83" spans="2:14" ht="15" customHeight="1" x14ac:dyDescent="0.25">
      <c r="B1083" t="s">
        <v>3082</v>
      </c>
      <c r="C1083" s="1">
        <v>41057.684884259259</v>
      </c>
      <c r="D1083" s="4">
        <v>43912.03</v>
      </c>
      <c r="E1083">
        <v>43912</v>
      </c>
      <c r="F1083" t="s">
        <v>69</v>
      </c>
      <c r="G1083" s="8" t="e">
        <f>tblSalaries[[#This Row],[clean Salary (in local currency)]]*VLOOKUP(tblSalaries[[#This Row],[Currency]],tblXrate[],2,FALSE)</f>
        <v>#N/A</v>
      </c>
      <c r="H1083" t="s">
        <v>427</v>
      </c>
      <c r="I1083" t="s">
        <v>20</v>
      </c>
      <c r="J1083" t="s">
        <v>71</v>
      </c>
      <c r="K1083" t="str">
        <f>VLOOKUP(tblSalaries[[#This Row],[Where do you work]],tblCountries[[Actual]:[Mapping]],2,FALSE)</f>
        <v>UK</v>
      </c>
      <c r="L1083" t="s">
        <v>13</v>
      </c>
      <c r="M1083" s="46">
        <v>3</v>
      </c>
      <c r="N10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84" spans="2:14" ht="15" customHeight="1" x14ac:dyDescent="0.25">
      <c r="B1084" t="s">
        <v>3083</v>
      </c>
      <c r="C1084" s="1">
        <v>41057.686400462961</v>
      </c>
      <c r="D1084" s="4">
        <v>3500</v>
      </c>
      <c r="E1084">
        <v>3500</v>
      </c>
      <c r="F1084" t="s">
        <v>6</v>
      </c>
      <c r="G1084" s="8" t="e">
        <f>tblSalaries[[#This Row],[clean Salary (in local currency)]]*VLOOKUP(tblSalaries[[#This Row],[Currency]],tblXrate[],2,FALSE)</f>
        <v>#N/A</v>
      </c>
      <c r="H1084" t="s">
        <v>1234</v>
      </c>
      <c r="I1084" t="s">
        <v>52</v>
      </c>
      <c r="J1084" t="s">
        <v>1235</v>
      </c>
      <c r="K1084" t="str">
        <f>VLOOKUP(tblSalaries[[#This Row],[Where do you work]],tblCountries[[Actual]:[Mapping]],2,FALSE)</f>
        <v>Pakistan</v>
      </c>
      <c r="L1084" t="s">
        <v>9</v>
      </c>
      <c r="M1084" s="46">
        <v>4</v>
      </c>
      <c r="N10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85" spans="2:14" ht="15" customHeight="1" x14ac:dyDescent="0.25">
      <c r="B1085" t="s">
        <v>3084</v>
      </c>
      <c r="C1085" s="1">
        <v>41057.690833333334</v>
      </c>
      <c r="D1085" s="4" t="s">
        <v>1236</v>
      </c>
      <c r="E1085">
        <v>40000</v>
      </c>
      <c r="F1085" t="s">
        <v>69</v>
      </c>
      <c r="G1085" s="8" t="e">
        <f>tblSalaries[[#This Row],[clean Salary (in local currency)]]*VLOOKUP(tblSalaries[[#This Row],[Currency]],tblXrate[],2,FALSE)</f>
        <v>#N/A</v>
      </c>
      <c r="H1085" t="s">
        <v>283</v>
      </c>
      <c r="I1085" t="s">
        <v>52</v>
      </c>
      <c r="J1085" t="s">
        <v>71</v>
      </c>
      <c r="K1085" t="str">
        <f>VLOOKUP(tblSalaries[[#This Row],[Where do you work]],tblCountries[[Actual]:[Mapping]],2,FALSE)</f>
        <v>UK</v>
      </c>
      <c r="L1085" t="s">
        <v>25</v>
      </c>
      <c r="M1085" s="46">
        <v>20</v>
      </c>
      <c r="N10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86" spans="2:14" ht="15" customHeight="1" x14ac:dyDescent="0.25">
      <c r="B1086" t="s">
        <v>3085</v>
      </c>
      <c r="C1086" s="1">
        <v>41057.691192129627</v>
      </c>
      <c r="D1086" s="4">
        <v>57000</v>
      </c>
      <c r="E1086">
        <v>57000</v>
      </c>
      <c r="F1086" t="s">
        <v>22</v>
      </c>
      <c r="G1086" s="8" t="e">
        <f>tblSalaries[[#This Row],[clean Salary (in local currency)]]*VLOOKUP(tblSalaries[[#This Row],[Currency]],tblXrate[],2,FALSE)</f>
        <v>#N/A</v>
      </c>
      <c r="H1086" t="s">
        <v>1237</v>
      </c>
      <c r="I1086" t="s">
        <v>52</v>
      </c>
      <c r="J1086" t="s">
        <v>582</v>
      </c>
      <c r="K1086" t="str">
        <f>VLOOKUP(tblSalaries[[#This Row],[Where do you work]],tblCountries[[Actual]:[Mapping]],2,FALSE)</f>
        <v>Norway</v>
      </c>
      <c r="L1086" t="s">
        <v>25</v>
      </c>
      <c r="M1086" s="46">
        <v>15</v>
      </c>
      <c r="N10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87" spans="2:14" ht="15" customHeight="1" x14ac:dyDescent="0.25">
      <c r="B1087" t="s">
        <v>3086</v>
      </c>
      <c r="C1087" s="1">
        <v>41057.695451388892</v>
      </c>
      <c r="D1087" s="4">
        <v>40000</v>
      </c>
      <c r="E1087">
        <v>40000</v>
      </c>
      <c r="F1087" t="s">
        <v>22</v>
      </c>
      <c r="G1087" s="8" t="e">
        <f>tblSalaries[[#This Row],[clean Salary (in local currency)]]*VLOOKUP(tblSalaries[[#This Row],[Currency]],tblXrate[],2,FALSE)</f>
        <v>#N/A</v>
      </c>
      <c r="H1087" t="s">
        <v>191</v>
      </c>
      <c r="I1087" t="s">
        <v>310</v>
      </c>
      <c r="J1087" t="s">
        <v>30</v>
      </c>
      <c r="K1087" t="str">
        <f>VLOOKUP(tblSalaries[[#This Row],[Where do you work]],tblCountries[[Actual]:[Mapping]],2,FALSE)</f>
        <v>Portugal</v>
      </c>
      <c r="L1087" t="s">
        <v>18</v>
      </c>
      <c r="M1087" s="46">
        <v>10</v>
      </c>
      <c r="N10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88" spans="2:14" ht="15" customHeight="1" x14ac:dyDescent="0.25">
      <c r="B1088" t="s">
        <v>3087</v>
      </c>
      <c r="C1088" s="1">
        <v>41057.698240740741</v>
      </c>
      <c r="D1088" s="4">
        <v>100000</v>
      </c>
      <c r="E1088">
        <v>1200000</v>
      </c>
      <c r="F1088" t="s">
        <v>40</v>
      </c>
      <c r="G1088" s="8" t="e">
        <f>tblSalaries[[#This Row],[clean Salary (in local currency)]]*VLOOKUP(tblSalaries[[#This Row],[Currency]],tblXrate[],2,FALSE)</f>
        <v>#N/A</v>
      </c>
      <c r="H1088" t="s">
        <v>1238</v>
      </c>
      <c r="I1088" t="s">
        <v>52</v>
      </c>
      <c r="J1088" t="s">
        <v>8</v>
      </c>
      <c r="K1088" t="str">
        <f>VLOOKUP(tblSalaries[[#This Row],[Where do you work]],tblCountries[[Actual]:[Mapping]],2,FALSE)</f>
        <v>India</v>
      </c>
      <c r="L1088" t="s">
        <v>18</v>
      </c>
      <c r="M1088" s="46">
        <v>5</v>
      </c>
      <c r="N10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89" spans="2:14" ht="15" customHeight="1" x14ac:dyDescent="0.25">
      <c r="B1089" t="s">
        <v>3088</v>
      </c>
      <c r="C1089" s="1">
        <v>41057.698287037034</v>
      </c>
      <c r="D1089" s="4" t="s">
        <v>68</v>
      </c>
      <c r="E1089">
        <v>35000</v>
      </c>
      <c r="F1089" t="s">
        <v>69</v>
      </c>
      <c r="G1089" s="8" t="e">
        <f>tblSalaries[[#This Row],[clean Salary (in local currency)]]*VLOOKUP(tblSalaries[[#This Row],[Currency]],tblXrate[],2,FALSE)</f>
        <v>#N/A</v>
      </c>
      <c r="H1089" t="s">
        <v>1239</v>
      </c>
      <c r="I1089" t="s">
        <v>20</v>
      </c>
      <c r="J1089" t="s">
        <v>71</v>
      </c>
      <c r="K1089" t="str">
        <f>VLOOKUP(tblSalaries[[#This Row],[Where do you work]],tblCountries[[Actual]:[Mapping]],2,FALSE)</f>
        <v>UK</v>
      </c>
      <c r="L1089" t="s">
        <v>18</v>
      </c>
      <c r="M1089" s="46">
        <v>6</v>
      </c>
      <c r="N10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90" spans="2:14" ht="15" customHeight="1" x14ac:dyDescent="0.25">
      <c r="B1090" t="s">
        <v>3089</v>
      </c>
      <c r="C1090" s="1">
        <v>41057.703622685185</v>
      </c>
      <c r="D1090" s="4" t="s">
        <v>1240</v>
      </c>
      <c r="E1090">
        <v>180000</v>
      </c>
      <c r="F1090" t="s">
        <v>40</v>
      </c>
      <c r="G1090" s="8" t="e">
        <f>tblSalaries[[#This Row],[clean Salary (in local currency)]]*VLOOKUP(tblSalaries[[#This Row],[Currency]],tblXrate[],2,FALSE)</f>
        <v>#N/A</v>
      </c>
      <c r="H1090" t="s">
        <v>1241</v>
      </c>
      <c r="I1090" t="s">
        <v>20</v>
      </c>
      <c r="J1090" t="s">
        <v>8</v>
      </c>
      <c r="K1090" t="str">
        <f>VLOOKUP(tblSalaries[[#This Row],[Where do you work]],tblCountries[[Actual]:[Mapping]],2,FALSE)</f>
        <v>India</v>
      </c>
      <c r="L1090" t="s">
        <v>13</v>
      </c>
      <c r="M1090" s="46">
        <v>3</v>
      </c>
      <c r="N10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91" spans="2:14" ht="15" customHeight="1" x14ac:dyDescent="0.25">
      <c r="B1091" t="s">
        <v>3090</v>
      </c>
      <c r="C1091" s="1">
        <v>41057.706979166665</v>
      </c>
      <c r="D1091" s="4" t="s">
        <v>1242</v>
      </c>
      <c r="E1091">
        <v>600000</v>
      </c>
      <c r="F1091" t="s">
        <v>40</v>
      </c>
      <c r="G1091" s="8" t="e">
        <f>tblSalaries[[#This Row],[clean Salary (in local currency)]]*VLOOKUP(tblSalaries[[#This Row],[Currency]],tblXrate[],2,FALSE)</f>
        <v>#N/A</v>
      </c>
      <c r="H1091" t="s">
        <v>1243</v>
      </c>
      <c r="I1091" t="s">
        <v>310</v>
      </c>
      <c r="J1091" t="s">
        <v>8</v>
      </c>
      <c r="K1091" t="str">
        <f>VLOOKUP(tblSalaries[[#This Row],[Where do you work]],tblCountries[[Actual]:[Mapping]],2,FALSE)</f>
        <v>India</v>
      </c>
      <c r="L1091" t="s">
        <v>18</v>
      </c>
      <c r="M1091" s="46">
        <v>8</v>
      </c>
      <c r="N10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92" spans="2:14" ht="15" customHeight="1" x14ac:dyDescent="0.25">
      <c r="B1092" t="s">
        <v>3091</v>
      </c>
      <c r="C1092" s="1">
        <v>41057.708194444444</v>
      </c>
      <c r="D1092" s="4" t="s">
        <v>1244</v>
      </c>
      <c r="E1092">
        <v>300000</v>
      </c>
      <c r="F1092" t="s">
        <v>40</v>
      </c>
      <c r="G1092" s="8" t="e">
        <f>tblSalaries[[#This Row],[clean Salary (in local currency)]]*VLOOKUP(tblSalaries[[#This Row],[Currency]],tblXrate[],2,FALSE)</f>
        <v>#N/A</v>
      </c>
      <c r="H1092" t="s">
        <v>20</v>
      </c>
      <c r="I1092" t="s">
        <v>20</v>
      </c>
      <c r="J1092" t="s">
        <v>8</v>
      </c>
      <c r="K1092" t="str">
        <f>VLOOKUP(tblSalaries[[#This Row],[Where do you work]],tblCountries[[Actual]:[Mapping]],2,FALSE)</f>
        <v>India</v>
      </c>
      <c r="L1092" t="s">
        <v>9</v>
      </c>
      <c r="M1092" s="46">
        <v>5</v>
      </c>
      <c r="N10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93" spans="2:14" ht="15" customHeight="1" x14ac:dyDescent="0.25">
      <c r="B1093" t="s">
        <v>3092</v>
      </c>
      <c r="C1093" s="1">
        <v>41057.710219907407</v>
      </c>
      <c r="D1093" s="4">
        <v>75000</v>
      </c>
      <c r="E1093">
        <v>75000</v>
      </c>
      <c r="F1093" t="s">
        <v>69</v>
      </c>
      <c r="G1093" s="8" t="e">
        <f>tblSalaries[[#This Row],[clean Salary (in local currency)]]*VLOOKUP(tblSalaries[[#This Row],[Currency]],tblXrate[],2,FALSE)</f>
        <v>#N/A</v>
      </c>
      <c r="H1093" t="s">
        <v>538</v>
      </c>
      <c r="I1093" t="s">
        <v>52</v>
      </c>
      <c r="J1093" t="s">
        <v>71</v>
      </c>
      <c r="K1093" t="str">
        <f>VLOOKUP(tblSalaries[[#This Row],[Where do you work]],tblCountries[[Actual]:[Mapping]],2,FALSE)</f>
        <v>UK</v>
      </c>
      <c r="L1093" t="s">
        <v>18</v>
      </c>
      <c r="M1093" s="46">
        <v>10</v>
      </c>
      <c r="N10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94" spans="2:14" ht="15" customHeight="1" x14ac:dyDescent="0.25">
      <c r="B1094" t="s">
        <v>3093</v>
      </c>
      <c r="C1094" s="1">
        <v>41057.711157407408</v>
      </c>
      <c r="D1094" s="4" t="s">
        <v>1245</v>
      </c>
      <c r="E1094">
        <v>100000</v>
      </c>
      <c r="F1094" t="s">
        <v>584</v>
      </c>
      <c r="G1094" s="8" t="e">
        <f>tblSalaries[[#This Row],[clean Salary (in local currency)]]*VLOOKUP(tblSalaries[[#This Row],[Currency]],tblXrate[],2,FALSE)</f>
        <v>#N/A</v>
      </c>
      <c r="H1094" t="s">
        <v>1246</v>
      </c>
      <c r="I1094" t="s">
        <v>52</v>
      </c>
      <c r="J1094" t="s">
        <v>48</v>
      </c>
      <c r="K1094" t="str">
        <f>VLOOKUP(tblSalaries[[#This Row],[Where do you work]],tblCountries[[Actual]:[Mapping]],2,FALSE)</f>
        <v>South Africa</v>
      </c>
      <c r="L1094" t="s">
        <v>13</v>
      </c>
      <c r="M1094" s="46">
        <v>15</v>
      </c>
      <c r="N10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95" spans="2:14" ht="15" customHeight="1" x14ac:dyDescent="0.25">
      <c r="B1095" t="s">
        <v>3094</v>
      </c>
      <c r="C1095" s="1">
        <v>41057.711886574078</v>
      </c>
      <c r="D1095" s="4" t="s">
        <v>1247</v>
      </c>
      <c r="E1095">
        <v>45000</v>
      </c>
      <c r="F1095" t="s">
        <v>69</v>
      </c>
      <c r="G1095" s="8" t="e">
        <f>tblSalaries[[#This Row],[clean Salary (in local currency)]]*VLOOKUP(tblSalaries[[#This Row],[Currency]],tblXrate[],2,FALSE)</f>
        <v>#N/A</v>
      </c>
      <c r="H1095" t="s">
        <v>1248</v>
      </c>
      <c r="I1095" t="s">
        <v>3914</v>
      </c>
      <c r="J1095" t="s">
        <v>71</v>
      </c>
      <c r="K1095" t="str">
        <f>VLOOKUP(tblSalaries[[#This Row],[Where do you work]],tblCountries[[Actual]:[Mapping]],2,FALSE)</f>
        <v>UK</v>
      </c>
      <c r="L1095" t="s">
        <v>9</v>
      </c>
      <c r="M1095" s="46">
        <v>8</v>
      </c>
      <c r="N10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96" spans="2:14" ht="15" customHeight="1" x14ac:dyDescent="0.25">
      <c r="B1096" t="s">
        <v>3095</v>
      </c>
      <c r="C1096" s="1">
        <v>41057.715046296296</v>
      </c>
      <c r="D1096" s="4" t="s">
        <v>1249</v>
      </c>
      <c r="E1096">
        <v>25000</v>
      </c>
      <c r="F1096" t="s">
        <v>69</v>
      </c>
      <c r="G1096" s="8" t="e">
        <f>tblSalaries[[#This Row],[clean Salary (in local currency)]]*VLOOKUP(tblSalaries[[#This Row],[Currency]],tblXrate[],2,FALSE)</f>
        <v>#N/A</v>
      </c>
      <c r="H1096" t="s">
        <v>1250</v>
      </c>
      <c r="I1096" t="s">
        <v>20</v>
      </c>
      <c r="J1096" t="s">
        <v>71</v>
      </c>
      <c r="K1096" t="str">
        <f>VLOOKUP(tblSalaries[[#This Row],[Where do you work]],tblCountries[[Actual]:[Mapping]],2,FALSE)</f>
        <v>UK</v>
      </c>
      <c r="L1096" t="s">
        <v>9</v>
      </c>
      <c r="M1096" s="46">
        <v>3</v>
      </c>
      <c r="N10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97" spans="2:14" ht="15" customHeight="1" x14ac:dyDescent="0.25">
      <c r="B1097" t="s">
        <v>3096</v>
      </c>
      <c r="C1097" s="1">
        <v>41057.717210648145</v>
      </c>
      <c r="D1097" s="4">
        <v>18987</v>
      </c>
      <c r="E1097">
        <v>18987</v>
      </c>
      <c r="F1097" t="s">
        <v>6</v>
      </c>
      <c r="G1097" s="8" t="e">
        <f>tblSalaries[[#This Row],[clean Salary (in local currency)]]*VLOOKUP(tblSalaries[[#This Row],[Currency]],tblXrate[],2,FALSE)</f>
        <v>#N/A</v>
      </c>
      <c r="H1097" t="s">
        <v>207</v>
      </c>
      <c r="I1097" t="s">
        <v>20</v>
      </c>
      <c r="J1097" t="s">
        <v>868</v>
      </c>
      <c r="K1097" t="str">
        <f>VLOOKUP(tblSalaries[[#This Row],[Where do you work]],tblCountries[[Actual]:[Mapping]],2,FALSE)</f>
        <v>Nigeria</v>
      </c>
      <c r="L1097" t="s">
        <v>13</v>
      </c>
      <c r="M1097" s="46">
        <v>7</v>
      </c>
      <c r="N10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098" spans="2:14" ht="15" customHeight="1" x14ac:dyDescent="0.25">
      <c r="B1098" t="s">
        <v>3097</v>
      </c>
      <c r="C1098" s="1">
        <v>41057.719085648147</v>
      </c>
      <c r="D1098" s="4" t="s">
        <v>570</v>
      </c>
      <c r="E1098">
        <v>28500</v>
      </c>
      <c r="F1098" t="s">
        <v>69</v>
      </c>
      <c r="G1098" s="8" t="e">
        <f>tblSalaries[[#This Row],[clean Salary (in local currency)]]*VLOOKUP(tblSalaries[[#This Row],[Currency]],tblXrate[],2,FALSE)</f>
        <v>#N/A</v>
      </c>
      <c r="H1098" t="s">
        <v>1251</v>
      </c>
      <c r="I1098" t="s">
        <v>52</v>
      </c>
      <c r="J1098" t="s">
        <v>71</v>
      </c>
      <c r="K1098" t="str">
        <f>VLOOKUP(tblSalaries[[#This Row],[Where do you work]],tblCountries[[Actual]:[Mapping]],2,FALSE)</f>
        <v>UK</v>
      </c>
      <c r="L1098" t="s">
        <v>25</v>
      </c>
      <c r="M1098" s="46">
        <v>15</v>
      </c>
      <c r="N10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099" spans="2:14" ht="15" customHeight="1" x14ac:dyDescent="0.25">
      <c r="B1099" t="s">
        <v>3098</v>
      </c>
      <c r="C1099" s="1">
        <v>41057.720590277779</v>
      </c>
      <c r="D1099" s="4">
        <v>60000</v>
      </c>
      <c r="E1099">
        <v>60000</v>
      </c>
      <c r="F1099" t="s">
        <v>6</v>
      </c>
      <c r="G1099" s="8" t="e">
        <f>tblSalaries[[#This Row],[clean Salary (in local currency)]]*VLOOKUP(tblSalaries[[#This Row],[Currency]],tblXrate[],2,FALSE)</f>
        <v>#N/A</v>
      </c>
      <c r="H1099" t="s">
        <v>634</v>
      </c>
      <c r="I1099" t="s">
        <v>52</v>
      </c>
      <c r="J1099" t="s">
        <v>8</v>
      </c>
      <c r="K1099" t="str">
        <f>VLOOKUP(tblSalaries[[#This Row],[Where do you work]],tblCountries[[Actual]:[Mapping]],2,FALSE)</f>
        <v>India</v>
      </c>
      <c r="L1099" t="s">
        <v>13</v>
      </c>
      <c r="M1099" s="46">
        <v>14</v>
      </c>
      <c r="N10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00" spans="2:14" ht="15" customHeight="1" x14ac:dyDescent="0.25">
      <c r="B1100" t="s">
        <v>3099</v>
      </c>
      <c r="C1100" s="1">
        <v>41057.721377314818</v>
      </c>
      <c r="D1100" s="4" t="s">
        <v>1252</v>
      </c>
      <c r="E1100">
        <v>45200</v>
      </c>
      <c r="F1100" t="s">
        <v>69</v>
      </c>
      <c r="G1100" s="8" t="e">
        <f>tblSalaries[[#This Row],[clean Salary (in local currency)]]*VLOOKUP(tblSalaries[[#This Row],[Currency]],tblXrate[],2,FALSE)</f>
        <v>#N/A</v>
      </c>
      <c r="H1100" t="s">
        <v>1253</v>
      </c>
      <c r="I1100" t="s">
        <v>52</v>
      </c>
      <c r="J1100" t="s">
        <v>71</v>
      </c>
      <c r="K1100" t="str">
        <f>VLOOKUP(tblSalaries[[#This Row],[Where do you work]],tblCountries[[Actual]:[Mapping]],2,FALSE)</f>
        <v>UK</v>
      </c>
      <c r="L1100" t="s">
        <v>18</v>
      </c>
      <c r="M1100" s="46">
        <v>5</v>
      </c>
      <c r="N11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01" spans="2:14" ht="15" customHeight="1" x14ac:dyDescent="0.25">
      <c r="B1101" t="s">
        <v>3100</v>
      </c>
      <c r="C1101" s="1">
        <v>41057.72383101852</v>
      </c>
      <c r="D1101" s="4" t="s">
        <v>1254</v>
      </c>
      <c r="E1101">
        <v>252000</v>
      </c>
      <c r="F1101" t="s">
        <v>40</v>
      </c>
      <c r="G1101" s="8" t="e">
        <f>tblSalaries[[#This Row],[clean Salary (in local currency)]]*VLOOKUP(tblSalaries[[#This Row],[Currency]],tblXrate[],2,FALSE)</f>
        <v>#N/A</v>
      </c>
      <c r="H1101" t="s">
        <v>1255</v>
      </c>
      <c r="I1101" t="s">
        <v>52</v>
      </c>
      <c r="J1101" t="s">
        <v>8</v>
      </c>
      <c r="K1101" t="str">
        <f>VLOOKUP(tblSalaries[[#This Row],[Where do you work]],tblCountries[[Actual]:[Mapping]],2,FALSE)</f>
        <v>India</v>
      </c>
      <c r="L1101" t="s">
        <v>25</v>
      </c>
      <c r="M1101" s="46">
        <v>16</v>
      </c>
      <c r="N11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02" spans="2:14" ht="15" customHeight="1" x14ac:dyDescent="0.25">
      <c r="B1102" t="s">
        <v>3101</v>
      </c>
      <c r="C1102" s="1">
        <v>41057.732129629629</v>
      </c>
      <c r="D1102" s="4">
        <v>242304</v>
      </c>
      <c r="E1102">
        <v>242304</v>
      </c>
      <c r="F1102" t="s">
        <v>40</v>
      </c>
      <c r="G1102" s="8" t="e">
        <f>tblSalaries[[#This Row],[clean Salary (in local currency)]]*VLOOKUP(tblSalaries[[#This Row],[Currency]],tblXrate[],2,FALSE)</f>
        <v>#N/A</v>
      </c>
      <c r="H1102" t="s">
        <v>930</v>
      </c>
      <c r="I1102" t="s">
        <v>310</v>
      </c>
      <c r="J1102" t="s">
        <v>8</v>
      </c>
      <c r="K1102" t="str">
        <f>VLOOKUP(tblSalaries[[#This Row],[Where do you work]],tblCountries[[Actual]:[Mapping]],2,FALSE)</f>
        <v>India</v>
      </c>
      <c r="L1102" t="s">
        <v>9</v>
      </c>
      <c r="M1102" s="46">
        <v>7</v>
      </c>
      <c r="N11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03" spans="2:14" ht="15" customHeight="1" x14ac:dyDescent="0.25">
      <c r="B1103" t="s">
        <v>3102</v>
      </c>
      <c r="C1103" s="1">
        <v>41057.735254629632</v>
      </c>
      <c r="D1103" s="4">
        <v>210000</v>
      </c>
      <c r="E1103">
        <v>210000</v>
      </c>
      <c r="F1103" t="s">
        <v>40</v>
      </c>
      <c r="G1103" s="8" t="e">
        <f>tblSalaries[[#This Row],[clean Salary (in local currency)]]*VLOOKUP(tblSalaries[[#This Row],[Currency]],tblXrate[],2,FALSE)</f>
        <v>#N/A</v>
      </c>
      <c r="H1103" t="s">
        <v>1256</v>
      </c>
      <c r="I1103" t="s">
        <v>20</v>
      </c>
      <c r="J1103" t="s">
        <v>8</v>
      </c>
      <c r="K1103" t="str">
        <f>VLOOKUP(tblSalaries[[#This Row],[Where do you work]],tblCountries[[Actual]:[Mapping]],2,FALSE)</f>
        <v>India</v>
      </c>
      <c r="L1103" t="s">
        <v>13</v>
      </c>
      <c r="M1103" s="46">
        <v>1</v>
      </c>
      <c r="N11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04" spans="2:14" ht="15" customHeight="1" x14ac:dyDescent="0.25">
      <c r="B1104" t="s">
        <v>3103</v>
      </c>
      <c r="C1104" s="1">
        <v>41057.737627314818</v>
      </c>
      <c r="D1104" s="4">
        <v>5000</v>
      </c>
      <c r="E1104">
        <v>60000</v>
      </c>
      <c r="F1104" t="s">
        <v>22</v>
      </c>
      <c r="G1104" s="8" t="e">
        <f>tblSalaries[[#This Row],[clean Salary (in local currency)]]*VLOOKUP(tblSalaries[[#This Row],[Currency]],tblXrate[],2,FALSE)</f>
        <v>#N/A</v>
      </c>
      <c r="H1104" t="s">
        <v>1257</v>
      </c>
      <c r="I1104" t="s">
        <v>52</v>
      </c>
      <c r="J1104" t="s">
        <v>514</v>
      </c>
      <c r="K1104" t="str">
        <f>VLOOKUP(tblSalaries[[#This Row],[Where do you work]],tblCountries[[Actual]:[Mapping]],2,FALSE)</f>
        <v>Finland</v>
      </c>
      <c r="L1104" t="s">
        <v>25</v>
      </c>
      <c r="M1104" s="46">
        <v>4</v>
      </c>
      <c r="N11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05" spans="2:14" ht="15" customHeight="1" x14ac:dyDescent="0.25">
      <c r="B1105" t="s">
        <v>3104</v>
      </c>
      <c r="C1105" s="1">
        <v>41057.737754629627</v>
      </c>
      <c r="D1105" s="4" t="s">
        <v>1258</v>
      </c>
      <c r="E1105">
        <v>120000</v>
      </c>
      <c r="F1105" t="s">
        <v>358</v>
      </c>
      <c r="G1105" s="8" t="e">
        <f>tblSalaries[[#This Row],[clean Salary (in local currency)]]*VLOOKUP(tblSalaries[[#This Row],[Currency]],tblXrate[],2,FALSE)</f>
        <v>#N/A</v>
      </c>
      <c r="H1105" t="s">
        <v>641</v>
      </c>
      <c r="I1105" t="s">
        <v>52</v>
      </c>
      <c r="J1105" t="s">
        <v>179</v>
      </c>
      <c r="K1105" t="str">
        <f>VLOOKUP(tblSalaries[[#This Row],[Where do you work]],tblCountries[[Actual]:[Mapping]],2,FALSE)</f>
        <v>UAE</v>
      </c>
      <c r="L1105" t="s">
        <v>18</v>
      </c>
      <c r="M1105" s="46">
        <v>12</v>
      </c>
      <c r="N11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06" spans="2:14" ht="15" customHeight="1" x14ac:dyDescent="0.25">
      <c r="B1106" t="s">
        <v>3105</v>
      </c>
      <c r="C1106" s="1">
        <v>41057.73809027778</v>
      </c>
      <c r="D1106" s="4">
        <v>19000</v>
      </c>
      <c r="E1106">
        <v>19000</v>
      </c>
      <c r="F1106" t="s">
        <v>6</v>
      </c>
      <c r="G1106" s="8" t="e">
        <f>tblSalaries[[#This Row],[clean Salary (in local currency)]]*VLOOKUP(tblSalaries[[#This Row],[Currency]],tblXrate[],2,FALSE)</f>
        <v>#N/A</v>
      </c>
      <c r="H1106" t="s">
        <v>1259</v>
      </c>
      <c r="I1106" t="s">
        <v>3912</v>
      </c>
      <c r="J1106" t="s">
        <v>71</v>
      </c>
      <c r="K1106" t="str">
        <f>VLOOKUP(tblSalaries[[#This Row],[Where do you work]],tblCountries[[Actual]:[Mapping]],2,FALSE)</f>
        <v>UK</v>
      </c>
      <c r="L1106" t="s">
        <v>13</v>
      </c>
      <c r="M1106" s="46">
        <v>8</v>
      </c>
      <c r="N11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07" spans="2:14" ht="15" customHeight="1" x14ac:dyDescent="0.25">
      <c r="B1107" t="s">
        <v>3106</v>
      </c>
      <c r="C1107" s="1">
        <v>41057.738159722219</v>
      </c>
      <c r="D1107" s="4">
        <v>50000</v>
      </c>
      <c r="E1107">
        <v>50000</v>
      </c>
      <c r="F1107" t="s">
        <v>22</v>
      </c>
      <c r="G1107" s="8" t="e">
        <f>tblSalaries[[#This Row],[clean Salary (in local currency)]]*VLOOKUP(tblSalaries[[#This Row],[Currency]],tblXrate[],2,FALSE)</f>
        <v>#N/A</v>
      </c>
      <c r="H1107" t="s">
        <v>1260</v>
      </c>
      <c r="I1107" t="s">
        <v>279</v>
      </c>
      <c r="J1107" t="s">
        <v>30</v>
      </c>
      <c r="K1107" t="str">
        <f>VLOOKUP(tblSalaries[[#This Row],[Where do you work]],tblCountries[[Actual]:[Mapping]],2,FALSE)</f>
        <v>Portugal</v>
      </c>
      <c r="L1107" t="s">
        <v>18</v>
      </c>
      <c r="M1107" s="46">
        <v>14</v>
      </c>
      <c r="N11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08" spans="2:14" ht="15" customHeight="1" x14ac:dyDescent="0.25">
      <c r="B1108" t="s">
        <v>3107</v>
      </c>
      <c r="C1108" s="1">
        <v>41057.745636574073</v>
      </c>
      <c r="D1108" s="4" t="s">
        <v>1261</v>
      </c>
      <c r="E1108">
        <v>900000</v>
      </c>
      <c r="F1108" t="s">
        <v>40</v>
      </c>
      <c r="G1108" s="8" t="e">
        <f>tblSalaries[[#This Row],[clean Salary (in local currency)]]*VLOOKUP(tblSalaries[[#This Row],[Currency]],tblXrate[],2,FALSE)</f>
        <v>#N/A</v>
      </c>
      <c r="H1108" t="s">
        <v>1262</v>
      </c>
      <c r="I1108" t="s">
        <v>52</v>
      </c>
      <c r="J1108" t="s">
        <v>8</v>
      </c>
      <c r="K1108" t="str">
        <f>VLOOKUP(tblSalaries[[#This Row],[Where do you work]],tblCountries[[Actual]:[Mapping]],2,FALSE)</f>
        <v>India</v>
      </c>
      <c r="L1108" t="s">
        <v>9</v>
      </c>
      <c r="M1108" s="46">
        <v>22</v>
      </c>
      <c r="N11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109" spans="2:14" ht="15" customHeight="1" x14ac:dyDescent="0.25">
      <c r="B1109" t="s">
        <v>3108</v>
      </c>
      <c r="C1109" s="1">
        <v>41057.751898148148</v>
      </c>
      <c r="D1109" s="4" t="s">
        <v>693</v>
      </c>
      <c r="E1109">
        <v>400000</v>
      </c>
      <c r="F1109" t="s">
        <v>40</v>
      </c>
      <c r="G1109" s="8" t="e">
        <f>tblSalaries[[#This Row],[clean Salary (in local currency)]]*VLOOKUP(tblSalaries[[#This Row],[Currency]],tblXrate[],2,FALSE)</f>
        <v>#N/A</v>
      </c>
      <c r="H1109" t="s">
        <v>1263</v>
      </c>
      <c r="I1109" t="s">
        <v>3912</v>
      </c>
      <c r="J1109" t="s">
        <v>8</v>
      </c>
      <c r="K1109" t="str">
        <f>VLOOKUP(tblSalaries[[#This Row],[Where do you work]],tblCountries[[Actual]:[Mapping]],2,FALSE)</f>
        <v>India</v>
      </c>
      <c r="L1109" t="s">
        <v>9</v>
      </c>
      <c r="M1109" s="46">
        <v>9</v>
      </c>
      <c r="N11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10" spans="2:14" ht="15" customHeight="1" x14ac:dyDescent="0.25">
      <c r="B1110" t="s">
        <v>3109</v>
      </c>
      <c r="C1110" s="1">
        <v>41057.753622685188</v>
      </c>
      <c r="D1110" s="4">
        <v>150252</v>
      </c>
      <c r="E1110">
        <v>150252</v>
      </c>
      <c r="F1110" t="s">
        <v>40</v>
      </c>
      <c r="G1110" s="8" t="e">
        <f>tblSalaries[[#This Row],[clean Salary (in local currency)]]*VLOOKUP(tblSalaries[[#This Row],[Currency]],tblXrate[],2,FALSE)</f>
        <v>#N/A</v>
      </c>
      <c r="H1110" t="s">
        <v>1264</v>
      </c>
      <c r="I1110" t="s">
        <v>52</v>
      </c>
      <c r="J1110" t="s">
        <v>8</v>
      </c>
      <c r="K1110" t="str">
        <f>VLOOKUP(tblSalaries[[#This Row],[Where do you work]],tblCountries[[Actual]:[Mapping]],2,FALSE)</f>
        <v>India</v>
      </c>
      <c r="L1110" t="s">
        <v>18</v>
      </c>
      <c r="M1110" s="46">
        <v>5</v>
      </c>
      <c r="N11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11" spans="2:14" ht="15" customHeight="1" x14ac:dyDescent="0.25">
      <c r="B1111" t="s">
        <v>3110</v>
      </c>
      <c r="C1111" s="1">
        <v>41057.753657407404</v>
      </c>
      <c r="D1111" s="4" t="s">
        <v>1265</v>
      </c>
      <c r="E1111">
        <v>15000</v>
      </c>
      <c r="F1111" t="s">
        <v>69</v>
      </c>
      <c r="G1111" s="8" t="e">
        <f>tblSalaries[[#This Row],[clean Salary (in local currency)]]*VLOOKUP(tblSalaries[[#This Row],[Currency]],tblXrate[],2,FALSE)</f>
        <v>#N/A</v>
      </c>
      <c r="H1111" t="s">
        <v>1259</v>
      </c>
      <c r="I1111" t="s">
        <v>3912</v>
      </c>
      <c r="J1111" t="s">
        <v>71</v>
      </c>
      <c r="K1111" t="str">
        <f>VLOOKUP(tblSalaries[[#This Row],[Where do you work]],tblCountries[[Actual]:[Mapping]],2,FALSE)</f>
        <v>UK</v>
      </c>
      <c r="L1111" t="s">
        <v>13</v>
      </c>
      <c r="M1111" s="46">
        <v>2</v>
      </c>
      <c r="N11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12" spans="2:14" ht="15" customHeight="1" x14ac:dyDescent="0.25">
      <c r="B1112" t="s">
        <v>3111</v>
      </c>
      <c r="C1112" s="1">
        <v>41057.758055555554</v>
      </c>
      <c r="D1112" s="4" t="s">
        <v>1266</v>
      </c>
      <c r="E1112">
        <v>45000</v>
      </c>
      <c r="F1112" t="s">
        <v>22</v>
      </c>
      <c r="G1112" s="8" t="e">
        <f>tblSalaries[[#This Row],[clean Salary (in local currency)]]*VLOOKUP(tblSalaries[[#This Row],[Currency]],tblXrate[],2,FALSE)</f>
        <v>#N/A</v>
      </c>
      <c r="H1112" t="s">
        <v>1267</v>
      </c>
      <c r="I1112" t="s">
        <v>52</v>
      </c>
      <c r="J1112" t="s">
        <v>607</v>
      </c>
      <c r="K1112" t="str">
        <f>VLOOKUP(tblSalaries[[#This Row],[Where do you work]],tblCountries[[Actual]:[Mapping]],2,FALSE)</f>
        <v>Spain</v>
      </c>
      <c r="L1112" t="s">
        <v>9</v>
      </c>
      <c r="M1112" s="46">
        <v>14</v>
      </c>
      <c r="N11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13" spans="2:14" ht="15" customHeight="1" x14ac:dyDescent="0.25">
      <c r="B1113" t="s">
        <v>3112</v>
      </c>
      <c r="C1113" s="1">
        <v>41057.771423611113</v>
      </c>
      <c r="D1113" s="4" t="s">
        <v>1268</v>
      </c>
      <c r="E1113">
        <v>2400000</v>
      </c>
      <c r="F1113" t="s">
        <v>40</v>
      </c>
      <c r="G1113" s="8" t="e">
        <f>tblSalaries[[#This Row],[clean Salary (in local currency)]]*VLOOKUP(tblSalaries[[#This Row],[Currency]],tblXrate[],2,FALSE)</f>
        <v>#N/A</v>
      </c>
      <c r="H1113" t="s">
        <v>1269</v>
      </c>
      <c r="I1113" t="s">
        <v>52</v>
      </c>
      <c r="J1113" t="s">
        <v>8</v>
      </c>
      <c r="K1113" t="str">
        <f>VLOOKUP(tblSalaries[[#This Row],[Where do you work]],tblCountries[[Actual]:[Mapping]],2,FALSE)</f>
        <v>India</v>
      </c>
      <c r="L1113" t="s">
        <v>13</v>
      </c>
      <c r="M1113" s="46">
        <v>10</v>
      </c>
      <c r="N11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14" spans="2:14" ht="15" customHeight="1" x14ac:dyDescent="0.25">
      <c r="B1114" t="s">
        <v>3113</v>
      </c>
      <c r="C1114" s="1">
        <v>41057.77375</v>
      </c>
      <c r="D1114" s="4" t="s">
        <v>1270</v>
      </c>
      <c r="E1114">
        <v>216000</v>
      </c>
      <c r="F1114" t="s">
        <v>3893</v>
      </c>
      <c r="G1114" s="8" t="e">
        <f>tblSalaries[[#This Row],[clean Salary (in local currency)]]*VLOOKUP(tblSalaries[[#This Row],[Currency]],tblXrate[],2,FALSE)</f>
        <v>#N/A</v>
      </c>
      <c r="H1114" t="s">
        <v>522</v>
      </c>
      <c r="I1114" t="s">
        <v>52</v>
      </c>
      <c r="J1114" t="s">
        <v>347</v>
      </c>
      <c r="K1114" t="str">
        <f>VLOOKUP(tblSalaries[[#This Row],[Where do you work]],tblCountries[[Actual]:[Mapping]],2,FALSE)</f>
        <v>Philippines</v>
      </c>
      <c r="L1114" t="s">
        <v>9</v>
      </c>
      <c r="M1114" s="46">
        <v>2</v>
      </c>
      <c r="N11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15" spans="2:14" ht="15" customHeight="1" x14ac:dyDescent="0.25">
      <c r="B1115" t="s">
        <v>3114</v>
      </c>
      <c r="C1115" s="1">
        <v>41057.776458333334</v>
      </c>
      <c r="D1115" s="4">
        <v>100000</v>
      </c>
      <c r="E1115">
        <v>100000</v>
      </c>
      <c r="F1115" t="s">
        <v>22</v>
      </c>
      <c r="G1115" s="8" t="e">
        <f>tblSalaries[[#This Row],[clean Salary (in local currency)]]*VLOOKUP(tblSalaries[[#This Row],[Currency]],tblXrate[],2,FALSE)</f>
        <v>#N/A</v>
      </c>
      <c r="H1115" t="s">
        <v>212</v>
      </c>
      <c r="I1115" t="s">
        <v>3914</v>
      </c>
      <c r="J1115" t="s">
        <v>607</v>
      </c>
      <c r="K1115" t="str">
        <f>VLOOKUP(tblSalaries[[#This Row],[Where do you work]],tblCountries[[Actual]:[Mapping]],2,FALSE)</f>
        <v>Spain</v>
      </c>
      <c r="L1115" t="s">
        <v>25</v>
      </c>
      <c r="M1115" s="46">
        <v>20</v>
      </c>
      <c r="N11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16" spans="2:14" ht="15" customHeight="1" x14ac:dyDescent="0.25">
      <c r="B1116" t="s">
        <v>3115</v>
      </c>
      <c r="C1116" s="1">
        <v>41057.777303240742</v>
      </c>
      <c r="D1116" s="4">
        <v>90000</v>
      </c>
      <c r="E1116">
        <v>90000</v>
      </c>
      <c r="F1116" t="s">
        <v>6</v>
      </c>
      <c r="G1116" s="8" t="e">
        <f>tblSalaries[[#This Row],[clean Salary (in local currency)]]*VLOOKUP(tblSalaries[[#This Row],[Currency]],tblXrate[],2,FALSE)</f>
        <v>#N/A</v>
      </c>
      <c r="H1116" t="s">
        <v>1271</v>
      </c>
      <c r="I1116" t="s">
        <v>52</v>
      </c>
      <c r="J1116" t="s">
        <v>15</v>
      </c>
      <c r="K1116" t="str">
        <f>VLOOKUP(tblSalaries[[#This Row],[Where do you work]],tblCountries[[Actual]:[Mapping]],2,FALSE)</f>
        <v>USA</v>
      </c>
      <c r="L1116" t="s">
        <v>9</v>
      </c>
      <c r="M1116" s="46">
        <v>5</v>
      </c>
      <c r="N11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17" spans="2:14" ht="15" customHeight="1" x14ac:dyDescent="0.25">
      <c r="B1117" t="s">
        <v>3116</v>
      </c>
      <c r="C1117" s="1">
        <v>41057.777870370373</v>
      </c>
      <c r="D1117" s="4">
        <v>400000</v>
      </c>
      <c r="E1117">
        <v>400000</v>
      </c>
      <c r="F1117" t="s">
        <v>40</v>
      </c>
      <c r="G1117" s="8" t="e">
        <f>tblSalaries[[#This Row],[clean Salary (in local currency)]]*VLOOKUP(tblSalaries[[#This Row],[Currency]],tblXrate[],2,FALSE)</f>
        <v>#N/A</v>
      </c>
      <c r="H1117" t="s">
        <v>1272</v>
      </c>
      <c r="I1117" t="s">
        <v>279</v>
      </c>
      <c r="J1117" t="s">
        <v>8</v>
      </c>
      <c r="K1117" t="str">
        <f>VLOOKUP(tblSalaries[[#This Row],[Where do you work]],tblCountries[[Actual]:[Mapping]],2,FALSE)</f>
        <v>India</v>
      </c>
      <c r="L1117" t="s">
        <v>25</v>
      </c>
      <c r="M1117" s="46">
        <v>2</v>
      </c>
      <c r="N11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18" spans="2:14" ht="15" customHeight="1" x14ac:dyDescent="0.25">
      <c r="B1118" t="s">
        <v>3117</v>
      </c>
      <c r="C1118" s="1">
        <v>41057.78125</v>
      </c>
      <c r="D1118" s="4">
        <v>10000</v>
      </c>
      <c r="E1118">
        <v>10000</v>
      </c>
      <c r="F1118" t="s">
        <v>6</v>
      </c>
      <c r="G1118" s="8" t="e">
        <f>tblSalaries[[#This Row],[clean Salary (in local currency)]]*VLOOKUP(tblSalaries[[#This Row],[Currency]],tblXrate[],2,FALSE)</f>
        <v>#N/A</v>
      </c>
      <c r="H1118" t="s">
        <v>646</v>
      </c>
      <c r="I1118" t="s">
        <v>20</v>
      </c>
      <c r="J1118" t="s">
        <v>8</v>
      </c>
      <c r="K1118" t="str">
        <f>VLOOKUP(tblSalaries[[#This Row],[Where do you work]],tblCountries[[Actual]:[Mapping]],2,FALSE)</f>
        <v>India</v>
      </c>
      <c r="L1118" t="s">
        <v>18</v>
      </c>
      <c r="M1118" s="46">
        <v>5</v>
      </c>
      <c r="N11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19" spans="2:14" ht="15" customHeight="1" x14ac:dyDescent="0.25">
      <c r="B1119" t="s">
        <v>3118</v>
      </c>
      <c r="C1119" s="1">
        <v>41057.785127314812</v>
      </c>
      <c r="D1119" s="4">
        <v>29000</v>
      </c>
      <c r="E1119">
        <v>29000</v>
      </c>
      <c r="F1119" t="s">
        <v>69</v>
      </c>
      <c r="G1119" s="8" t="e">
        <f>tblSalaries[[#This Row],[clean Salary (in local currency)]]*VLOOKUP(tblSalaries[[#This Row],[Currency]],tblXrate[],2,FALSE)</f>
        <v>#N/A</v>
      </c>
      <c r="H1119" t="s">
        <v>14</v>
      </c>
      <c r="I1119" t="s">
        <v>20</v>
      </c>
      <c r="J1119" t="s">
        <v>71</v>
      </c>
      <c r="K1119" t="str">
        <f>VLOOKUP(tblSalaries[[#This Row],[Where do you work]],tblCountries[[Actual]:[Mapping]],2,FALSE)</f>
        <v>UK</v>
      </c>
      <c r="L1119" t="s">
        <v>9</v>
      </c>
      <c r="M1119" s="46">
        <v>14</v>
      </c>
      <c r="N11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20" spans="2:14" ht="15" customHeight="1" x14ac:dyDescent="0.25">
      <c r="B1120" t="s">
        <v>3119</v>
      </c>
      <c r="C1120" s="1">
        <v>41057.795393518521</v>
      </c>
      <c r="D1120" s="4" t="s">
        <v>1273</v>
      </c>
      <c r="E1120">
        <v>200000</v>
      </c>
      <c r="F1120" t="s">
        <v>40</v>
      </c>
      <c r="G1120" s="8" t="e">
        <f>tblSalaries[[#This Row],[clean Salary (in local currency)]]*VLOOKUP(tblSalaries[[#This Row],[Currency]],tblXrate[],2,FALSE)</f>
        <v>#N/A</v>
      </c>
      <c r="H1120" t="s">
        <v>1274</v>
      </c>
      <c r="I1120" t="s">
        <v>3912</v>
      </c>
      <c r="J1120" t="s">
        <v>8</v>
      </c>
      <c r="K1120" t="str">
        <f>VLOOKUP(tblSalaries[[#This Row],[Where do you work]],tblCountries[[Actual]:[Mapping]],2,FALSE)</f>
        <v>India</v>
      </c>
      <c r="L1120" t="s">
        <v>13</v>
      </c>
      <c r="M1120" s="46">
        <v>5</v>
      </c>
      <c r="N11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21" spans="2:14" ht="15" customHeight="1" x14ac:dyDescent="0.25">
      <c r="B1121" t="s">
        <v>3120</v>
      </c>
      <c r="C1121" s="1">
        <v>41057.798344907409</v>
      </c>
      <c r="D1121" s="4">
        <v>30000</v>
      </c>
      <c r="E1121">
        <v>30000</v>
      </c>
      <c r="F1121" t="s">
        <v>22</v>
      </c>
      <c r="G1121" s="8" t="e">
        <f>tblSalaries[[#This Row],[clean Salary (in local currency)]]*VLOOKUP(tblSalaries[[#This Row],[Currency]],tblXrate[],2,FALSE)</f>
        <v>#N/A</v>
      </c>
      <c r="H1121" t="s">
        <v>1275</v>
      </c>
      <c r="I1121" t="s">
        <v>20</v>
      </c>
      <c r="J1121" t="s">
        <v>59</v>
      </c>
      <c r="K1121" t="str">
        <f>VLOOKUP(tblSalaries[[#This Row],[Where do you work]],tblCountries[[Actual]:[Mapping]],2,FALSE)</f>
        <v>Belgium</v>
      </c>
      <c r="L1121" t="s">
        <v>25</v>
      </c>
      <c r="M1121" s="46">
        <v>15</v>
      </c>
      <c r="N11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22" spans="2:14" ht="15" customHeight="1" x14ac:dyDescent="0.25">
      <c r="B1122" t="s">
        <v>3121</v>
      </c>
      <c r="C1122" s="1">
        <v>41057.805451388886</v>
      </c>
      <c r="D1122" s="4">
        <v>5000</v>
      </c>
      <c r="E1122">
        <v>60000</v>
      </c>
      <c r="F1122" t="s">
        <v>6</v>
      </c>
      <c r="G1122" s="8" t="e">
        <f>tblSalaries[[#This Row],[clean Salary (in local currency)]]*VLOOKUP(tblSalaries[[#This Row],[Currency]],tblXrate[],2,FALSE)</f>
        <v>#N/A</v>
      </c>
      <c r="H1122" t="s">
        <v>1276</v>
      </c>
      <c r="I1122" t="s">
        <v>20</v>
      </c>
      <c r="J1122" t="s">
        <v>15</v>
      </c>
      <c r="K1122" t="str">
        <f>VLOOKUP(tblSalaries[[#This Row],[Where do you work]],tblCountries[[Actual]:[Mapping]],2,FALSE)</f>
        <v>USA</v>
      </c>
      <c r="L1122" t="s">
        <v>18</v>
      </c>
      <c r="M1122" s="46">
        <v>4</v>
      </c>
      <c r="N11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23" spans="2:14" ht="15" customHeight="1" x14ac:dyDescent="0.25">
      <c r="B1123" t="s">
        <v>3122</v>
      </c>
      <c r="C1123" s="1">
        <v>41057.807974537034</v>
      </c>
      <c r="D1123" s="4">
        <v>40000</v>
      </c>
      <c r="E1123">
        <v>40000</v>
      </c>
      <c r="F1123" t="s">
        <v>6</v>
      </c>
      <c r="G1123" s="8" t="e">
        <f>tblSalaries[[#This Row],[clean Salary (in local currency)]]*VLOOKUP(tblSalaries[[#This Row],[Currency]],tblXrate[],2,FALSE)</f>
        <v>#N/A</v>
      </c>
      <c r="H1123" t="s">
        <v>279</v>
      </c>
      <c r="I1123" t="s">
        <v>279</v>
      </c>
      <c r="J1123" t="s">
        <v>8</v>
      </c>
      <c r="K1123" t="str">
        <f>VLOOKUP(tblSalaries[[#This Row],[Where do you work]],tblCountries[[Actual]:[Mapping]],2,FALSE)</f>
        <v>India</v>
      </c>
      <c r="L1123" t="s">
        <v>18</v>
      </c>
      <c r="M1123" s="46">
        <v>2</v>
      </c>
      <c r="N11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24" spans="2:14" ht="15" customHeight="1" x14ac:dyDescent="0.25">
      <c r="B1124" t="s">
        <v>3123</v>
      </c>
      <c r="C1124" s="1">
        <v>41057.809074074074</v>
      </c>
      <c r="D1124" s="4" t="s">
        <v>1277</v>
      </c>
      <c r="E1124">
        <v>853000</v>
      </c>
      <c r="F1124" t="s">
        <v>40</v>
      </c>
      <c r="G1124" s="8" t="e">
        <f>tblSalaries[[#This Row],[clean Salary (in local currency)]]*VLOOKUP(tblSalaries[[#This Row],[Currency]],tblXrate[],2,FALSE)</f>
        <v>#N/A</v>
      </c>
      <c r="H1124" t="s">
        <v>1278</v>
      </c>
      <c r="I1124" t="s">
        <v>20</v>
      </c>
      <c r="J1124" t="s">
        <v>8</v>
      </c>
      <c r="K1124" t="str">
        <f>VLOOKUP(tblSalaries[[#This Row],[Where do you work]],tblCountries[[Actual]:[Mapping]],2,FALSE)</f>
        <v>India</v>
      </c>
      <c r="L1124" t="s">
        <v>18</v>
      </c>
      <c r="M1124" s="46">
        <v>6</v>
      </c>
      <c r="N11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25" spans="2:14" ht="15" customHeight="1" x14ac:dyDescent="0.25">
      <c r="B1125" t="s">
        <v>3124</v>
      </c>
      <c r="C1125" s="1">
        <v>41057.809432870374</v>
      </c>
      <c r="D1125" s="4">
        <v>90000</v>
      </c>
      <c r="E1125">
        <v>90000</v>
      </c>
      <c r="F1125" t="s">
        <v>22</v>
      </c>
      <c r="G1125" s="8" t="e">
        <f>tblSalaries[[#This Row],[clean Salary (in local currency)]]*VLOOKUP(tblSalaries[[#This Row],[Currency]],tblXrate[],2,FALSE)</f>
        <v>#N/A</v>
      </c>
      <c r="H1125" t="s">
        <v>1279</v>
      </c>
      <c r="I1125" t="s">
        <v>52</v>
      </c>
      <c r="J1125" t="s">
        <v>1280</v>
      </c>
      <c r="K1125" t="str">
        <f>VLOOKUP(tblSalaries[[#This Row],[Where do you work]],tblCountries[[Actual]:[Mapping]],2,FALSE)</f>
        <v>CEE</v>
      </c>
      <c r="L1125" t="s">
        <v>18</v>
      </c>
      <c r="M1125" s="46">
        <v>20</v>
      </c>
      <c r="N11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26" spans="2:14" ht="15" customHeight="1" x14ac:dyDescent="0.25">
      <c r="B1126" t="s">
        <v>3125</v>
      </c>
      <c r="C1126" s="1">
        <v>41057.814062500001</v>
      </c>
      <c r="D1126" s="4" t="s">
        <v>1226</v>
      </c>
      <c r="E1126">
        <v>23000</v>
      </c>
      <c r="F1126" t="s">
        <v>69</v>
      </c>
      <c r="G1126" s="8" t="e">
        <f>tblSalaries[[#This Row],[clean Salary (in local currency)]]*VLOOKUP(tblSalaries[[#This Row],[Currency]],tblXrate[],2,FALSE)</f>
        <v>#N/A</v>
      </c>
      <c r="H1126" t="s">
        <v>1281</v>
      </c>
      <c r="I1126" t="s">
        <v>52</v>
      </c>
      <c r="J1126" t="s">
        <v>71</v>
      </c>
      <c r="K1126" t="str">
        <f>VLOOKUP(tblSalaries[[#This Row],[Where do you work]],tblCountries[[Actual]:[Mapping]],2,FALSE)</f>
        <v>UK</v>
      </c>
      <c r="L1126" t="s">
        <v>9</v>
      </c>
      <c r="M1126" s="46">
        <v>10</v>
      </c>
      <c r="N11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27" spans="2:14" ht="15" customHeight="1" x14ac:dyDescent="0.25">
      <c r="B1127" t="s">
        <v>3126</v>
      </c>
      <c r="C1127" s="1">
        <v>41057.828634259262</v>
      </c>
      <c r="D1127" s="4" t="s">
        <v>137</v>
      </c>
      <c r="E1127">
        <v>30000</v>
      </c>
      <c r="F1127" t="s">
        <v>69</v>
      </c>
      <c r="G1127" s="8" t="e">
        <f>tblSalaries[[#This Row],[clean Salary (in local currency)]]*VLOOKUP(tblSalaries[[#This Row],[Currency]],tblXrate[],2,FALSE)</f>
        <v>#N/A</v>
      </c>
      <c r="H1127" t="s">
        <v>1282</v>
      </c>
      <c r="I1127" t="s">
        <v>310</v>
      </c>
      <c r="J1127" t="s">
        <v>71</v>
      </c>
      <c r="K1127" t="str">
        <f>VLOOKUP(tblSalaries[[#This Row],[Where do you work]],tblCountries[[Actual]:[Mapping]],2,FALSE)</f>
        <v>UK</v>
      </c>
      <c r="L1127" t="s">
        <v>18</v>
      </c>
      <c r="M1127" s="46">
        <v>5</v>
      </c>
      <c r="N11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28" spans="2:14" ht="15" customHeight="1" x14ac:dyDescent="0.25">
      <c r="B1128" t="s">
        <v>3127</v>
      </c>
      <c r="C1128" s="1">
        <v>41057.837037037039</v>
      </c>
      <c r="D1128" s="4" t="s">
        <v>1283</v>
      </c>
      <c r="E1128">
        <v>70000</v>
      </c>
      <c r="F1128" t="s">
        <v>22</v>
      </c>
      <c r="G1128" s="8" t="e">
        <f>tblSalaries[[#This Row],[clean Salary (in local currency)]]*VLOOKUP(tblSalaries[[#This Row],[Currency]],tblXrate[],2,FALSE)</f>
        <v>#N/A</v>
      </c>
      <c r="H1128" t="s">
        <v>1284</v>
      </c>
      <c r="I1128" t="s">
        <v>356</v>
      </c>
      <c r="J1128" t="s">
        <v>36</v>
      </c>
      <c r="K1128" t="str">
        <f>VLOOKUP(tblSalaries[[#This Row],[Where do you work]],tblCountries[[Actual]:[Mapping]],2,FALSE)</f>
        <v>Ireland</v>
      </c>
      <c r="L1128" t="s">
        <v>18</v>
      </c>
      <c r="M1128" s="46">
        <v>20</v>
      </c>
      <c r="N11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29" spans="2:14" ht="15" customHeight="1" x14ac:dyDescent="0.25">
      <c r="B1129" t="s">
        <v>3128</v>
      </c>
      <c r="C1129" s="1">
        <v>41057.847187500003</v>
      </c>
      <c r="D1129" s="4">
        <v>6000</v>
      </c>
      <c r="E1129">
        <v>6000</v>
      </c>
      <c r="F1129" t="s">
        <v>6</v>
      </c>
      <c r="G1129" s="8" t="e">
        <f>tblSalaries[[#This Row],[clean Salary (in local currency)]]*VLOOKUP(tblSalaries[[#This Row],[Currency]],tblXrate[],2,FALSE)</f>
        <v>#N/A</v>
      </c>
      <c r="H1129" t="s">
        <v>1285</v>
      </c>
      <c r="I1129" t="s">
        <v>310</v>
      </c>
      <c r="J1129" t="s">
        <v>1084</v>
      </c>
      <c r="K1129" t="str">
        <f>VLOOKUP(tblSalaries[[#This Row],[Where do you work]],tblCountries[[Actual]:[Mapping]],2,FALSE)</f>
        <v>Zambia</v>
      </c>
      <c r="L1129" t="s">
        <v>13</v>
      </c>
      <c r="M1129" s="46">
        <v>5</v>
      </c>
      <c r="N11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30" spans="2:14" ht="15" customHeight="1" x14ac:dyDescent="0.25">
      <c r="B1130" t="s">
        <v>3129</v>
      </c>
      <c r="C1130" s="1">
        <v>41057.84784722222</v>
      </c>
      <c r="D1130" s="4">
        <v>35000</v>
      </c>
      <c r="E1130">
        <v>35000</v>
      </c>
      <c r="F1130" t="s">
        <v>6</v>
      </c>
      <c r="G1130" s="8" t="e">
        <f>tblSalaries[[#This Row],[clean Salary (in local currency)]]*VLOOKUP(tblSalaries[[#This Row],[Currency]],tblXrate[],2,FALSE)</f>
        <v>#N/A</v>
      </c>
      <c r="H1130" t="s">
        <v>1286</v>
      </c>
      <c r="I1130" t="s">
        <v>20</v>
      </c>
      <c r="J1130" t="s">
        <v>15</v>
      </c>
      <c r="K1130" t="str">
        <f>VLOOKUP(tblSalaries[[#This Row],[Where do you work]],tblCountries[[Actual]:[Mapping]],2,FALSE)</f>
        <v>USA</v>
      </c>
      <c r="L1130" t="s">
        <v>13</v>
      </c>
      <c r="M1130" s="46">
        <v>20</v>
      </c>
      <c r="N11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31" spans="2:14" ht="15" customHeight="1" x14ac:dyDescent="0.25">
      <c r="B1131" t="s">
        <v>3130</v>
      </c>
      <c r="C1131" s="1">
        <v>41057.857986111114</v>
      </c>
      <c r="D1131" s="4" t="s">
        <v>68</v>
      </c>
      <c r="E1131">
        <v>35000</v>
      </c>
      <c r="F1131" t="s">
        <v>69</v>
      </c>
      <c r="G1131" s="8" t="e">
        <f>tblSalaries[[#This Row],[clean Salary (in local currency)]]*VLOOKUP(tblSalaries[[#This Row],[Currency]],tblXrate[],2,FALSE)</f>
        <v>#N/A</v>
      </c>
      <c r="H1131" t="s">
        <v>1287</v>
      </c>
      <c r="I1131" t="s">
        <v>20</v>
      </c>
      <c r="J1131" t="s">
        <v>71</v>
      </c>
      <c r="K1131" t="str">
        <f>VLOOKUP(tblSalaries[[#This Row],[Where do you work]],tblCountries[[Actual]:[Mapping]],2,FALSE)</f>
        <v>UK</v>
      </c>
      <c r="L1131" t="s">
        <v>9</v>
      </c>
      <c r="M1131" s="46">
        <v>10</v>
      </c>
      <c r="N11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32" spans="2:14" ht="15" customHeight="1" x14ac:dyDescent="0.25">
      <c r="B1132" t="s">
        <v>3131</v>
      </c>
      <c r="C1132" s="1">
        <v>41057.863553240742</v>
      </c>
      <c r="D1132" s="4">
        <v>168000</v>
      </c>
      <c r="E1132">
        <v>168000</v>
      </c>
      <c r="F1132" t="s">
        <v>32</v>
      </c>
      <c r="G1132" s="8" t="e">
        <f>tblSalaries[[#This Row],[clean Salary (in local currency)]]*VLOOKUP(tblSalaries[[#This Row],[Currency]],tblXrate[],2,FALSE)</f>
        <v>#N/A</v>
      </c>
      <c r="H1132" t="s">
        <v>1288</v>
      </c>
      <c r="I1132" t="s">
        <v>310</v>
      </c>
      <c r="J1132" t="s">
        <v>17</v>
      </c>
      <c r="K1132" t="str">
        <f>VLOOKUP(tblSalaries[[#This Row],[Where do you work]],tblCountries[[Actual]:[Mapping]],2,FALSE)</f>
        <v>Pakistan</v>
      </c>
      <c r="L1132" t="s">
        <v>9</v>
      </c>
      <c r="M1132" s="46">
        <v>10</v>
      </c>
      <c r="N11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33" spans="2:14" ht="15" customHeight="1" x14ac:dyDescent="0.25">
      <c r="B1133" t="s">
        <v>3132</v>
      </c>
      <c r="C1133" s="1">
        <v>41057.864988425928</v>
      </c>
      <c r="D1133" s="4">
        <v>13.5</v>
      </c>
      <c r="E1133">
        <v>13500</v>
      </c>
      <c r="F1133" t="s">
        <v>6</v>
      </c>
      <c r="G1133" s="8" t="e">
        <f>tblSalaries[[#This Row],[clean Salary (in local currency)]]*VLOOKUP(tblSalaries[[#This Row],[Currency]],tblXrate[],2,FALSE)</f>
        <v>#N/A</v>
      </c>
      <c r="H1133" t="s">
        <v>168</v>
      </c>
      <c r="I1133" t="s">
        <v>52</v>
      </c>
      <c r="J1133" t="s">
        <v>1289</v>
      </c>
      <c r="K1133" t="str">
        <f>VLOOKUP(tblSalaries[[#This Row],[Where do you work]],tblCountries[[Actual]:[Mapping]],2,FALSE)</f>
        <v>Montenegro</v>
      </c>
      <c r="L1133" t="s">
        <v>9</v>
      </c>
      <c r="M1133" s="46">
        <v>13</v>
      </c>
      <c r="N11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34" spans="2:14" ht="15" customHeight="1" x14ac:dyDescent="0.25">
      <c r="B1134" t="s">
        <v>3133</v>
      </c>
      <c r="C1134" s="1">
        <v>41057.86917824074</v>
      </c>
      <c r="D1134" s="4" t="s">
        <v>1290</v>
      </c>
      <c r="E1134">
        <v>37500</v>
      </c>
      <c r="F1134" t="s">
        <v>69</v>
      </c>
      <c r="G1134" s="8" t="e">
        <f>tblSalaries[[#This Row],[clean Salary (in local currency)]]*VLOOKUP(tblSalaries[[#This Row],[Currency]],tblXrate[],2,FALSE)</f>
        <v>#N/A</v>
      </c>
      <c r="H1134" t="s">
        <v>1291</v>
      </c>
      <c r="I1134" t="s">
        <v>310</v>
      </c>
      <c r="J1134" t="s">
        <v>71</v>
      </c>
      <c r="K1134" t="str">
        <f>VLOOKUP(tblSalaries[[#This Row],[Where do you work]],tblCountries[[Actual]:[Mapping]],2,FALSE)</f>
        <v>UK</v>
      </c>
      <c r="L1134" t="s">
        <v>18</v>
      </c>
      <c r="M1134" s="46">
        <v>5</v>
      </c>
      <c r="N11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35" spans="2:14" ht="15" customHeight="1" x14ac:dyDescent="0.25">
      <c r="B1135" t="s">
        <v>3134</v>
      </c>
      <c r="C1135" s="1">
        <v>41057.871168981481</v>
      </c>
      <c r="D1135" s="4" t="s">
        <v>1292</v>
      </c>
      <c r="E1135">
        <v>708000</v>
      </c>
      <c r="F1135" t="s">
        <v>40</v>
      </c>
      <c r="G1135" s="8" t="e">
        <f>tblSalaries[[#This Row],[clean Salary (in local currency)]]*VLOOKUP(tblSalaries[[#This Row],[Currency]],tblXrate[],2,FALSE)</f>
        <v>#N/A</v>
      </c>
      <c r="H1135" t="s">
        <v>1293</v>
      </c>
      <c r="I1135" t="s">
        <v>52</v>
      </c>
      <c r="J1135" t="s">
        <v>8</v>
      </c>
      <c r="K1135" t="str">
        <f>VLOOKUP(tblSalaries[[#This Row],[Where do you work]],tblCountries[[Actual]:[Mapping]],2,FALSE)</f>
        <v>India</v>
      </c>
      <c r="L1135" t="s">
        <v>9</v>
      </c>
      <c r="M1135" s="46">
        <v>5</v>
      </c>
      <c r="N11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36" spans="2:14" ht="15" customHeight="1" x14ac:dyDescent="0.25">
      <c r="B1136" t="s">
        <v>3135</v>
      </c>
      <c r="C1136" s="1">
        <v>41057.885011574072</v>
      </c>
      <c r="D1136" s="4" t="s">
        <v>1294</v>
      </c>
      <c r="E1136">
        <v>366252</v>
      </c>
      <c r="F1136" t="s">
        <v>584</v>
      </c>
      <c r="G1136" s="8" t="e">
        <f>tblSalaries[[#This Row],[clean Salary (in local currency)]]*VLOOKUP(tblSalaries[[#This Row],[Currency]],tblXrate[],2,FALSE)</f>
        <v>#N/A</v>
      </c>
      <c r="H1136" t="s">
        <v>310</v>
      </c>
      <c r="I1136" t="s">
        <v>310</v>
      </c>
      <c r="J1136" t="s">
        <v>48</v>
      </c>
      <c r="K1136" t="str">
        <f>VLOOKUP(tblSalaries[[#This Row],[Where do you work]],tblCountries[[Actual]:[Mapping]],2,FALSE)</f>
        <v>South Africa</v>
      </c>
      <c r="L1136" t="s">
        <v>13</v>
      </c>
      <c r="M1136" s="46">
        <v>15</v>
      </c>
      <c r="N11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37" spans="2:14" ht="15" customHeight="1" x14ac:dyDescent="0.25">
      <c r="B1137" t="s">
        <v>3136</v>
      </c>
      <c r="C1137" s="1">
        <v>41057.88685185185</v>
      </c>
      <c r="D1137" s="4">
        <v>69000</v>
      </c>
      <c r="E1137">
        <v>69000</v>
      </c>
      <c r="F1137" t="s">
        <v>6</v>
      </c>
      <c r="G1137" s="8" t="e">
        <f>tblSalaries[[#This Row],[clean Salary (in local currency)]]*VLOOKUP(tblSalaries[[#This Row],[Currency]],tblXrate[],2,FALSE)</f>
        <v>#N/A</v>
      </c>
      <c r="H1137" t="s">
        <v>1295</v>
      </c>
      <c r="I1137" t="s">
        <v>20</v>
      </c>
      <c r="J1137" t="s">
        <v>15</v>
      </c>
      <c r="K1137" t="str">
        <f>VLOOKUP(tblSalaries[[#This Row],[Where do you work]],tblCountries[[Actual]:[Mapping]],2,FALSE)</f>
        <v>USA</v>
      </c>
      <c r="L1137" t="s">
        <v>18</v>
      </c>
      <c r="M1137" s="46">
        <v>20</v>
      </c>
      <c r="N11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38" spans="2:14" ht="15" customHeight="1" x14ac:dyDescent="0.25">
      <c r="B1138" t="s">
        <v>3137</v>
      </c>
      <c r="C1138" s="1">
        <v>41057.913483796299</v>
      </c>
      <c r="D1138" s="4">
        <v>500</v>
      </c>
      <c r="E1138">
        <v>6000</v>
      </c>
      <c r="F1138" t="s">
        <v>6</v>
      </c>
      <c r="G1138" s="8" t="e">
        <f>tblSalaries[[#This Row],[clean Salary (in local currency)]]*VLOOKUP(tblSalaries[[#This Row],[Currency]],tblXrate[],2,FALSE)</f>
        <v>#N/A</v>
      </c>
      <c r="H1138" t="s">
        <v>1296</v>
      </c>
      <c r="I1138" t="s">
        <v>52</v>
      </c>
      <c r="J1138" t="s">
        <v>8</v>
      </c>
      <c r="K1138" t="str">
        <f>VLOOKUP(tblSalaries[[#This Row],[Where do you work]],tblCountries[[Actual]:[Mapping]],2,FALSE)</f>
        <v>India</v>
      </c>
      <c r="L1138" t="s">
        <v>9</v>
      </c>
      <c r="M1138" s="46">
        <v>6</v>
      </c>
      <c r="N11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39" spans="2:14" ht="15" customHeight="1" x14ac:dyDescent="0.25">
      <c r="B1139" t="s">
        <v>3138</v>
      </c>
      <c r="C1139" s="1">
        <v>41057.922361111108</v>
      </c>
      <c r="D1139" s="4" t="s">
        <v>1297</v>
      </c>
      <c r="E1139">
        <v>500000</v>
      </c>
      <c r="F1139" t="s">
        <v>40</v>
      </c>
      <c r="G1139" s="8" t="e">
        <f>tblSalaries[[#This Row],[clean Salary (in local currency)]]*VLOOKUP(tblSalaries[[#This Row],[Currency]],tblXrate[],2,FALSE)</f>
        <v>#N/A</v>
      </c>
      <c r="H1139" t="s">
        <v>936</v>
      </c>
      <c r="I1139" t="s">
        <v>52</v>
      </c>
      <c r="J1139" t="s">
        <v>8</v>
      </c>
      <c r="K1139" t="str">
        <f>VLOOKUP(tblSalaries[[#This Row],[Where do you work]],tblCountries[[Actual]:[Mapping]],2,FALSE)</f>
        <v>India</v>
      </c>
      <c r="L1139" t="s">
        <v>25</v>
      </c>
      <c r="M1139" s="46">
        <v>25</v>
      </c>
      <c r="N11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140" spans="2:14" ht="15" customHeight="1" x14ac:dyDescent="0.25">
      <c r="B1140" t="s">
        <v>3139</v>
      </c>
      <c r="C1140" s="1">
        <v>41057.923750000002</v>
      </c>
      <c r="D1140" s="4">
        <v>30000</v>
      </c>
      <c r="E1140">
        <v>30000</v>
      </c>
      <c r="F1140" t="s">
        <v>6</v>
      </c>
      <c r="G1140" s="8" t="e">
        <f>tblSalaries[[#This Row],[clean Salary (in local currency)]]*VLOOKUP(tblSalaries[[#This Row],[Currency]],tblXrate[],2,FALSE)</f>
        <v>#N/A</v>
      </c>
      <c r="H1140" t="s">
        <v>1298</v>
      </c>
      <c r="I1140" t="s">
        <v>52</v>
      </c>
      <c r="J1140" t="s">
        <v>1299</v>
      </c>
      <c r="K1140" t="str">
        <f>VLOOKUP(tblSalaries[[#This Row],[Where do you work]],tblCountries[[Actual]:[Mapping]],2,FALSE)</f>
        <v>Mexico</v>
      </c>
      <c r="L1140" t="s">
        <v>13</v>
      </c>
      <c r="M1140" s="46">
        <v>17</v>
      </c>
      <c r="N11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41" spans="2:14" ht="15" customHeight="1" x14ac:dyDescent="0.25">
      <c r="B1141" t="s">
        <v>3140</v>
      </c>
      <c r="C1141" s="1">
        <v>41057.92597222222</v>
      </c>
      <c r="D1141" s="4">
        <v>8600</v>
      </c>
      <c r="E1141">
        <v>8600</v>
      </c>
      <c r="F1141" t="s">
        <v>6</v>
      </c>
      <c r="G1141" s="8" t="e">
        <f>tblSalaries[[#This Row],[clean Salary (in local currency)]]*VLOOKUP(tblSalaries[[#This Row],[Currency]],tblXrate[],2,FALSE)</f>
        <v>#N/A</v>
      </c>
      <c r="H1141" t="s">
        <v>1300</v>
      </c>
      <c r="I1141" t="s">
        <v>20</v>
      </c>
      <c r="J1141" t="s">
        <v>8</v>
      </c>
      <c r="K1141" t="str">
        <f>VLOOKUP(tblSalaries[[#This Row],[Where do you work]],tblCountries[[Actual]:[Mapping]],2,FALSE)</f>
        <v>India</v>
      </c>
      <c r="L1141" t="s">
        <v>9</v>
      </c>
      <c r="M1141" s="46">
        <v>2</v>
      </c>
      <c r="N11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42" spans="2:14" ht="15" customHeight="1" x14ac:dyDescent="0.25">
      <c r="B1142" t="s">
        <v>3141</v>
      </c>
      <c r="C1142" s="1">
        <v>41057.934074074074</v>
      </c>
      <c r="D1142" s="4" t="s">
        <v>1301</v>
      </c>
      <c r="E1142">
        <v>81600</v>
      </c>
      <c r="F1142" t="s">
        <v>6</v>
      </c>
      <c r="G1142" s="8" t="e">
        <f>tblSalaries[[#This Row],[clean Salary (in local currency)]]*VLOOKUP(tblSalaries[[#This Row],[Currency]],tblXrate[],2,FALSE)</f>
        <v>#N/A</v>
      </c>
      <c r="H1142" t="s">
        <v>1302</v>
      </c>
      <c r="I1142" t="s">
        <v>20</v>
      </c>
      <c r="J1142" t="s">
        <v>71</v>
      </c>
      <c r="K1142" t="str">
        <f>VLOOKUP(tblSalaries[[#This Row],[Where do you work]],tblCountries[[Actual]:[Mapping]],2,FALSE)</f>
        <v>UK</v>
      </c>
      <c r="L1142" t="s">
        <v>9</v>
      </c>
      <c r="M1142" s="46">
        <v>4</v>
      </c>
      <c r="N11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43" spans="2:14" ht="15" customHeight="1" x14ac:dyDescent="0.25">
      <c r="B1143" t="s">
        <v>3142</v>
      </c>
      <c r="C1143" s="1">
        <v>41057.939918981479</v>
      </c>
      <c r="D1143" s="4">
        <v>600000</v>
      </c>
      <c r="E1143">
        <v>600000</v>
      </c>
      <c r="F1143" t="s">
        <v>3900</v>
      </c>
      <c r="G1143" s="8" t="e">
        <f>tblSalaries[[#This Row],[clean Salary (in local currency)]]*VLOOKUP(tblSalaries[[#This Row],[Currency]],tblXrate[],2,FALSE)</f>
        <v>#N/A</v>
      </c>
      <c r="H1143" t="s">
        <v>1303</v>
      </c>
      <c r="I1143" t="s">
        <v>20</v>
      </c>
      <c r="J1143" t="s">
        <v>1304</v>
      </c>
      <c r="K1143" t="str">
        <f>VLOOKUP(tblSalaries[[#This Row],[Where do you work]],tblCountries[[Actual]:[Mapping]],2,FALSE)</f>
        <v>Dominican Republic</v>
      </c>
      <c r="L1143" t="s">
        <v>13</v>
      </c>
      <c r="M1143" s="46">
        <v>3</v>
      </c>
      <c r="N11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44" spans="2:14" ht="15" customHeight="1" x14ac:dyDescent="0.25">
      <c r="B1144" t="s">
        <v>3143</v>
      </c>
      <c r="C1144" s="1">
        <v>41057.941620370373</v>
      </c>
      <c r="D1144" s="4" t="s">
        <v>1305</v>
      </c>
      <c r="E1144">
        <v>65000</v>
      </c>
      <c r="F1144" t="s">
        <v>86</v>
      </c>
      <c r="G1144" s="8" t="e">
        <f>tblSalaries[[#This Row],[clean Salary (in local currency)]]*VLOOKUP(tblSalaries[[#This Row],[Currency]],tblXrate[],2,FALSE)</f>
        <v>#N/A</v>
      </c>
      <c r="H1144" t="s">
        <v>1306</v>
      </c>
      <c r="I1144" t="s">
        <v>20</v>
      </c>
      <c r="J1144" t="s">
        <v>88</v>
      </c>
      <c r="K1144" t="str">
        <f>VLOOKUP(tblSalaries[[#This Row],[Where do you work]],tblCountries[[Actual]:[Mapping]],2,FALSE)</f>
        <v>Canada</v>
      </c>
      <c r="L1144" t="s">
        <v>9</v>
      </c>
      <c r="M1144" s="46">
        <v>20</v>
      </c>
      <c r="N11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45" spans="2:14" ht="15" customHeight="1" x14ac:dyDescent="0.25">
      <c r="B1145" t="s">
        <v>3144</v>
      </c>
      <c r="C1145" s="1">
        <v>41057.941921296297</v>
      </c>
      <c r="D1145" s="4">
        <v>75000</v>
      </c>
      <c r="E1145">
        <v>75000</v>
      </c>
      <c r="F1145" t="s">
        <v>6</v>
      </c>
      <c r="G1145" s="8" t="e">
        <f>tblSalaries[[#This Row],[clean Salary (in local currency)]]*VLOOKUP(tblSalaries[[#This Row],[Currency]],tblXrate[],2,FALSE)</f>
        <v>#N/A</v>
      </c>
      <c r="H1145" t="s">
        <v>488</v>
      </c>
      <c r="I1145" t="s">
        <v>488</v>
      </c>
      <c r="J1145" t="s">
        <v>15</v>
      </c>
      <c r="K1145" t="str">
        <f>VLOOKUP(tblSalaries[[#This Row],[Where do you work]],tblCountries[[Actual]:[Mapping]],2,FALSE)</f>
        <v>USA</v>
      </c>
      <c r="L1145" t="s">
        <v>18</v>
      </c>
      <c r="M1145" s="46">
        <v>20</v>
      </c>
      <c r="N11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46" spans="2:14" ht="15" customHeight="1" x14ac:dyDescent="0.25">
      <c r="B1146" t="s">
        <v>3145</v>
      </c>
      <c r="C1146" s="1">
        <v>41057.942210648151</v>
      </c>
      <c r="D1146" s="4">
        <v>59000</v>
      </c>
      <c r="E1146">
        <v>59000</v>
      </c>
      <c r="F1146" t="s">
        <v>6</v>
      </c>
      <c r="G1146" s="8" t="e">
        <f>tblSalaries[[#This Row],[clean Salary (in local currency)]]*VLOOKUP(tblSalaries[[#This Row],[Currency]],tblXrate[],2,FALSE)</f>
        <v>#N/A</v>
      </c>
      <c r="H1146" t="s">
        <v>394</v>
      </c>
      <c r="I1146" t="s">
        <v>20</v>
      </c>
      <c r="J1146" t="s">
        <v>15</v>
      </c>
      <c r="K1146" t="str">
        <f>VLOOKUP(tblSalaries[[#This Row],[Where do you work]],tblCountries[[Actual]:[Mapping]],2,FALSE)</f>
        <v>USA</v>
      </c>
      <c r="L1146" t="s">
        <v>9</v>
      </c>
      <c r="M1146" s="46">
        <v>14</v>
      </c>
      <c r="N11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47" spans="2:14" ht="15" customHeight="1" x14ac:dyDescent="0.25">
      <c r="B1147" t="s">
        <v>3146</v>
      </c>
      <c r="C1147" s="1">
        <v>41057.943483796298</v>
      </c>
      <c r="D1147" s="4" t="s">
        <v>1307</v>
      </c>
      <c r="E1147">
        <v>50000</v>
      </c>
      <c r="F1147" t="s">
        <v>6</v>
      </c>
      <c r="G1147" s="8" t="e">
        <f>tblSalaries[[#This Row],[clean Salary (in local currency)]]*VLOOKUP(tblSalaries[[#This Row],[Currency]],tblXrate[],2,FALSE)</f>
        <v>#N/A</v>
      </c>
      <c r="H1147" t="s">
        <v>563</v>
      </c>
      <c r="I1147" t="s">
        <v>52</v>
      </c>
      <c r="J1147" t="s">
        <v>88</v>
      </c>
      <c r="K1147" t="str">
        <f>VLOOKUP(tblSalaries[[#This Row],[Where do you work]],tblCountries[[Actual]:[Mapping]],2,FALSE)</f>
        <v>Canada</v>
      </c>
      <c r="L1147" t="s">
        <v>25</v>
      </c>
      <c r="M1147" s="46">
        <v>5</v>
      </c>
      <c r="N11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48" spans="2:14" ht="15" customHeight="1" x14ac:dyDescent="0.25">
      <c r="B1148" t="s">
        <v>3147</v>
      </c>
      <c r="C1148" s="1">
        <v>41057.943854166668</v>
      </c>
      <c r="D1148" s="4" t="s">
        <v>1308</v>
      </c>
      <c r="E1148">
        <v>80000</v>
      </c>
      <c r="F1148" t="s">
        <v>69</v>
      </c>
      <c r="G1148" s="8" t="e">
        <f>tblSalaries[[#This Row],[clean Salary (in local currency)]]*VLOOKUP(tblSalaries[[#This Row],[Currency]],tblXrate[],2,FALSE)</f>
        <v>#N/A</v>
      </c>
      <c r="H1148" t="s">
        <v>181</v>
      </c>
      <c r="I1148" t="s">
        <v>488</v>
      </c>
      <c r="J1148" t="s">
        <v>71</v>
      </c>
      <c r="K1148" t="str">
        <f>VLOOKUP(tblSalaries[[#This Row],[Where do you work]],tblCountries[[Actual]:[Mapping]],2,FALSE)</f>
        <v>UK</v>
      </c>
      <c r="L1148" t="s">
        <v>9</v>
      </c>
      <c r="M1148" s="46">
        <v>15</v>
      </c>
      <c r="N11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49" spans="2:14" ht="15" customHeight="1" x14ac:dyDescent="0.25">
      <c r="B1149" t="s">
        <v>3148</v>
      </c>
      <c r="C1149" s="1">
        <v>41057.945150462961</v>
      </c>
      <c r="D1149" s="4" t="s">
        <v>1309</v>
      </c>
      <c r="E1149">
        <v>54000</v>
      </c>
      <c r="F1149" t="s">
        <v>3889</v>
      </c>
      <c r="G1149" s="8" t="e">
        <f>tblSalaries[[#This Row],[clean Salary (in local currency)]]*VLOOKUP(tblSalaries[[#This Row],[Currency]],tblXrate[],2,FALSE)</f>
        <v>#N/A</v>
      </c>
      <c r="H1149" t="s">
        <v>1310</v>
      </c>
      <c r="I1149" t="s">
        <v>52</v>
      </c>
      <c r="J1149" t="s">
        <v>143</v>
      </c>
      <c r="K1149" t="str">
        <f>VLOOKUP(tblSalaries[[#This Row],[Where do you work]],tblCountries[[Actual]:[Mapping]],2,FALSE)</f>
        <v>Brazil</v>
      </c>
      <c r="L1149" t="s">
        <v>25</v>
      </c>
      <c r="M1149" s="46">
        <v>7</v>
      </c>
      <c r="N11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50" spans="2:14" ht="15" customHeight="1" x14ac:dyDescent="0.25">
      <c r="B1150" t="s">
        <v>3149</v>
      </c>
      <c r="C1150" s="1">
        <v>41057.9453125</v>
      </c>
      <c r="D1150" s="4">
        <v>500000</v>
      </c>
      <c r="E1150">
        <v>500000</v>
      </c>
      <c r="F1150" t="s">
        <v>40</v>
      </c>
      <c r="G1150" s="8" t="e">
        <f>tblSalaries[[#This Row],[clean Salary (in local currency)]]*VLOOKUP(tblSalaries[[#This Row],[Currency]],tblXrate[],2,FALSE)</f>
        <v>#N/A</v>
      </c>
      <c r="H1150" t="s">
        <v>207</v>
      </c>
      <c r="I1150" t="s">
        <v>20</v>
      </c>
      <c r="J1150" t="s">
        <v>8</v>
      </c>
      <c r="K1150" t="str">
        <f>VLOOKUP(tblSalaries[[#This Row],[Where do you work]],tblCountries[[Actual]:[Mapping]],2,FALSE)</f>
        <v>India</v>
      </c>
      <c r="L1150" t="s">
        <v>9</v>
      </c>
      <c r="M1150" s="46">
        <v>0.8</v>
      </c>
      <c r="N11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51" spans="2:14" ht="15" customHeight="1" x14ac:dyDescent="0.25">
      <c r="B1151" t="s">
        <v>3150</v>
      </c>
      <c r="C1151" s="1">
        <v>41057.945439814815</v>
      </c>
      <c r="D1151" s="4" t="s">
        <v>1311</v>
      </c>
      <c r="E1151">
        <v>8725</v>
      </c>
      <c r="F1151" t="s">
        <v>6</v>
      </c>
      <c r="G1151" s="8" t="e">
        <f>tblSalaries[[#This Row],[clean Salary (in local currency)]]*VLOOKUP(tblSalaries[[#This Row],[Currency]],tblXrate[],2,FALSE)</f>
        <v>#N/A</v>
      </c>
      <c r="H1151" t="s">
        <v>593</v>
      </c>
      <c r="I1151" t="s">
        <v>52</v>
      </c>
      <c r="J1151" t="s">
        <v>17</v>
      </c>
      <c r="K1151" t="str">
        <f>VLOOKUP(tblSalaries[[#This Row],[Where do you work]],tblCountries[[Actual]:[Mapping]],2,FALSE)</f>
        <v>Pakistan</v>
      </c>
      <c r="L1151" t="s">
        <v>18</v>
      </c>
      <c r="M1151" s="46">
        <v>18</v>
      </c>
      <c r="N11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52" spans="2:14" ht="15" customHeight="1" x14ac:dyDescent="0.25">
      <c r="B1152" t="s">
        <v>3151</v>
      </c>
      <c r="C1152" s="1">
        <v>41057.947777777779</v>
      </c>
      <c r="D1152" s="4" t="s">
        <v>1312</v>
      </c>
      <c r="E1152">
        <v>32000</v>
      </c>
      <c r="F1152" t="s">
        <v>69</v>
      </c>
      <c r="G1152" s="8" t="e">
        <f>tblSalaries[[#This Row],[clean Salary (in local currency)]]*VLOOKUP(tblSalaries[[#This Row],[Currency]],tblXrate[],2,FALSE)</f>
        <v>#N/A</v>
      </c>
      <c r="H1152" t="s">
        <v>1313</v>
      </c>
      <c r="I1152" t="s">
        <v>20</v>
      </c>
      <c r="J1152" t="s">
        <v>71</v>
      </c>
      <c r="K1152" t="str">
        <f>VLOOKUP(tblSalaries[[#This Row],[Where do you work]],tblCountries[[Actual]:[Mapping]],2,FALSE)</f>
        <v>UK</v>
      </c>
      <c r="L1152" t="s">
        <v>9</v>
      </c>
      <c r="M1152" s="46">
        <v>4</v>
      </c>
      <c r="N11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53" spans="2:14" ht="15" customHeight="1" x14ac:dyDescent="0.25">
      <c r="B1153" t="s">
        <v>3152</v>
      </c>
      <c r="C1153" s="1">
        <v>41057.948483796295</v>
      </c>
      <c r="D1153" s="4" t="s">
        <v>1314</v>
      </c>
      <c r="E1153">
        <v>43000</v>
      </c>
      <c r="F1153" t="s">
        <v>69</v>
      </c>
      <c r="G1153" s="8" t="e">
        <f>tblSalaries[[#This Row],[clean Salary (in local currency)]]*VLOOKUP(tblSalaries[[#This Row],[Currency]],tblXrate[],2,FALSE)</f>
        <v>#N/A</v>
      </c>
      <c r="H1153" t="s">
        <v>1315</v>
      </c>
      <c r="I1153" t="s">
        <v>310</v>
      </c>
      <c r="J1153" t="s">
        <v>71</v>
      </c>
      <c r="K1153" t="str">
        <f>VLOOKUP(tblSalaries[[#This Row],[Where do you work]],tblCountries[[Actual]:[Mapping]],2,FALSE)</f>
        <v>UK</v>
      </c>
      <c r="L1153" t="s">
        <v>13</v>
      </c>
      <c r="M1153" s="46">
        <v>15</v>
      </c>
      <c r="N11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54" spans="2:14" ht="15" customHeight="1" x14ac:dyDescent="0.25">
      <c r="B1154" t="s">
        <v>3153</v>
      </c>
      <c r="C1154" s="1">
        <v>41057.94903935185</v>
      </c>
      <c r="D1154" s="4" t="s">
        <v>1316</v>
      </c>
      <c r="E1154">
        <v>53000</v>
      </c>
      <c r="F1154" t="s">
        <v>86</v>
      </c>
      <c r="G1154" s="8" t="e">
        <f>tblSalaries[[#This Row],[clean Salary (in local currency)]]*VLOOKUP(tblSalaries[[#This Row],[Currency]],tblXrate[],2,FALSE)</f>
        <v>#N/A</v>
      </c>
      <c r="H1154" t="s">
        <v>153</v>
      </c>
      <c r="I1154" t="s">
        <v>20</v>
      </c>
      <c r="J1154" t="s">
        <v>88</v>
      </c>
      <c r="K1154" t="str">
        <f>VLOOKUP(tblSalaries[[#This Row],[Where do you work]],tblCountries[[Actual]:[Mapping]],2,FALSE)</f>
        <v>Canada</v>
      </c>
      <c r="L1154" t="s">
        <v>9</v>
      </c>
      <c r="M1154" s="46">
        <v>6</v>
      </c>
      <c r="N11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55" spans="2:14" ht="15" customHeight="1" x14ac:dyDescent="0.25">
      <c r="B1155" t="s">
        <v>3154</v>
      </c>
      <c r="C1155" s="1">
        <v>41057.950370370374</v>
      </c>
      <c r="D1155" s="4" t="s">
        <v>1317</v>
      </c>
      <c r="E1155">
        <v>200000</v>
      </c>
      <c r="F1155" t="s">
        <v>40</v>
      </c>
      <c r="G1155" s="8" t="e">
        <f>tblSalaries[[#This Row],[clean Salary (in local currency)]]*VLOOKUP(tblSalaries[[#This Row],[Currency]],tblXrate[],2,FALSE)</f>
        <v>#N/A</v>
      </c>
      <c r="H1155" t="s">
        <v>615</v>
      </c>
      <c r="I1155" t="s">
        <v>20</v>
      </c>
      <c r="J1155" t="s">
        <v>8</v>
      </c>
      <c r="K1155" t="str">
        <f>VLOOKUP(tblSalaries[[#This Row],[Where do you work]],tblCountries[[Actual]:[Mapping]],2,FALSE)</f>
        <v>India</v>
      </c>
      <c r="L1155" t="s">
        <v>25</v>
      </c>
      <c r="M1155" s="46">
        <v>6</v>
      </c>
      <c r="N11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56" spans="2:14" ht="15" customHeight="1" x14ac:dyDescent="0.25">
      <c r="B1156" t="s">
        <v>3155</v>
      </c>
      <c r="C1156" s="1">
        <v>41057.950868055559</v>
      </c>
      <c r="D1156" s="4" t="s">
        <v>1318</v>
      </c>
      <c r="E1156">
        <v>450000</v>
      </c>
      <c r="F1156" t="s">
        <v>40</v>
      </c>
      <c r="G1156" s="8" t="e">
        <f>tblSalaries[[#This Row],[clean Salary (in local currency)]]*VLOOKUP(tblSalaries[[#This Row],[Currency]],tblXrate[],2,FALSE)</f>
        <v>#N/A</v>
      </c>
      <c r="H1156" t="s">
        <v>628</v>
      </c>
      <c r="I1156" t="s">
        <v>52</v>
      </c>
      <c r="J1156" t="s">
        <v>8</v>
      </c>
      <c r="K1156" t="str">
        <f>VLOOKUP(tblSalaries[[#This Row],[Where do you work]],tblCountries[[Actual]:[Mapping]],2,FALSE)</f>
        <v>India</v>
      </c>
      <c r="L1156" t="s">
        <v>9</v>
      </c>
      <c r="M1156" s="46">
        <v>21</v>
      </c>
      <c r="N11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157" spans="2:14" ht="15" customHeight="1" x14ac:dyDescent="0.25">
      <c r="B1157" t="s">
        <v>3156</v>
      </c>
      <c r="C1157" s="1">
        <v>41057.951979166668</v>
      </c>
      <c r="D1157" s="4">
        <v>28000</v>
      </c>
      <c r="E1157">
        <v>28000</v>
      </c>
      <c r="F1157" t="s">
        <v>6</v>
      </c>
      <c r="G1157" s="8" t="e">
        <f>tblSalaries[[#This Row],[clean Salary (in local currency)]]*VLOOKUP(tblSalaries[[#This Row],[Currency]],tblXrate[],2,FALSE)</f>
        <v>#N/A</v>
      </c>
      <c r="H1157" t="s">
        <v>1319</v>
      </c>
      <c r="I1157" t="s">
        <v>52</v>
      </c>
      <c r="J1157" t="s">
        <v>75</v>
      </c>
      <c r="K1157" t="str">
        <f>VLOOKUP(tblSalaries[[#This Row],[Where do you work]],tblCountries[[Actual]:[Mapping]],2,FALSE)</f>
        <v>Poland</v>
      </c>
      <c r="L1157" t="s">
        <v>9</v>
      </c>
      <c r="M1157" s="46">
        <v>5</v>
      </c>
      <c r="N11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58" spans="2:14" ht="15" customHeight="1" x14ac:dyDescent="0.25">
      <c r="B1158" t="s">
        <v>3157</v>
      </c>
      <c r="C1158" s="1">
        <v>41057.95239583333</v>
      </c>
      <c r="D1158" s="4">
        <v>31763</v>
      </c>
      <c r="E1158">
        <v>31763</v>
      </c>
      <c r="F1158" t="s">
        <v>69</v>
      </c>
      <c r="G1158" s="8" t="e">
        <f>tblSalaries[[#This Row],[clean Salary (in local currency)]]*VLOOKUP(tblSalaries[[#This Row],[Currency]],tblXrate[],2,FALSE)</f>
        <v>#N/A</v>
      </c>
      <c r="H1158" t="s">
        <v>1320</v>
      </c>
      <c r="I1158" t="s">
        <v>20</v>
      </c>
      <c r="J1158" t="s">
        <v>71</v>
      </c>
      <c r="K1158" t="str">
        <f>VLOOKUP(tblSalaries[[#This Row],[Where do you work]],tblCountries[[Actual]:[Mapping]],2,FALSE)</f>
        <v>UK</v>
      </c>
      <c r="L1158" t="s">
        <v>18</v>
      </c>
      <c r="M1158" s="46">
        <v>2</v>
      </c>
      <c r="N11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59" spans="2:14" ht="15" customHeight="1" x14ac:dyDescent="0.25">
      <c r="B1159" t="s">
        <v>3158</v>
      </c>
      <c r="C1159" s="1">
        <v>41057.952997685185</v>
      </c>
      <c r="D1159" s="4" t="s">
        <v>1321</v>
      </c>
      <c r="E1159">
        <v>32000</v>
      </c>
      <c r="F1159" t="s">
        <v>69</v>
      </c>
      <c r="G1159" s="8" t="e">
        <f>tblSalaries[[#This Row],[clean Salary (in local currency)]]*VLOOKUP(tblSalaries[[#This Row],[Currency]],tblXrate[],2,FALSE)</f>
        <v>#N/A</v>
      </c>
      <c r="H1159" t="s">
        <v>1322</v>
      </c>
      <c r="I1159" t="s">
        <v>20</v>
      </c>
      <c r="J1159" t="s">
        <v>88</v>
      </c>
      <c r="K1159" t="str">
        <f>VLOOKUP(tblSalaries[[#This Row],[Where do you work]],tblCountries[[Actual]:[Mapping]],2,FALSE)</f>
        <v>Canada</v>
      </c>
      <c r="L1159" t="s">
        <v>9</v>
      </c>
      <c r="M1159" s="46">
        <v>9</v>
      </c>
      <c r="N11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60" spans="2:14" ht="15" customHeight="1" x14ac:dyDescent="0.25">
      <c r="B1160" t="s">
        <v>3159</v>
      </c>
      <c r="C1160" s="1">
        <v>41057.953506944446</v>
      </c>
      <c r="D1160" s="4">
        <v>27840</v>
      </c>
      <c r="E1160">
        <v>27840</v>
      </c>
      <c r="F1160" t="s">
        <v>6</v>
      </c>
      <c r="G1160" s="8" t="e">
        <f>tblSalaries[[#This Row],[clean Salary (in local currency)]]*VLOOKUP(tblSalaries[[#This Row],[Currency]],tblXrate[],2,FALSE)</f>
        <v>#N/A</v>
      </c>
      <c r="H1160" t="s">
        <v>1323</v>
      </c>
      <c r="I1160" t="s">
        <v>20</v>
      </c>
      <c r="J1160" t="s">
        <v>15</v>
      </c>
      <c r="K1160" t="str">
        <f>VLOOKUP(tblSalaries[[#This Row],[Where do you work]],tblCountries[[Actual]:[Mapping]],2,FALSE)</f>
        <v>USA</v>
      </c>
      <c r="L1160" t="s">
        <v>18</v>
      </c>
      <c r="M1160" s="46">
        <v>1</v>
      </c>
      <c r="N11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61" spans="2:14" ht="15" customHeight="1" x14ac:dyDescent="0.25">
      <c r="B1161" t="s">
        <v>3160</v>
      </c>
      <c r="C1161" s="1">
        <v>41057.954444444447</v>
      </c>
      <c r="D1161" s="4" t="s">
        <v>1324</v>
      </c>
      <c r="E1161">
        <v>350000</v>
      </c>
      <c r="F1161" t="s">
        <v>40</v>
      </c>
      <c r="G1161" s="8" t="e">
        <f>tblSalaries[[#This Row],[clean Salary (in local currency)]]*VLOOKUP(tblSalaries[[#This Row],[Currency]],tblXrate[],2,FALSE)</f>
        <v>#N/A</v>
      </c>
      <c r="H1161" t="s">
        <v>1325</v>
      </c>
      <c r="I1161" t="s">
        <v>310</v>
      </c>
      <c r="J1161" t="s">
        <v>8</v>
      </c>
      <c r="K1161" t="str">
        <f>VLOOKUP(tblSalaries[[#This Row],[Where do you work]],tblCountries[[Actual]:[Mapping]],2,FALSE)</f>
        <v>India</v>
      </c>
      <c r="L1161" t="s">
        <v>18</v>
      </c>
      <c r="M1161" s="46">
        <v>1.5</v>
      </c>
      <c r="N11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62" spans="2:14" ht="15" customHeight="1" x14ac:dyDescent="0.25">
      <c r="B1162" t="s">
        <v>3161</v>
      </c>
      <c r="C1162" s="1">
        <v>41057.955324074072</v>
      </c>
      <c r="D1162" s="4" t="s">
        <v>1326</v>
      </c>
      <c r="E1162">
        <v>50000</v>
      </c>
      <c r="F1162" t="s">
        <v>6</v>
      </c>
      <c r="G1162" s="8" t="e">
        <f>tblSalaries[[#This Row],[clean Salary (in local currency)]]*VLOOKUP(tblSalaries[[#This Row],[Currency]],tblXrate[],2,FALSE)</f>
        <v>#N/A</v>
      </c>
      <c r="H1162" t="s">
        <v>279</v>
      </c>
      <c r="I1162" t="s">
        <v>279</v>
      </c>
      <c r="J1162" t="s">
        <v>171</v>
      </c>
      <c r="K1162" t="str">
        <f>VLOOKUP(tblSalaries[[#This Row],[Where do you work]],tblCountries[[Actual]:[Mapping]],2,FALSE)</f>
        <v>Singapore</v>
      </c>
      <c r="L1162" t="s">
        <v>18</v>
      </c>
      <c r="M1162" s="46">
        <v>25</v>
      </c>
      <c r="N11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163" spans="2:14" ht="15" customHeight="1" x14ac:dyDescent="0.25">
      <c r="B1163" t="s">
        <v>3162</v>
      </c>
      <c r="C1163" s="1">
        <v>41057.957233796296</v>
      </c>
      <c r="D1163" s="4">
        <v>48000</v>
      </c>
      <c r="E1163">
        <v>48000</v>
      </c>
      <c r="F1163" t="s">
        <v>6</v>
      </c>
      <c r="G1163" s="8" t="e">
        <f>tblSalaries[[#This Row],[clean Salary (in local currency)]]*VLOOKUP(tblSalaries[[#This Row],[Currency]],tblXrate[],2,FALSE)</f>
        <v>#N/A</v>
      </c>
      <c r="H1163" t="s">
        <v>1327</v>
      </c>
      <c r="I1163" t="s">
        <v>488</v>
      </c>
      <c r="J1163" t="s">
        <v>1009</v>
      </c>
      <c r="K1163" t="str">
        <f>VLOOKUP(tblSalaries[[#This Row],[Where do you work]],tblCountries[[Actual]:[Mapping]],2,FALSE)</f>
        <v>Qatar</v>
      </c>
      <c r="L1163" t="s">
        <v>18</v>
      </c>
      <c r="M1163" s="46">
        <v>10</v>
      </c>
      <c r="N11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64" spans="2:14" ht="15" customHeight="1" x14ac:dyDescent="0.25">
      <c r="B1164" t="s">
        <v>3163</v>
      </c>
      <c r="C1164" s="1">
        <v>41057.957824074074</v>
      </c>
      <c r="D1164" s="4">
        <v>2000</v>
      </c>
      <c r="E1164">
        <v>24000</v>
      </c>
      <c r="F1164" t="s">
        <v>6</v>
      </c>
      <c r="G1164" s="8" t="e">
        <f>tblSalaries[[#This Row],[clean Salary (in local currency)]]*VLOOKUP(tblSalaries[[#This Row],[Currency]],tblXrate[],2,FALSE)</f>
        <v>#N/A</v>
      </c>
      <c r="H1164" t="s">
        <v>1328</v>
      </c>
      <c r="I1164" t="s">
        <v>52</v>
      </c>
      <c r="J1164" t="s">
        <v>1329</v>
      </c>
      <c r="K1164" t="str">
        <f>VLOOKUP(tblSalaries[[#This Row],[Where do you work]],tblCountries[[Actual]:[Mapping]],2,FALSE)</f>
        <v>Argentina</v>
      </c>
      <c r="L1164" t="s">
        <v>9</v>
      </c>
      <c r="M1164" s="46">
        <v>21</v>
      </c>
      <c r="N11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165" spans="2:14" ht="15" customHeight="1" x14ac:dyDescent="0.25">
      <c r="B1165" t="s">
        <v>3164</v>
      </c>
      <c r="C1165" s="1">
        <v>41057.959814814814</v>
      </c>
      <c r="D1165" s="4">
        <v>75000</v>
      </c>
      <c r="E1165">
        <v>75000</v>
      </c>
      <c r="F1165" t="s">
        <v>6</v>
      </c>
      <c r="G1165" s="8" t="e">
        <f>tblSalaries[[#This Row],[clean Salary (in local currency)]]*VLOOKUP(tblSalaries[[#This Row],[Currency]],tblXrate[],2,FALSE)</f>
        <v>#N/A</v>
      </c>
      <c r="H1165" t="s">
        <v>14</v>
      </c>
      <c r="I1165" t="s">
        <v>20</v>
      </c>
      <c r="J1165" t="s">
        <v>15</v>
      </c>
      <c r="K1165" t="str">
        <f>VLOOKUP(tblSalaries[[#This Row],[Where do you work]],tblCountries[[Actual]:[Mapping]],2,FALSE)</f>
        <v>USA</v>
      </c>
      <c r="L1165" t="s">
        <v>9</v>
      </c>
      <c r="M1165" s="46">
        <v>12</v>
      </c>
      <c r="N11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66" spans="2:14" ht="15" customHeight="1" x14ac:dyDescent="0.25">
      <c r="B1166" t="s">
        <v>3165</v>
      </c>
      <c r="C1166" s="1">
        <v>41057.961840277778</v>
      </c>
      <c r="D1166" s="4" t="s">
        <v>1330</v>
      </c>
      <c r="E1166">
        <v>216000</v>
      </c>
      <c r="F1166" t="s">
        <v>358</v>
      </c>
      <c r="G1166" s="8" t="e">
        <f>tblSalaries[[#This Row],[clean Salary (in local currency)]]*VLOOKUP(tblSalaries[[#This Row],[Currency]],tblXrate[],2,FALSE)</f>
        <v>#N/A</v>
      </c>
      <c r="H1166" t="s">
        <v>466</v>
      </c>
      <c r="I1166" t="s">
        <v>20</v>
      </c>
      <c r="J1166" t="s">
        <v>359</v>
      </c>
      <c r="K1166" t="str">
        <f>VLOOKUP(tblSalaries[[#This Row],[Where do you work]],tblCountries[[Actual]:[Mapping]],2,FALSE)</f>
        <v>Dubai</v>
      </c>
      <c r="L1166" t="s">
        <v>9</v>
      </c>
      <c r="M1166" s="46">
        <v>2</v>
      </c>
      <c r="N11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67" spans="2:14" ht="15" customHeight="1" x14ac:dyDescent="0.25">
      <c r="B1167" t="s">
        <v>3166</v>
      </c>
      <c r="C1167" s="1">
        <v>41057.962754629632</v>
      </c>
      <c r="D1167" s="4" t="s">
        <v>1331</v>
      </c>
      <c r="E1167">
        <v>2000000</v>
      </c>
      <c r="F1167" t="s">
        <v>32</v>
      </c>
      <c r="G1167" s="8" t="e">
        <f>tblSalaries[[#This Row],[clean Salary (in local currency)]]*VLOOKUP(tblSalaries[[#This Row],[Currency]],tblXrate[],2,FALSE)</f>
        <v>#N/A</v>
      </c>
      <c r="H1167" t="s">
        <v>1332</v>
      </c>
      <c r="I1167" t="s">
        <v>356</v>
      </c>
      <c r="J1167" t="s">
        <v>17</v>
      </c>
      <c r="K1167" t="str">
        <f>VLOOKUP(tblSalaries[[#This Row],[Where do you work]],tblCountries[[Actual]:[Mapping]],2,FALSE)</f>
        <v>Pakistan</v>
      </c>
      <c r="L1167" t="s">
        <v>13</v>
      </c>
      <c r="M1167" s="46">
        <v>8</v>
      </c>
      <c r="N11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68" spans="2:14" ht="15" customHeight="1" x14ac:dyDescent="0.25">
      <c r="B1168" t="s">
        <v>3167</v>
      </c>
      <c r="C1168" s="1">
        <v>41057.967638888891</v>
      </c>
      <c r="D1168" s="4">
        <v>60000</v>
      </c>
      <c r="E1168">
        <v>60000</v>
      </c>
      <c r="F1168" t="s">
        <v>6</v>
      </c>
      <c r="G1168" s="8" t="e">
        <f>tblSalaries[[#This Row],[clean Salary (in local currency)]]*VLOOKUP(tblSalaries[[#This Row],[Currency]],tblXrate[],2,FALSE)</f>
        <v>#N/A</v>
      </c>
      <c r="H1168" t="s">
        <v>1333</v>
      </c>
      <c r="I1168" t="s">
        <v>52</v>
      </c>
      <c r="J1168" t="s">
        <v>15</v>
      </c>
      <c r="K1168" t="str">
        <f>VLOOKUP(tblSalaries[[#This Row],[Where do you work]],tblCountries[[Actual]:[Mapping]],2,FALSE)</f>
        <v>USA</v>
      </c>
      <c r="L1168" t="s">
        <v>18</v>
      </c>
      <c r="M1168" s="46">
        <v>10</v>
      </c>
      <c r="N11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69" spans="2:14" ht="15" customHeight="1" x14ac:dyDescent="0.25">
      <c r="B1169" t="s">
        <v>3168</v>
      </c>
      <c r="C1169" s="1">
        <v>41057.967719907407</v>
      </c>
      <c r="D1169" s="4" t="s">
        <v>1334</v>
      </c>
      <c r="E1169">
        <v>60000</v>
      </c>
      <c r="F1169" t="s">
        <v>1335</v>
      </c>
      <c r="G1169" s="8" t="e">
        <f>tblSalaries[[#This Row],[clean Salary (in local currency)]]*VLOOKUP(tblSalaries[[#This Row],[Currency]],tblXrate[],2,FALSE)</f>
        <v>#N/A</v>
      </c>
      <c r="H1169" t="s">
        <v>108</v>
      </c>
      <c r="I1169" t="s">
        <v>20</v>
      </c>
      <c r="J1169" t="s">
        <v>75</v>
      </c>
      <c r="K1169" t="str">
        <f>VLOOKUP(tblSalaries[[#This Row],[Where do you work]],tblCountries[[Actual]:[Mapping]],2,FALSE)</f>
        <v>Poland</v>
      </c>
      <c r="L1169" t="s">
        <v>13</v>
      </c>
      <c r="M1169" s="46">
        <v>10</v>
      </c>
      <c r="N11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70" spans="2:14" ht="15" customHeight="1" x14ac:dyDescent="0.25">
      <c r="B1170" t="s">
        <v>3169</v>
      </c>
      <c r="C1170" s="1">
        <v>41057.970277777778</v>
      </c>
      <c r="D1170" s="4" t="s">
        <v>1336</v>
      </c>
      <c r="E1170">
        <v>7200</v>
      </c>
      <c r="F1170" t="s">
        <v>6</v>
      </c>
      <c r="G1170" s="8" t="e">
        <f>tblSalaries[[#This Row],[clean Salary (in local currency)]]*VLOOKUP(tblSalaries[[#This Row],[Currency]],tblXrate[],2,FALSE)</f>
        <v>#N/A</v>
      </c>
      <c r="H1170" t="s">
        <v>1337</v>
      </c>
      <c r="I1170" t="s">
        <v>3912</v>
      </c>
      <c r="J1170" t="s">
        <v>8</v>
      </c>
      <c r="K1170" t="str">
        <f>VLOOKUP(tblSalaries[[#This Row],[Where do you work]],tblCountries[[Actual]:[Mapping]],2,FALSE)</f>
        <v>India</v>
      </c>
      <c r="L1170" t="s">
        <v>9</v>
      </c>
      <c r="M1170" s="46">
        <v>7</v>
      </c>
      <c r="N11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71" spans="2:14" ht="15" customHeight="1" x14ac:dyDescent="0.25">
      <c r="B1171" t="s">
        <v>3170</v>
      </c>
      <c r="C1171" s="1">
        <v>41057.970497685186</v>
      </c>
      <c r="D1171" s="4">
        <v>56000</v>
      </c>
      <c r="E1171">
        <v>56000</v>
      </c>
      <c r="F1171" t="s">
        <v>6</v>
      </c>
      <c r="G1171" s="8" t="e">
        <f>tblSalaries[[#This Row],[clean Salary (in local currency)]]*VLOOKUP(tblSalaries[[#This Row],[Currency]],tblXrate[],2,FALSE)</f>
        <v>#N/A</v>
      </c>
      <c r="H1171" t="s">
        <v>20</v>
      </c>
      <c r="I1171" t="s">
        <v>20</v>
      </c>
      <c r="J1171" t="s">
        <v>15</v>
      </c>
      <c r="K1171" t="str">
        <f>VLOOKUP(tblSalaries[[#This Row],[Where do you work]],tblCountries[[Actual]:[Mapping]],2,FALSE)</f>
        <v>USA</v>
      </c>
      <c r="L1171" t="s">
        <v>25</v>
      </c>
      <c r="M1171" s="46">
        <v>2</v>
      </c>
      <c r="N11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72" spans="2:14" ht="15" customHeight="1" x14ac:dyDescent="0.25">
      <c r="B1172" t="s">
        <v>3171</v>
      </c>
      <c r="C1172" s="1">
        <v>41057.971944444442</v>
      </c>
      <c r="D1172" s="4" t="s">
        <v>1338</v>
      </c>
      <c r="E1172">
        <v>540000</v>
      </c>
      <c r="F1172" t="s">
        <v>40</v>
      </c>
      <c r="G1172" s="8" t="e">
        <f>tblSalaries[[#This Row],[clean Salary (in local currency)]]*VLOOKUP(tblSalaries[[#This Row],[Currency]],tblXrate[],2,FALSE)</f>
        <v>#N/A</v>
      </c>
      <c r="H1172" t="s">
        <v>1339</v>
      </c>
      <c r="I1172" t="s">
        <v>20</v>
      </c>
      <c r="J1172" t="s">
        <v>8</v>
      </c>
      <c r="K1172" t="str">
        <f>VLOOKUP(tblSalaries[[#This Row],[Where do you work]],tblCountries[[Actual]:[Mapping]],2,FALSE)</f>
        <v>India</v>
      </c>
      <c r="L1172" t="s">
        <v>9</v>
      </c>
      <c r="M1172" s="46">
        <v>7.9</v>
      </c>
      <c r="N11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73" spans="2:14" ht="15" customHeight="1" x14ac:dyDescent="0.25">
      <c r="B1173" t="s">
        <v>3172</v>
      </c>
      <c r="C1173" s="1">
        <v>41057.972939814812</v>
      </c>
      <c r="D1173" s="4" t="s">
        <v>1340</v>
      </c>
      <c r="E1173">
        <v>4300000</v>
      </c>
      <c r="F1173" t="s">
        <v>3957</v>
      </c>
      <c r="G1173" s="8" t="e">
        <f>tblSalaries[[#This Row],[clean Salary (in local currency)]]*VLOOKUP(tblSalaries[[#This Row],[Currency]],tblXrate[],2,FALSE)</f>
        <v>#N/A</v>
      </c>
      <c r="H1173" t="s">
        <v>641</v>
      </c>
      <c r="I1173" t="s">
        <v>52</v>
      </c>
      <c r="J1173" t="s">
        <v>1341</v>
      </c>
      <c r="K1173" t="str">
        <f>VLOOKUP(tblSalaries[[#This Row],[Where do you work]],tblCountries[[Actual]:[Mapping]],2,FALSE)</f>
        <v>Kenya</v>
      </c>
      <c r="L1173" t="s">
        <v>9</v>
      </c>
      <c r="M1173" s="46">
        <v>9</v>
      </c>
      <c r="N11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74" spans="2:14" ht="15" customHeight="1" x14ac:dyDescent="0.25">
      <c r="B1174" t="s">
        <v>3173</v>
      </c>
      <c r="C1174" s="1">
        <v>41057.976064814815</v>
      </c>
      <c r="D1174" s="4" t="s">
        <v>1342</v>
      </c>
      <c r="E1174">
        <v>82000</v>
      </c>
      <c r="F1174" t="s">
        <v>22</v>
      </c>
      <c r="G1174" s="8" t="e">
        <f>tblSalaries[[#This Row],[clean Salary (in local currency)]]*VLOOKUP(tblSalaries[[#This Row],[Currency]],tblXrate[],2,FALSE)</f>
        <v>#N/A</v>
      </c>
      <c r="H1174" t="s">
        <v>1343</v>
      </c>
      <c r="I1174" t="s">
        <v>52</v>
      </c>
      <c r="J1174" t="s">
        <v>627</v>
      </c>
      <c r="K1174" t="str">
        <f>VLOOKUP(tblSalaries[[#This Row],[Where do you work]],tblCountries[[Actual]:[Mapping]],2,FALSE)</f>
        <v>Netherlands</v>
      </c>
      <c r="L1174" t="s">
        <v>13</v>
      </c>
      <c r="M1174" s="46">
        <v>25</v>
      </c>
      <c r="N11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175" spans="2:14" ht="15" customHeight="1" x14ac:dyDescent="0.25">
      <c r="B1175" t="s">
        <v>3174</v>
      </c>
      <c r="C1175" s="1">
        <v>41057.981932870367</v>
      </c>
      <c r="D1175" s="4">
        <v>88000</v>
      </c>
      <c r="E1175">
        <v>88000</v>
      </c>
      <c r="F1175" t="s">
        <v>6</v>
      </c>
      <c r="G1175" s="8" t="e">
        <f>tblSalaries[[#This Row],[clean Salary (in local currency)]]*VLOOKUP(tblSalaries[[#This Row],[Currency]],tblXrate[],2,FALSE)</f>
        <v>#N/A</v>
      </c>
      <c r="H1175" t="s">
        <v>1344</v>
      </c>
      <c r="I1175" t="s">
        <v>52</v>
      </c>
      <c r="J1175" t="s">
        <v>15</v>
      </c>
      <c r="K1175" t="str">
        <f>VLOOKUP(tblSalaries[[#This Row],[Where do you work]],tblCountries[[Actual]:[Mapping]],2,FALSE)</f>
        <v>USA</v>
      </c>
      <c r="L1175" t="s">
        <v>9</v>
      </c>
      <c r="M1175" s="46">
        <v>2</v>
      </c>
      <c r="N11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76" spans="2:14" ht="15" customHeight="1" x14ac:dyDescent="0.25">
      <c r="B1176" t="s">
        <v>3175</v>
      </c>
      <c r="C1176" s="1">
        <v>41057.985324074078</v>
      </c>
      <c r="D1176" s="4">
        <v>80000</v>
      </c>
      <c r="E1176">
        <v>80000</v>
      </c>
      <c r="F1176" t="s">
        <v>6</v>
      </c>
      <c r="G1176" s="8" t="e">
        <f>tblSalaries[[#This Row],[clean Salary (in local currency)]]*VLOOKUP(tblSalaries[[#This Row],[Currency]],tblXrate[],2,FALSE)</f>
        <v>#N/A</v>
      </c>
      <c r="H1176" t="s">
        <v>1345</v>
      </c>
      <c r="I1176" t="s">
        <v>20</v>
      </c>
      <c r="J1176" t="s">
        <v>15</v>
      </c>
      <c r="K1176" t="str">
        <f>VLOOKUP(tblSalaries[[#This Row],[Where do you work]],tblCountries[[Actual]:[Mapping]],2,FALSE)</f>
        <v>USA</v>
      </c>
      <c r="L1176" t="s">
        <v>9</v>
      </c>
      <c r="M1176" s="46">
        <v>6</v>
      </c>
      <c r="N11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77" spans="2:14" ht="15" customHeight="1" x14ac:dyDescent="0.25">
      <c r="B1177" t="s">
        <v>3176</v>
      </c>
      <c r="C1177" s="1">
        <v>41057.991087962961</v>
      </c>
      <c r="D1177" s="4">
        <v>19000</v>
      </c>
      <c r="E1177">
        <v>19000</v>
      </c>
      <c r="F1177" t="s">
        <v>6</v>
      </c>
      <c r="G1177" s="8" t="e">
        <f>tblSalaries[[#This Row],[clean Salary (in local currency)]]*VLOOKUP(tblSalaries[[#This Row],[Currency]],tblXrate[],2,FALSE)</f>
        <v>#N/A</v>
      </c>
      <c r="H1177" t="s">
        <v>310</v>
      </c>
      <c r="I1177" t="s">
        <v>310</v>
      </c>
      <c r="J1177" t="s">
        <v>71</v>
      </c>
      <c r="K1177" t="str">
        <f>VLOOKUP(tblSalaries[[#This Row],[Where do you work]],tblCountries[[Actual]:[Mapping]],2,FALSE)</f>
        <v>UK</v>
      </c>
      <c r="L1177" t="s">
        <v>9</v>
      </c>
      <c r="M1177" s="46">
        <v>20</v>
      </c>
      <c r="N11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78" spans="2:14" ht="15" customHeight="1" x14ac:dyDescent="0.25">
      <c r="B1178" t="s">
        <v>3177</v>
      </c>
      <c r="C1178" s="1">
        <v>41057.99417824074</v>
      </c>
      <c r="D1178" s="4" t="s">
        <v>1346</v>
      </c>
      <c r="E1178">
        <v>15000</v>
      </c>
      <c r="F1178" t="s">
        <v>22</v>
      </c>
      <c r="G1178" s="8" t="e">
        <f>tblSalaries[[#This Row],[clean Salary (in local currency)]]*VLOOKUP(tblSalaries[[#This Row],[Currency]],tblXrate[],2,FALSE)</f>
        <v>#N/A</v>
      </c>
      <c r="H1178" t="s">
        <v>1347</v>
      </c>
      <c r="I1178" t="s">
        <v>356</v>
      </c>
      <c r="J1178" t="s">
        <v>1348</v>
      </c>
      <c r="K1178" t="str">
        <f>VLOOKUP(tblSalaries[[#This Row],[Where do you work]],tblCountries[[Actual]:[Mapping]],2,FALSE)</f>
        <v>Italy</v>
      </c>
      <c r="L1178" t="s">
        <v>9</v>
      </c>
      <c r="M1178" s="46">
        <v>3</v>
      </c>
      <c r="N11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79" spans="2:14" ht="15" customHeight="1" x14ac:dyDescent="0.25">
      <c r="B1179" t="s">
        <v>3178</v>
      </c>
      <c r="C1179" s="1">
        <v>41057.994930555556</v>
      </c>
      <c r="D1179" s="4">
        <v>480000</v>
      </c>
      <c r="E1179">
        <v>480000</v>
      </c>
      <c r="F1179" t="s">
        <v>40</v>
      </c>
      <c r="G1179" s="8" t="e">
        <f>tblSalaries[[#This Row],[clean Salary (in local currency)]]*VLOOKUP(tblSalaries[[#This Row],[Currency]],tblXrate[],2,FALSE)</f>
        <v>#N/A</v>
      </c>
      <c r="H1179" t="s">
        <v>1349</v>
      </c>
      <c r="I1179" t="s">
        <v>356</v>
      </c>
      <c r="J1179" t="s">
        <v>8</v>
      </c>
      <c r="K1179" t="str">
        <f>VLOOKUP(tblSalaries[[#This Row],[Where do you work]],tblCountries[[Actual]:[Mapping]],2,FALSE)</f>
        <v>India</v>
      </c>
      <c r="L1179" t="s">
        <v>13</v>
      </c>
      <c r="M1179" s="46">
        <v>15</v>
      </c>
      <c r="N11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80" spans="2:14" ht="15" customHeight="1" x14ac:dyDescent="0.25">
      <c r="B1180" t="s">
        <v>3179</v>
      </c>
      <c r="C1180" s="1">
        <v>41057.995162037034</v>
      </c>
      <c r="D1180" s="4">
        <v>1100000</v>
      </c>
      <c r="E1180">
        <v>1100000</v>
      </c>
      <c r="F1180" t="s">
        <v>40</v>
      </c>
      <c r="G1180" s="8" t="e">
        <f>tblSalaries[[#This Row],[clean Salary (in local currency)]]*VLOOKUP(tblSalaries[[#This Row],[Currency]],tblXrate[],2,FALSE)</f>
        <v>#N/A</v>
      </c>
      <c r="H1180" t="s">
        <v>1350</v>
      </c>
      <c r="I1180" t="s">
        <v>356</v>
      </c>
      <c r="J1180" t="s">
        <v>8</v>
      </c>
      <c r="K1180" t="str">
        <f>VLOOKUP(tblSalaries[[#This Row],[Where do you work]],tblCountries[[Actual]:[Mapping]],2,FALSE)</f>
        <v>India</v>
      </c>
      <c r="L1180" t="s">
        <v>13</v>
      </c>
      <c r="M1180" s="46">
        <v>13</v>
      </c>
      <c r="N11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81" spans="2:14" ht="15" customHeight="1" x14ac:dyDescent="0.25">
      <c r="B1181" t="s">
        <v>3180</v>
      </c>
      <c r="C1181" s="1">
        <v>41058.000243055554</v>
      </c>
      <c r="D1181" s="4">
        <v>61000</v>
      </c>
      <c r="E1181">
        <v>61000</v>
      </c>
      <c r="F1181" t="s">
        <v>6</v>
      </c>
      <c r="G1181" s="8" t="e">
        <f>tblSalaries[[#This Row],[clean Salary (in local currency)]]*VLOOKUP(tblSalaries[[#This Row],[Currency]],tblXrate[],2,FALSE)</f>
        <v>#N/A</v>
      </c>
      <c r="H1181" t="s">
        <v>14</v>
      </c>
      <c r="I1181" t="s">
        <v>20</v>
      </c>
      <c r="J1181" t="s">
        <v>15</v>
      </c>
      <c r="K1181" t="str">
        <f>VLOOKUP(tblSalaries[[#This Row],[Where do you work]],tblCountries[[Actual]:[Mapping]],2,FALSE)</f>
        <v>USA</v>
      </c>
      <c r="L1181" t="s">
        <v>9</v>
      </c>
      <c r="M1181" s="46">
        <v>1.5</v>
      </c>
      <c r="N11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82" spans="2:14" ht="15" customHeight="1" x14ac:dyDescent="0.25">
      <c r="B1182" t="s">
        <v>3181</v>
      </c>
      <c r="C1182" s="1">
        <v>41058.002581018518</v>
      </c>
      <c r="D1182" s="4">
        <v>34000</v>
      </c>
      <c r="E1182">
        <v>34000</v>
      </c>
      <c r="F1182" t="s">
        <v>69</v>
      </c>
      <c r="G1182" s="8" t="e">
        <f>tblSalaries[[#This Row],[clean Salary (in local currency)]]*VLOOKUP(tblSalaries[[#This Row],[Currency]],tblXrate[],2,FALSE)</f>
        <v>#N/A</v>
      </c>
      <c r="H1182" t="s">
        <v>1351</v>
      </c>
      <c r="I1182" t="s">
        <v>310</v>
      </c>
      <c r="J1182" t="s">
        <v>71</v>
      </c>
      <c r="K1182" t="str">
        <f>VLOOKUP(tblSalaries[[#This Row],[Where do you work]],tblCountries[[Actual]:[Mapping]],2,FALSE)</f>
        <v>UK</v>
      </c>
      <c r="L1182" t="s">
        <v>13</v>
      </c>
      <c r="M1182" s="46">
        <v>10</v>
      </c>
      <c r="N11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83" spans="2:14" ht="15" customHeight="1" x14ac:dyDescent="0.25">
      <c r="B1183" t="s">
        <v>3182</v>
      </c>
      <c r="C1183" s="1">
        <v>41058.002638888887</v>
      </c>
      <c r="D1183" s="4">
        <v>34000</v>
      </c>
      <c r="E1183">
        <v>34000</v>
      </c>
      <c r="F1183" t="s">
        <v>69</v>
      </c>
      <c r="G1183" s="8" t="e">
        <f>tblSalaries[[#This Row],[clean Salary (in local currency)]]*VLOOKUP(tblSalaries[[#This Row],[Currency]],tblXrate[],2,FALSE)</f>
        <v>#N/A</v>
      </c>
      <c r="H1183" t="s">
        <v>1351</v>
      </c>
      <c r="I1183" t="s">
        <v>310</v>
      </c>
      <c r="J1183" t="s">
        <v>71</v>
      </c>
      <c r="K1183" t="str">
        <f>VLOOKUP(tblSalaries[[#This Row],[Where do you work]],tblCountries[[Actual]:[Mapping]],2,FALSE)</f>
        <v>UK</v>
      </c>
      <c r="L1183" t="s">
        <v>13</v>
      </c>
      <c r="M1183" s="46">
        <v>10</v>
      </c>
      <c r="N11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84" spans="2:14" ht="15" customHeight="1" x14ac:dyDescent="0.25">
      <c r="B1184" t="s">
        <v>3183</v>
      </c>
      <c r="C1184" s="1">
        <v>41058.004861111112</v>
      </c>
      <c r="D1184" s="4">
        <v>250000</v>
      </c>
      <c r="E1184">
        <v>250000</v>
      </c>
      <c r="F1184" t="s">
        <v>40</v>
      </c>
      <c r="G1184" s="8" t="e">
        <f>tblSalaries[[#This Row],[clean Salary (in local currency)]]*VLOOKUP(tblSalaries[[#This Row],[Currency]],tblXrate[],2,FALSE)</f>
        <v>#N/A</v>
      </c>
      <c r="H1184" t="s">
        <v>1352</v>
      </c>
      <c r="I1184" t="s">
        <v>52</v>
      </c>
      <c r="J1184" t="s">
        <v>8</v>
      </c>
      <c r="K1184" t="str">
        <f>VLOOKUP(tblSalaries[[#This Row],[Where do you work]],tblCountries[[Actual]:[Mapping]],2,FALSE)</f>
        <v>India</v>
      </c>
      <c r="L1184" t="s">
        <v>9</v>
      </c>
      <c r="M1184" s="46">
        <v>1</v>
      </c>
      <c r="N11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85" spans="2:14" ht="15" customHeight="1" x14ac:dyDescent="0.25">
      <c r="B1185" t="s">
        <v>3184</v>
      </c>
      <c r="C1185" s="1">
        <v>41058.005277777775</v>
      </c>
      <c r="D1185" s="4">
        <v>20000</v>
      </c>
      <c r="E1185">
        <v>20000</v>
      </c>
      <c r="F1185" t="s">
        <v>22</v>
      </c>
      <c r="G1185" s="8" t="e">
        <f>tblSalaries[[#This Row],[clean Salary (in local currency)]]*VLOOKUP(tblSalaries[[#This Row],[Currency]],tblXrate[],2,FALSE)</f>
        <v>#N/A</v>
      </c>
      <c r="H1185" t="s">
        <v>1353</v>
      </c>
      <c r="I1185" t="s">
        <v>52</v>
      </c>
      <c r="J1185" t="s">
        <v>1354</v>
      </c>
      <c r="K1185" t="str">
        <f>VLOOKUP(tblSalaries[[#This Row],[Where do you work]],tblCountries[[Actual]:[Mapping]],2,FALSE)</f>
        <v>Greece</v>
      </c>
      <c r="L1185" t="s">
        <v>25</v>
      </c>
      <c r="M1185" s="46">
        <v>12</v>
      </c>
      <c r="N11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86" spans="2:14" ht="15" customHeight="1" x14ac:dyDescent="0.25">
      <c r="B1186" t="s">
        <v>3185</v>
      </c>
      <c r="C1186" s="1">
        <v>41058.008599537039</v>
      </c>
      <c r="D1186" s="4">
        <v>23000</v>
      </c>
      <c r="E1186">
        <v>23000</v>
      </c>
      <c r="F1186" t="s">
        <v>6</v>
      </c>
      <c r="G1186" s="8" t="e">
        <f>tblSalaries[[#This Row],[clean Salary (in local currency)]]*VLOOKUP(tblSalaries[[#This Row],[Currency]],tblXrate[],2,FALSE)</f>
        <v>#N/A</v>
      </c>
      <c r="H1186" t="s">
        <v>1355</v>
      </c>
      <c r="I1186" t="s">
        <v>310</v>
      </c>
      <c r="J1186" t="s">
        <v>133</v>
      </c>
      <c r="K1186" t="str">
        <f>VLOOKUP(tblSalaries[[#This Row],[Where do you work]],tblCountries[[Actual]:[Mapping]],2,FALSE)</f>
        <v>Saudi Arabia</v>
      </c>
      <c r="L1186" t="s">
        <v>13</v>
      </c>
      <c r="M1186" s="46">
        <v>14</v>
      </c>
      <c r="N11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87" spans="2:14" ht="15" customHeight="1" x14ac:dyDescent="0.25">
      <c r="B1187" t="s">
        <v>3186</v>
      </c>
      <c r="C1187" s="1">
        <v>41058.011747685188</v>
      </c>
      <c r="D1187" s="4" t="s">
        <v>1261</v>
      </c>
      <c r="E1187">
        <v>900000</v>
      </c>
      <c r="F1187" t="s">
        <v>40</v>
      </c>
      <c r="G1187" s="8" t="e">
        <f>tblSalaries[[#This Row],[clean Salary (in local currency)]]*VLOOKUP(tblSalaries[[#This Row],[Currency]],tblXrate[],2,FALSE)</f>
        <v>#N/A</v>
      </c>
      <c r="H1187" t="s">
        <v>1356</v>
      </c>
      <c r="I1187" t="s">
        <v>52</v>
      </c>
      <c r="J1187" t="s">
        <v>8</v>
      </c>
      <c r="K1187" t="str">
        <f>VLOOKUP(tblSalaries[[#This Row],[Where do you work]],tblCountries[[Actual]:[Mapping]],2,FALSE)</f>
        <v>India</v>
      </c>
      <c r="L1187" t="s">
        <v>25</v>
      </c>
      <c r="M1187" s="46">
        <v>13</v>
      </c>
      <c r="N11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88" spans="2:14" ht="15" customHeight="1" x14ac:dyDescent="0.25">
      <c r="B1188" t="s">
        <v>3187</v>
      </c>
      <c r="C1188" s="1">
        <v>41058.017812500002</v>
      </c>
      <c r="D1188" s="4">
        <v>60000</v>
      </c>
      <c r="E1188">
        <v>60000</v>
      </c>
      <c r="F1188" t="s">
        <v>6</v>
      </c>
      <c r="G1188" s="8" t="e">
        <f>tblSalaries[[#This Row],[clean Salary (in local currency)]]*VLOOKUP(tblSalaries[[#This Row],[Currency]],tblXrate[],2,FALSE)</f>
        <v>#N/A</v>
      </c>
      <c r="H1188" t="s">
        <v>1357</v>
      </c>
      <c r="I1188" t="s">
        <v>279</v>
      </c>
      <c r="J1188" t="s">
        <v>15</v>
      </c>
      <c r="K1188" t="str">
        <f>VLOOKUP(tblSalaries[[#This Row],[Where do you work]],tblCountries[[Actual]:[Mapping]],2,FALSE)</f>
        <v>USA</v>
      </c>
      <c r="L1188" t="s">
        <v>25</v>
      </c>
      <c r="M1188" s="46">
        <v>6</v>
      </c>
      <c r="N11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89" spans="2:14" ht="15" customHeight="1" x14ac:dyDescent="0.25">
      <c r="B1189" t="s">
        <v>3188</v>
      </c>
      <c r="C1189" s="1">
        <v>41058.017893518518</v>
      </c>
      <c r="D1189" s="4">
        <v>800</v>
      </c>
      <c r="E1189">
        <v>4800</v>
      </c>
      <c r="F1189" t="s">
        <v>6</v>
      </c>
      <c r="G1189" s="8" t="e">
        <f>tblSalaries[[#This Row],[clean Salary (in local currency)]]*VLOOKUP(tblSalaries[[#This Row],[Currency]],tblXrate[],2,FALSE)</f>
        <v>#N/A</v>
      </c>
      <c r="H1189" t="s">
        <v>14</v>
      </c>
      <c r="I1189" t="s">
        <v>20</v>
      </c>
      <c r="J1189" t="s">
        <v>8</v>
      </c>
      <c r="K1189" t="str">
        <f>VLOOKUP(tblSalaries[[#This Row],[Where do you work]],tblCountries[[Actual]:[Mapping]],2,FALSE)</f>
        <v>India</v>
      </c>
      <c r="L1189" t="s">
        <v>9</v>
      </c>
      <c r="M1189" s="46">
        <v>5</v>
      </c>
      <c r="N11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90" spans="2:14" ht="15" customHeight="1" x14ac:dyDescent="0.25">
      <c r="B1190" t="s">
        <v>3189</v>
      </c>
      <c r="C1190" s="1">
        <v>41058.01829861111</v>
      </c>
      <c r="D1190" s="4" t="s">
        <v>1358</v>
      </c>
      <c r="E1190">
        <v>625000</v>
      </c>
      <c r="F1190" t="s">
        <v>1359</v>
      </c>
      <c r="G1190" s="8" t="e">
        <f>tblSalaries[[#This Row],[clean Salary (in local currency)]]*VLOOKUP(tblSalaries[[#This Row],[Currency]],tblXrate[],2,FALSE)</f>
        <v>#N/A</v>
      </c>
      <c r="H1190" t="s">
        <v>1360</v>
      </c>
      <c r="I1190" t="s">
        <v>52</v>
      </c>
      <c r="J1190" t="s">
        <v>875</v>
      </c>
      <c r="K1190" t="str">
        <f>VLOOKUP(tblSalaries[[#This Row],[Where do you work]],tblCountries[[Actual]:[Mapping]],2,FALSE)</f>
        <v>Denmark</v>
      </c>
      <c r="L1190" t="s">
        <v>9</v>
      </c>
      <c r="M1190" s="46">
        <v>25</v>
      </c>
      <c r="N11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191" spans="2:14" ht="15" customHeight="1" x14ac:dyDescent="0.25">
      <c r="B1191" t="s">
        <v>3190</v>
      </c>
      <c r="C1191" s="1">
        <v>41058.019884259258</v>
      </c>
      <c r="D1191" s="4">
        <v>500000</v>
      </c>
      <c r="E1191">
        <v>500000</v>
      </c>
      <c r="F1191" t="s">
        <v>40</v>
      </c>
      <c r="G1191" s="8" t="e">
        <f>tblSalaries[[#This Row],[clean Salary (in local currency)]]*VLOOKUP(tblSalaries[[#This Row],[Currency]],tblXrate[],2,FALSE)</f>
        <v>#N/A</v>
      </c>
      <c r="H1191" t="s">
        <v>356</v>
      </c>
      <c r="I1191" t="s">
        <v>356</v>
      </c>
      <c r="J1191" t="s">
        <v>8</v>
      </c>
      <c r="K1191" t="str">
        <f>VLOOKUP(tblSalaries[[#This Row],[Where do you work]],tblCountries[[Actual]:[Mapping]],2,FALSE)</f>
        <v>India</v>
      </c>
      <c r="L1191" t="s">
        <v>18</v>
      </c>
      <c r="M1191" s="46">
        <v>3</v>
      </c>
      <c r="N11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92" spans="2:14" ht="15" customHeight="1" x14ac:dyDescent="0.25">
      <c r="B1192" t="s">
        <v>3191</v>
      </c>
      <c r="C1192" s="1">
        <v>41058.020509259259</v>
      </c>
      <c r="D1192" s="4">
        <v>60000</v>
      </c>
      <c r="E1192">
        <v>60000</v>
      </c>
      <c r="F1192" t="s">
        <v>6</v>
      </c>
      <c r="G1192" s="8" t="e">
        <f>tblSalaries[[#This Row],[clean Salary (in local currency)]]*VLOOKUP(tblSalaries[[#This Row],[Currency]],tblXrate[],2,FALSE)</f>
        <v>#N/A</v>
      </c>
      <c r="H1192" t="s">
        <v>1361</v>
      </c>
      <c r="I1192" t="s">
        <v>52</v>
      </c>
      <c r="J1192" t="s">
        <v>15</v>
      </c>
      <c r="K1192" t="str">
        <f>VLOOKUP(tblSalaries[[#This Row],[Where do you work]],tblCountries[[Actual]:[Mapping]],2,FALSE)</f>
        <v>USA</v>
      </c>
      <c r="L1192" t="s">
        <v>9</v>
      </c>
      <c r="M1192" s="46">
        <v>12</v>
      </c>
      <c r="N11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93" spans="2:14" ht="15" customHeight="1" x14ac:dyDescent="0.25">
      <c r="B1193" t="s">
        <v>3192</v>
      </c>
      <c r="C1193" s="1">
        <v>41058.021319444444</v>
      </c>
      <c r="D1193" s="4">
        <v>2600000</v>
      </c>
      <c r="E1193">
        <v>2600000</v>
      </c>
      <c r="F1193" t="s">
        <v>40</v>
      </c>
      <c r="G1193" s="8" t="e">
        <f>tblSalaries[[#This Row],[clean Salary (in local currency)]]*VLOOKUP(tblSalaries[[#This Row],[Currency]],tblXrate[],2,FALSE)</f>
        <v>#N/A</v>
      </c>
      <c r="H1193" t="s">
        <v>1362</v>
      </c>
      <c r="I1193" t="s">
        <v>52</v>
      </c>
      <c r="J1193" t="s">
        <v>8</v>
      </c>
      <c r="K1193" t="str">
        <f>VLOOKUP(tblSalaries[[#This Row],[Where do you work]],tblCountries[[Actual]:[Mapping]],2,FALSE)</f>
        <v>India</v>
      </c>
      <c r="L1193" t="s">
        <v>9</v>
      </c>
      <c r="M1193" s="46">
        <v>4</v>
      </c>
      <c r="N11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94" spans="2:14" ht="15" customHeight="1" x14ac:dyDescent="0.25">
      <c r="B1194" t="s">
        <v>3193</v>
      </c>
      <c r="C1194" s="1">
        <v>41058.022627314815</v>
      </c>
      <c r="D1194" s="4" t="s">
        <v>1363</v>
      </c>
      <c r="E1194">
        <v>750000</v>
      </c>
      <c r="F1194" t="s">
        <v>40</v>
      </c>
      <c r="G1194" s="8" t="e">
        <f>tblSalaries[[#This Row],[clean Salary (in local currency)]]*VLOOKUP(tblSalaries[[#This Row],[Currency]],tblXrate[],2,FALSE)</f>
        <v>#N/A</v>
      </c>
      <c r="H1194" t="s">
        <v>1020</v>
      </c>
      <c r="I1194" t="s">
        <v>52</v>
      </c>
      <c r="J1194" t="s">
        <v>8</v>
      </c>
      <c r="K1194" t="str">
        <f>VLOOKUP(tblSalaries[[#This Row],[Where do you work]],tblCountries[[Actual]:[Mapping]],2,FALSE)</f>
        <v>India</v>
      </c>
      <c r="L1194" t="s">
        <v>18</v>
      </c>
      <c r="M1194" s="46">
        <v>3</v>
      </c>
      <c r="N11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95" spans="2:14" ht="15" customHeight="1" x14ac:dyDescent="0.25">
      <c r="B1195" t="s">
        <v>3194</v>
      </c>
      <c r="C1195" s="1">
        <v>41058.025243055556</v>
      </c>
      <c r="D1195" s="4">
        <v>74000</v>
      </c>
      <c r="E1195">
        <v>74000</v>
      </c>
      <c r="F1195" t="s">
        <v>6</v>
      </c>
      <c r="G1195" s="8" t="e">
        <f>tblSalaries[[#This Row],[clean Salary (in local currency)]]*VLOOKUP(tblSalaries[[#This Row],[Currency]],tblXrate[],2,FALSE)</f>
        <v>#N/A</v>
      </c>
      <c r="H1195" t="s">
        <v>1364</v>
      </c>
      <c r="I1195" t="s">
        <v>67</v>
      </c>
      <c r="J1195" t="s">
        <v>15</v>
      </c>
      <c r="K1195" t="str">
        <f>VLOOKUP(tblSalaries[[#This Row],[Where do you work]],tblCountries[[Actual]:[Mapping]],2,FALSE)</f>
        <v>USA</v>
      </c>
      <c r="L1195" t="s">
        <v>9</v>
      </c>
      <c r="M1195" s="46">
        <v>10</v>
      </c>
      <c r="N11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96" spans="2:14" ht="15" customHeight="1" x14ac:dyDescent="0.25">
      <c r="B1196" t="s">
        <v>3195</v>
      </c>
      <c r="C1196" s="1">
        <v>41058.032835648148</v>
      </c>
      <c r="D1196" s="4">
        <v>95856</v>
      </c>
      <c r="E1196">
        <v>95856</v>
      </c>
      <c r="F1196" t="s">
        <v>6</v>
      </c>
      <c r="G1196" s="8" t="e">
        <f>tblSalaries[[#This Row],[clean Salary (in local currency)]]*VLOOKUP(tblSalaries[[#This Row],[Currency]],tblXrate[],2,FALSE)</f>
        <v>#N/A</v>
      </c>
      <c r="H1196" t="s">
        <v>20</v>
      </c>
      <c r="I1196" t="s">
        <v>20</v>
      </c>
      <c r="J1196" t="s">
        <v>15</v>
      </c>
      <c r="K1196" t="str">
        <f>VLOOKUP(tblSalaries[[#This Row],[Where do you work]],tblCountries[[Actual]:[Mapping]],2,FALSE)</f>
        <v>USA</v>
      </c>
      <c r="L1196" t="s">
        <v>18</v>
      </c>
      <c r="M1196" s="46">
        <v>13</v>
      </c>
      <c r="N11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97" spans="2:14" ht="15" customHeight="1" x14ac:dyDescent="0.25">
      <c r="B1197" t="s">
        <v>3196</v>
      </c>
      <c r="C1197" s="1">
        <v>41058.043969907405</v>
      </c>
      <c r="D1197" s="4" t="s">
        <v>1365</v>
      </c>
      <c r="E1197">
        <v>40000</v>
      </c>
      <c r="F1197" t="s">
        <v>6</v>
      </c>
      <c r="G1197" s="8" t="e">
        <f>tblSalaries[[#This Row],[clean Salary (in local currency)]]*VLOOKUP(tblSalaries[[#This Row],[Currency]],tblXrate[],2,FALSE)</f>
        <v>#N/A</v>
      </c>
      <c r="H1197" t="s">
        <v>1366</v>
      </c>
      <c r="I1197" t="s">
        <v>310</v>
      </c>
      <c r="J1197" t="s">
        <v>15</v>
      </c>
      <c r="K1197" t="str">
        <f>VLOOKUP(tblSalaries[[#This Row],[Where do you work]],tblCountries[[Actual]:[Mapping]],2,FALSE)</f>
        <v>USA</v>
      </c>
      <c r="L1197" t="s">
        <v>18</v>
      </c>
      <c r="M1197" s="46">
        <v>15</v>
      </c>
      <c r="N11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198" spans="2:14" ht="15" customHeight="1" x14ac:dyDescent="0.25">
      <c r="B1198" t="s">
        <v>3197</v>
      </c>
      <c r="C1198" s="1">
        <v>41058.046342592592</v>
      </c>
      <c r="D1198" s="4">
        <v>4400</v>
      </c>
      <c r="E1198">
        <v>4400</v>
      </c>
      <c r="F1198" t="s">
        <v>6</v>
      </c>
      <c r="G1198" s="8" t="e">
        <f>tblSalaries[[#This Row],[clean Salary (in local currency)]]*VLOOKUP(tblSalaries[[#This Row],[Currency]],tblXrate[],2,FALSE)</f>
        <v>#N/A</v>
      </c>
      <c r="H1198" t="s">
        <v>1367</v>
      </c>
      <c r="I1198" t="s">
        <v>52</v>
      </c>
      <c r="J1198" t="s">
        <v>1368</v>
      </c>
      <c r="K1198" t="str">
        <f>VLOOKUP(tblSalaries[[#This Row],[Where do you work]],tblCountries[[Actual]:[Mapping]],2,FALSE)</f>
        <v>Latin America</v>
      </c>
      <c r="L1198" t="s">
        <v>18</v>
      </c>
      <c r="M1198" s="46">
        <v>5</v>
      </c>
      <c r="N11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199" spans="2:14" ht="15" customHeight="1" x14ac:dyDescent="0.25">
      <c r="B1199" t="s">
        <v>3198</v>
      </c>
      <c r="C1199" s="1">
        <v>41058.050324074073</v>
      </c>
      <c r="D1199" s="4">
        <v>90000</v>
      </c>
      <c r="E1199">
        <v>90000</v>
      </c>
      <c r="F1199" t="s">
        <v>6</v>
      </c>
      <c r="G1199" s="8" t="e">
        <f>tblSalaries[[#This Row],[clean Salary (in local currency)]]*VLOOKUP(tblSalaries[[#This Row],[Currency]],tblXrate[],2,FALSE)</f>
        <v>#N/A</v>
      </c>
      <c r="H1199" t="s">
        <v>72</v>
      </c>
      <c r="I1199" t="s">
        <v>20</v>
      </c>
      <c r="J1199" t="s">
        <v>15</v>
      </c>
      <c r="K1199" t="str">
        <f>VLOOKUP(tblSalaries[[#This Row],[Where do you work]],tblCountries[[Actual]:[Mapping]],2,FALSE)</f>
        <v>USA</v>
      </c>
      <c r="L1199" t="s">
        <v>9</v>
      </c>
      <c r="M1199" s="46">
        <v>30</v>
      </c>
      <c r="N11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200" spans="2:14" ht="15" customHeight="1" x14ac:dyDescent="0.25">
      <c r="B1200" t="s">
        <v>3199</v>
      </c>
      <c r="C1200" s="1">
        <v>41058.055162037039</v>
      </c>
      <c r="D1200" s="4" t="s">
        <v>1369</v>
      </c>
      <c r="E1200">
        <v>450000</v>
      </c>
      <c r="F1200" t="s">
        <v>40</v>
      </c>
      <c r="G1200" s="8" t="e">
        <f>tblSalaries[[#This Row],[clean Salary (in local currency)]]*VLOOKUP(tblSalaries[[#This Row],[Currency]],tblXrate[],2,FALSE)</f>
        <v>#N/A</v>
      </c>
      <c r="H1200" t="s">
        <v>1370</v>
      </c>
      <c r="I1200" t="s">
        <v>52</v>
      </c>
      <c r="J1200" t="s">
        <v>8</v>
      </c>
      <c r="K1200" t="str">
        <f>VLOOKUP(tblSalaries[[#This Row],[Where do you work]],tblCountries[[Actual]:[Mapping]],2,FALSE)</f>
        <v>India</v>
      </c>
      <c r="L1200" t="s">
        <v>13</v>
      </c>
      <c r="M1200" s="46">
        <v>2</v>
      </c>
      <c r="N12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01" spans="2:14" ht="15" customHeight="1" x14ac:dyDescent="0.25">
      <c r="B1201" t="s">
        <v>3200</v>
      </c>
      <c r="C1201" s="1">
        <v>41058.057627314818</v>
      </c>
      <c r="D1201" s="4" t="s">
        <v>395</v>
      </c>
      <c r="E1201">
        <v>1000000</v>
      </c>
      <c r="F1201" t="s">
        <v>40</v>
      </c>
      <c r="G1201" s="8" t="e">
        <f>tblSalaries[[#This Row],[clean Salary (in local currency)]]*VLOOKUP(tblSalaries[[#This Row],[Currency]],tblXrate[],2,FALSE)</f>
        <v>#N/A</v>
      </c>
      <c r="H1201" t="s">
        <v>1018</v>
      </c>
      <c r="I1201" t="s">
        <v>52</v>
      </c>
      <c r="J1201" t="s">
        <v>8</v>
      </c>
      <c r="K1201" t="str">
        <f>VLOOKUP(tblSalaries[[#This Row],[Where do you work]],tblCountries[[Actual]:[Mapping]],2,FALSE)</f>
        <v>India</v>
      </c>
      <c r="L1201" t="s">
        <v>9</v>
      </c>
      <c r="M1201" s="46">
        <v>8.5</v>
      </c>
      <c r="N12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02" spans="2:14" ht="15" customHeight="1" x14ac:dyDescent="0.25">
      <c r="B1202" t="s">
        <v>3201</v>
      </c>
      <c r="C1202" s="1">
        <v>41058.063645833332</v>
      </c>
      <c r="D1202" s="4" t="s">
        <v>1371</v>
      </c>
      <c r="E1202">
        <v>700000</v>
      </c>
      <c r="F1202" t="s">
        <v>40</v>
      </c>
      <c r="G1202" s="8" t="e">
        <f>tblSalaries[[#This Row],[clean Salary (in local currency)]]*VLOOKUP(tblSalaries[[#This Row],[Currency]],tblXrate[],2,FALSE)</f>
        <v>#N/A</v>
      </c>
      <c r="H1202" t="s">
        <v>1372</v>
      </c>
      <c r="I1202" t="s">
        <v>3912</v>
      </c>
      <c r="J1202" t="s">
        <v>8</v>
      </c>
      <c r="K1202" t="str">
        <f>VLOOKUP(tblSalaries[[#This Row],[Where do you work]],tblCountries[[Actual]:[Mapping]],2,FALSE)</f>
        <v>India</v>
      </c>
      <c r="L1202" t="s">
        <v>9</v>
      </c>
      <c r="M1202" s="46">
        <v>6</v>
      </c>
      <c r="N12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03" spans="2:14" ht="15" customHeight="1" x14ac:dyDescent="0.25">
      <c r="B1203" t="s">
        <v>3202</v>
      </c>
      <c r="C1203" s="1">
        <v>41058.070138888892</v>
      </c>
      <c r="D1203" s="4">
        <v>80000</v>
      </c>
      <c r="E1203">
        <v>80000</v>
      </c>
      <c r="F1203" t="s">
        <v>6</v>
      </c>
      <c r="G1203" s="8" t="e">
        <f>tblSalaries[[#This Row],[clean Salary (in local currency)]]*VLOOKUP(tblSalaries[[#This Row],[Currency]],tblXrate[],2,FALSE)</f>
        <v>#N/A</v>
      </c>
      <c r="H1203" t="s">
        <v>1373</v>
      </c>
      <c r="I1203" t="s">
        <v>20</v>
      </c>
      <c r="J1203" t="s">
        <v>171</v>
      </c>
      <c r="K1203" t="str">
        <f>VLOOKUP(tblSalaries[[#This Row],[Where do you work]],tblCountries[[Actual]:[Mapping]],2,FALSE)</f>
        <v>Singapore</v>
      </c>
      <c r="L1203" t="s">
        <v>25</v>
      </c>
      <c r="M1203" s="46">
        <v>6</v>
      </c>
      <c r="N12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04" spans="2:14" ht="15" customHeight="1" x14ac:dyDescent="0.25">
      <c r="B1204" t="s">
        <v>3203</v>
      </c>
      <c r="C1204" s="1">
        <v>41058.072256944448</v>
      </c>
      <c r="D1204" s="4">
        <v>100000</v>
      </c>
      <c r="E1204">
        <v>100000</v>
      </c>
      <c r="F1204" t="s">
        <v>6</v>
      </c>
      <c r="G1204" s="8" t="e">
        <f>tblSalaries[[#This Row],[clean Salary (in local currency)]]*VLOOKUP(tblSalaries[[#This Row],[Currency]],tblXrate[],2,FALSE)</f>
        <v>#N/A</v>
      </c>
      <c r="H1204" t="s">
        <v>641</v>
      </c>
      <c r="I1204" t="s">
        <v>52</v>
      </c>
      <c r="J1204" t="s">
        <v>15</v>
      </c>
      <c r="K1204" t="str">
        <f>VLOOKUP(tblSalaries[[#This Row],[Where do you work]],tblCountries[[Actual]:[Mapping]],2,FALSE)</f>
        <v>USA</v>
      </c>
      <c r="L1204" t="s">
        <v>9</v>
      </c>
      <c r="M1204" s="46">
        <v>11</v>
      </c>
      <c r="N12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05" spans="2:14" ht="15" customHeight="1" x14ac:dyDescent="0.25">
      <c r="B1205" t="s">
        <v>3204</v>
      </c>
      <c r="C1205" s="1">
        <v>41058.073067129626</v>
      </c>
      <c r="D1205" s="4">
        <v>4100</v>
      </c>
      <c r="E1205">
        <v>49200</v>
      </c>
      <c r="F1205" t="s">
        <v>6</v>
      </c>
      <c r="G1205" s="8" t="e">
        <f>tblSalaries[[#This Row],[clean Salary (in local currency)]]*VLOOKUP(tblSalaries[[#This Row],[Currency]],tblXrate[],2,FALSE)</f>
        <v>#N/A</v>
      </c>
      <c r="H1205" t="s">
        <v>1355</v>
      </c>
      <c r="I1205" t="s">
        <v>310</v>
      </c>
      <c r="J1205" t="s">
        <v>1374</v>
      </c>
      <c r="K1205" t="str">
        <f>VLOOKUP(tblSalaries[[#This Row],[Where do you work]],tblCountries[[Actual]:[Mapping]],2,FALSE)</f>
        <v>Qatar</v>
      </c>
      <c r="L1205" t="s">
        <v>18</v>
      </c>
      <c r="M1205" s="46">
        <v>25</v>
      </c>
      <c r="N12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206" spans="2:14" ht="15" customHeight="1" x14ac:dyDescent="0.25">
      <c r="B1206" t="s">
        <v>3205</v>
      </c>
      <c r="C1206" s="1">
        <v>41058.074756944443</v>
      </c>
      <c r="D1206" s="4">
        <v>750</v>
      </c>
      <c r="E1206">
        <v>9000</v>
      </c>
      <c r="F1206" t="s">
        <v>6</v>
      </c>
      <c r="G1206" s="8" t="e">
        <f>tblSalaries[[#This Row],[clean Salary (in local currency)]]*VLOOKUP(tblSalaries[[#This Row],[Currency]],tblXrate[],2,FALSE)</f>
        <v>#N/A</v>
      </c>
      <c r="H1206" t="s">
        <v>1375</v>
      </c>
      <c r="I1206" t="s">
        <v>52</v>
      </c>
      <c r="J1206" t="s">
        <v>8</v>
      </c>
      <c r="K1206" t="str">
        <f>VLOOKUP(tblSalaries[[#This Row],[Where do you work]],tblCountries[[Actual]:[Mapping]],2,FALSE)</f>
        <v>India</v>
      </c>
      <c r="L1206" t="s">
        <v>9</v>
      </c>
      <c r="M1206" s="46">
        <v>1</v>
      </c>
      <c r="N12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07" spans="2:14" ht="15" customHeight="1" x14ac:dyDescent="0.25">
      <c r="B1207" t="s">
        <v>3206</v>
      </c>
      <c r="C1207" s="1">
        <v>41058.07640046296</v>
      </c>
      <c r="D1207" s="4">
        <v>300000</v>
      </c>
      <c r="E1207">
        <v>300000</v>
      </c>
      <c r="F1207" t="s">
        <v>40</v>
      </c>
      <c r="G1207" s="8" t="e">
        <f>tblSalaries[[#This Row],[clean Salary (in local currency)]]*VLOOKUP(tblSalaries[[#This Row],[Currency]],tblXrate[],2,FALSE)</f>
        <v>#N/A</v>
      </c>
      <c r="H1207" t="s">
        <v>1066</v>
      </c>
      <c r="I1207" t="s">
        <v>20</v>
      </c>
      <c r="J1207" t="s">
        <v>8</v>
      </c>
      <c r="K1207" t="str">
        <f>VLOOKUP(tblSalaries[[#This Row],[Where do you work]],tblCountries[[Actual]:[Mapping]],2,FALSE)</f>
        <v>India</v>
      </c>
      <c r="L1207" t="s">
        <v>9</v>
      </c>
      <c r="M1207" s="46">
        <v>6</v>
      </c>
      <c r="N12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08" spans="2:14" ht="15" customHeight="1" x14ac:dyDescent="0.25">
      <c r="B1208" t="s">
        <v>3207</v>
      </c>
      <c r="C1208" s="1">
        <v>41058.085173611114</v>
      </c>
      <c r="D1208" s="4" t="s">
        <v>1376</v>
      </c>
      <c r="E1208">
        <v>40000</v>
      </c>
      <c r="F1208" t="s">
        <v>6</v>
      </c>
      <c r="G1208" s="8" t="e">
        <f>tblSalaries[[#This Row],[clean Salary (in local currency)]]*VLOOKUP(tblSalaries[[#This Row],[Currency]],tblXrate[],2,FALSE)</f>
        <v>#N/A</v>
      </c>
      <c r="H1208" t="s">
        <v>1377</v>
      </c>
      <c r="I1208" t="s">
        <v>52</v>
      </c>
      <c r="J1208" t="s">
        <v>1378</v>
      </c>
      <c r="K1208" t="str">
        <f>VLOOKUP(tblSalaries[[#This Row],[Where do you work]],tblCountries[[Actual]:[Mapping]],2,FALSE)</f>
        <v>Pakistan</v>
      </c>
      <c r="L1208" t="s">
        <v>9</v>
      </c>
      <c r="M1208" s="46">
        <v>15</v>
      </c>
      <c r="N12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09" spans="2:14" ht="15" customHeight="1" x14ac:dyDescent="0.25">
      <c r="B1209" t="s">
        <v>3208</v>
      </c>
      <c r="C1209" s="1">
        <v>41058.092037037037</v>
      </c>
      <c r="D1209" s="4" t="s">
        <v>1379</v>
      </c>
      <c r="E1209">
        <v>26000</v>
      </c>
      <c r="F1209" t="s">
        <v>69</v>
      </c>
      <c r="G1209" s="8" t="e">
        <f>tblSalaries[[#This Row],[clean Salary (in local currency)]]*VLOOKUP(tblSalaries[[#This Row],[Currency]],tblXrate[],2,FALSE)</f>
        <v>#N/A</v>
      </c>
      <c r="H1209" t="s">
        <v>207</v>
      </c>
      <c r="I1209" t="s">
        <v>20</v>
      </c>
      <c r="J1209" t="s">
        <v>71</v>
      </c>
      <c r="K1209" t="str">
        <f>VLOOKUP(tblSalaries[[#This Row],[Where do you work]],tblCountries[[Actual]:[Mapping]],2,FALSE)</f>
        <v>UK</v>
      </c>
      <c r="L1209" t="s">
        <v>9</v>
      </c>
      <c r="M1209" s="46">
        <v>2</v>
      </c>
      <c r="N12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10" spans="2:14" ht="15" customHeight="1" x14ac:dyDescent="0.25">
      <c r="B1210" t="s">
        <v>3209</v>
      </c>
      <c r="C1210" s="1">
        <v>41058.09684027778</v>
      </c>
      <c r="D1210" s="4" t="s">
        <v>400</v>
      </c>
      <c r="E1210">
        <v>29000</v>
      </c>
      <c r="F1210" t="s">
        <v>69</v>
      </c>
      <c r="G1210" s="8" t="e">
        <f>tblSalaries[[#This Row],[clean Salary (in local currency)]]*VLOOKUP(tblSalaries[[#This Row],[Currency]],tblXrate[],2,FALSE)</f>
        <v>#N/A</v>
      </c>
      <c r="H1210" t="s">
        <v>1380</v>
      </c>
      <c r="I1210" t="s">
        <v>310</v>
      </c>
      <c r="J1210" t="s">
        <v>71</v>
      </c>
      <c r="K1210" t="str">
        <f>VLOOKUP(tblSalaries[[#This Row],[Where do you work]],tblCountries[[Actual]:[Mapping]],2,FALSE)</f>
        <v>UK</v>
      </c>
      <c r="L1210" t="s">
        <v>18</v>
      </c>
      <c r="M1210" s="46">
        <v>8</v>
      </c>
      <c r="N12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11" spans="2:14" ht="15" customHeight="1" x14ac:dyDescent="0.25">
      <c r="B1211" t="s">
        <v>3210</v>
      </c>
      <c r="C1211" s="1">
        <v>41058.098761574074</v>
      </c>
      <c r="D1211" s="4">
        <v>400000</v>
      </c>
      <c r="E1211">
        <v>400000</v>
      </c>
      <c r="F1211" t="s">
        <v>40</v>
      </c>
      <c r="G1211" s="8" t="e">
        <f>tblSalaries[[#This Row],[clean Salary (in local currency)]]*VLOOKUP(tblSalaries[[#This Row],[Currency]],tblXrate[],2,FALSE)</f>
        <v>#N/A</v>
      </c>
      <c r="H1211" t="s">
        <v>1381</v>
      </c>
      <c r="I1211" t="s">
        <v>52</v>
      </c>
      <c r="J1211" t="s">
        <v>8</v>
      </c>
      <c r="K1211" t="str">
        <f>VLOOKUP(tblSalaries[[#This Row],[Where do you work]],tblCountries[[Actual]:[Mapping]],2,FALSE)</f>
        <v>India</v>
      </c>
      <c r="L1211" t="s">
        <v>9</v>
      </c>
      <c r="M1211" s="46">
        <v>1</v>
      </c>
      <c r="N12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12" spans="2:14" ht="15" customHeight="1" x14ac:dyDescent="0.25">
      <c r="B1212" t="s">
        <v>3211</v>
      </c>
      <c r="C1212" s="1">
        <v>41058.101712962962</v>
      </c>
      <c r="D1212" s="4" t="s">
        <v>97</v>
      </c>
      <c r="E1212">
        <v>100000</v>
      </c>
      <c r="F1212" t="s">
        <v>6</v>
      </c>
      <c r="G1212" s="8" t="e">
        <f>tblSalaries[[#This Row],[clean Salary (in local currency)]]*VLOOKUP(tblSalaries[[#This Row],[Currency]],tblXrate[],2,FALSE)</f>
        <v>#N/A</v>
      </c>
      <c r="H1212" t="s">
        <v>488</v>
      </c>
      <c r="I1212" t="s">
        <v>488</v>
      </c>
      <c r="J1212" t="s">
        <v>582</v>
      </c>
      <c r="K1212" t="str">
        <f>VLOOKUP(tblSalaries[[#This Row],[Where do you work]],tblCountries[[Actual]:[Mapping]],2,FALSE)</f>
        <v>Norway</v>
      </c>
      <c r="L1212" t="s">
        <v>9</v>
      </c>
      <c r="M1212" s="46">
        <v>12</v>
      </c>
      <c r="N12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13" spans="2:14" ht="15" customHeight="1" x14ac:dyDescent="0.25">
      <c r="B1213" t="s">
        <v>3212</v>
      </c>
      <c r="C1213" s="1">
        <v>41058.113703703704</v>
      </c>
      <c r="D1213" s="4" t="s">
        <v>1382</v>
      </c>
      <c r="E1213">
        <v>62000</v>
      </c>
      <c r="F1213" t="s">
        <v>22</v>
      </c>
      <c r="G1213" s="8" t="e">
        <f>tblSalaries[[#This Row],[clean Salary (in local currency)]]*VLOOKUP(tblSalaries[[#This Row],[Currency]],tblXrate[],2,FALSE)</f>
        <v>#N/A</v>
      </c>
      <c r="H1213" t="s">
        <v>1383</v>
      </c>
      <c r="I1213" t="s">
        <v>20</v>
      </c>
      <c r="J1213" t="s">
        <v>627</v>
      </c>
      <c r="K1213" t="str">
        <f>VLOOKUP(tblSalaries[[#This Row],[Where do you work]],tblCountries[[Actual]:[Mapping]],2,FALSE)</f>
        <v>Netherlands</v>
      </c>
      <c r="L1213" t="s">
        <v>9</v>
      </c>
      <c r="M1213" s="46">
        <v>15</v>
      </c>
      <c r="N12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14" spans="2:14" ht="15" customHeight="1" x14ac:dyDescent="0.25">
      <c r="B1214" t="s">
        <v>3213</v>
      </c>
      <c r="C1214" s="1">
        <v>41058.136134259257</v>
      </c>
      <c r="D1214" s="4">
        <v>150000</v>
      </c>
      <c r="E1214">
        <v>150000</v>
      </c>
      <c r="F1214" t="s">
        <v>82</v>
      </c>
      <c r="G1214" s="8" t="e">
        <f>tblSalaries[[#This Row],[clean Salary (in local currency)]]*VLOOKUP(tblSalaries[[#This Row],[Currency]],tblXrate[],2,FALSE)</f>
        <v>#N/A</v>
      </c>
      <c r="H1214" t="s">
        <v>20</v>
      </c>
      <c r="I1214" t="s">
        <v>20</v>
      </c>
      <c r="J1214" t="s">
        <v>84</v>
      </c>
      <c r="K1214" t="str">
        <f>VLOOKUP(tblSalaries[[#This Row],[Where do you work]],tblCountries[[Actual]:[Mapping]],2,FALSE)</f>
        <v>Australia</v>
      </c>
      <c r="L1214" t="s">
        <v>18</v>
      </c>
      <c r="M1214" s="46">
        <v>10</v>
      </c>
      <c r="N12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15" spans="2:14" ht="15" customHeight="1" x14ac:dyDescent="0.25">
      <c r="B1215" t="s">
        <v>3214</v>
      </c>
      <c r="C1215" s="1">
        <v>41058.144872685189</v>
      </c>
      <c r="D1215" s="4" t="s">
        <v>1384</v>
      </c>
      <c r="E1215">
        <v>35000</v>
      </c>
      <c r="F1215" t="s">
        <v>22</v>
      </c>
      <c r="G1215" s="8" t="e">
        <f>tblSalaries[[#This Row],[clean Salary (in local currency)]]*VLOOKUP(tblSalaries[[#This Row],[Currency]],tblXrate[],2,FALSE)</f>
        <v>#N/A</v>
      </c>
      <c r="H1215" t="s">
        <v>207</v>
      </c>
      <c r="I1215" t="s">
        <v>20</v>
      </c>
      <c r="J1215" t="s">
        <v>36</v>
      </c>
      <c r="K1215" t="str">
        <f>VLOOKUP(tblSalaries[[#This Row],[Where do you work]],tblCountries[[Actual]:[Mapping]],2,FALSE)</f>
        <v>Ireland</v>
      </c>
      <c r="L1215" t="s">
        <v>13</v>
      </c>
      <c r="M1215" s="46">
        <v>12</v>
      </c>
      <c r="N12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16" spans="2:14" ht="15" customHeight="1" x14ac:dyDescent="0.25">
      <c r="B1216" t="s">
        <v>3215</v>
      </c>
      <c r="C1216" s="1">
        <v>41058.160520833335</v>
      </c>
      <c r="D1216" s="4">
        <v>30</v>
      </c>
      <c r="E1216">
        <v>30000</v>
      </c>
      <c r="F1216" t="s">
        <v>22</v>
      </c>
      <c r="G1216" s="8" t="e">
        <f>tblSalaries[[#This Row],[clean Salary (in local currency)]]*VLOOKUP(tblSalaries[[#This Row],[Currency]],tblXrate[],2,FALSE)</f>
        <v>#N/A</v>
      </c>
      <c r="H1216" t="s">
        <v>1385</v>
      </c>
      <c r="I1216" t="s">
        <v>356</v>
      </c>
      <c r="J1216" t="s">
        <v>1386</v>
      </c>
      <c r="K1216" t="str">
        <f>VLOOKUP(tblSalaries[[#This Row],[Where do you work]],tblCountries[[Actual]:[Mapping]],2,FALSE)</f>
        <v>Netherlands</v>
      </c>
      <c r="L1216" t="s">
        <v>25</v>
      </c>
      <c r="M1216" s="46">
        <v>8</v>
      </c>
      <c r="N12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17" spans="2:14" ht="15" customHeight="1" x14ac:dyDescent="0.25">
      <c r="B1217" t="s">
        <v>3216</v>
      </c>
      <c r="C1217" s="1">
        <v>41058.160740740743</v>
      </c>
      <c r="D1217" s="4">
        <v>75000</v>
      </c>
      <c r="E1217">
        <v>75000</v>
      </c>
      <c r="F1217" t="s">
        <v>69</v>
      </c>
      <c r="G1217" s="8" t="e">
        <f>tblSalaries[[#This Row],[clean Salary (in local currency)]]*VLOOKUP(tblSalaries[[#This Row],[Currency]],tblXrate[],2,FALSE)</f>
        <v>#N/A</v>
      </c>
      <c r="H1217" t="s">
        <v>641</v>
      </c>
      <c r="I1217" t="s">
        <v>52</v>
      </c>
      <c r="J1217" t="s">
        <v>71</v>
      </c>
      <c r="K1217" t="str">
        <f>VLOOKUP(tblSalaries[[#This Row],[Where do you work]],tblCountries[[Actual]:[Mapping]],2,FALSE)</f>
        <v>UK</v>
      </c>
      <c r="L1217" t="s">
        <v>9</v>
      </c>
      <c r="M1217" s="46">
        <v>20</v>
      </c>
      <c r="N12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18" spans="2:14" ht="15" customHeight="1" x14ac:dyDescent="0.25">
      <c r="B1218" t="s">
        <v>3217</v>
      </c>
      <c r="C1218" s="1">
        <v>41058.16883101852</v>
      </c>
      <c r="D1218" s="4">
        <v>25000</v>
      </c>
      <c r="E1218">
        <v>25000</v>
      </c>
      <c r="F1218" t="s">
        <v>69</v>
      </c>
      <c r="G1218" s="8" t="e">
        <f>tblSalaries[[#This Row],[clean Salary (in local currency)]]*VLOOKUP(tblSalaries[[#This Row],[Currency]],tblXrate[],2,FALSE)</f>
        <v>#N/A</v>
      </c>
      <c r="H1218" t="s">
        <v>1387</v>
      </c>
      <c r="I1218" t="s">
        <v>310</v>
      </c>
      <c r="J1218" t="s">
        <v>71</v>
      </c>
      <c r="K1218" t="str">
        <f>VLOOKUP(tblSalaries[[#This Row],[Where do you work]],tblCountries[[Actual]:[Mapping]],2,FALSE)</f>
        <v>UK</v>
      </c>
      <c r="L1218" t="s">
        <v>18</v>
      </c>
      <c r="M1218" s="46">
        <v>10</v>
      </c>
      <c r="N12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19" spans="2:14" ht="15" customHeight="1" x14ac:dyDescent="0.25">
      <c r="B1219" t="s">
        <v>3218</v>
      </c>
      <c r="C1219" s="1">
        <v>41058.172743055555</v>
      </c>
      <c r="D1219" s="4">
        <v>71000</v>
      </c>
      <c r="E1219">
        <v>71000</v>
      </c>
      <c r="F1219" t="s">
        <v>22</v>
      </c>
      <c r="G1219" s="8" t="e">
        <f>tblSalaries[[#This Row],[clean Salary (in local currency)]]*VLOOKUP(tblSalaries[[#This Row],[Currency]],tblXrate[],2,FALSE)</f>
        <v>#N/A</v>
      </c>
      <c r="H1219" t="s">
        <v>356</v>
      </c>
      <c r="I1219" t="s">
        <v>356</v>
      </c>
      <c r="J1219" t="s">
        <v>24</v>
      </c>
      <c r="K1219" t="str">
        <f>VLOOKUP(tblSalaries[[#This Row],[Where do you work]],tblCountries[[Actual]:[Mapping]],2,FALSE)</f>
        <v>Germany</v>
      </c>
      <c r="L1219" t="s">
        <v>25</v>
      </c>
      <c r="M1219" s="46">
        <v>3</v>
      </c>
      <c r="N12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20" spans="2:14" ht="15" customHeight="1" x14ac:dyDescent="0.25">
      <c r="B1220" t="s">
        <v>3219</v>
      </c>
      <c r="C1220" s="1">
        <v>41058.174976851849</v>
      </c>
      <c r="D1220" s="4" t="s">
        <v>137</v>
      </c>
      <c r="E1220">
        <v>30000</v>
      </c>
      <c r="F1220" t="s">
        <v>69</v>
      </c>
      <c r="G1220" s="8" t="e">
        <f>tblSalaries[[#This Row],[clean Salary (in local currency)]]*VLOOKUP(tblSalaries[[#This Row],[Currency]],tblXrate[],2,FALSE)</f>
        <v>#N/A</v>
      </c>
      <c r="H1220" t="s">
        <v>1388</v>
      </c>
      <c r="I1220" t="s">
        <v>67</v>
      </c>
      <c r="J1220" t="s">
        <v>71</v>
      </c>
      <c r="K1220" t="str">
        <f>VLOOKUP(tblSalaries[[#This Row],[Where do you work]],tblCountries[[Actual]:[Mapping]],2,FALSE)</f>
        <v>UK</v>
      </c>
      <c r="L1220" t="s">
        <v>9</v>
      </c>
      <c r="M1220" s="46">
        <v>14</v>
      </c>
      <c r="N12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21" spans="2:14" ht="15" customHeight="1" x14ac:dyDescent="0.25">
      <c r="B1221" t="s">
        <v>3220</v>
      </c>
      <c r="C1221" s="1">
        <v>41058.184050925927</v>
      </c>
      <c r="D1221" s="4">
        <v>56000</v>
      </c>
      <c r="E1221">
        <v>56000</v>
      </c>
      <c r="F1221" t="s">
        <v>6</v>
      </c>
      <c r="G1221" s="8" t="e">
        <f>tblSalaries[[#This Row],[clean Salary (in local currency)]]*VLOOKUP(tblSalaries[[#This Row],[Currency]],tblXrate[],2,FALSE)</f>
        <v>#N/A</v>
      </c>
      <c r="H1221" t="s">
        <v>310</v>
      </c>
      <c r="I1221" t="s">
        <v>310</v>
      </c>
      <c r="J1221" t="s">
        <v>15</v>
      </c>
      <c r="K1221" t="str">
        <f>VLOOKUP(tblSalaries[[#This Row],[Where do you work]],tblCountries[[Actual]:[Mapping]],2,FALSE)</f>
        <v>USA</v>
      </c>
      <c r="L1221" t="s">
        <v>9</v>
      </c>
      <c r="M1221" s="46">
        <v>1</v>
      </c>
      <c r="N12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22" spans="2:14" ht="15" customHeight="1" x14ac:dyDescent="0.25">
      <c r="B1222" t="s">
        <v>3221</v>
      </c>
      <c r="C1222" s="1">
        <v>41058.187615740739</v>
      </c>
      <c r="D1222" s="4" t="s">
        <v>1389</v>
      </c>
      <c r="E1222">
        <v>48000000</v>
      </c>
      <c r="F1222" t="s">
        <v>1390</v>
      </c>
      <c r="G1222" s="8" t="e">
        <f>tblSalaries[[#This Row],[clean Salary (in local currency)]]*VLOOKUP(tblSalaries[[#This Row],[Currency]],tblXrate[],2,FALSE)</f>
        <v>#N/A</v>
      </c>
      <c r="H1222" t="s">
        <v>1391</v>
      </c>
      <c r="I1222" t="s">
        <v>20</v>
      </c>
      <c r="J1222" t="s">
        <v>725</v>
      </c>
      <c r="K1222" t="str">
        <f>VLOOKUP(tblSalaries[[#This Row],[Where do you work]],tblCountries[[Actual]:[Mapping]],2,FALSE)</f>
        <v>Indonesia</v>
      </c>
      <c r="L1222" t="s">
        <v>25</v>
      </c>
      <c r="M1222" s="46">
        <v>2</v>
      </c>
      <c r="N12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23" spans="2:14" ht="15" customHeight="1" x14ac:dyDescent="0.25">
      <c r="B1223" t="s">
        <v>3222</v>
      </c>
      <c r="C1223" s="1">
        <v>41058.190011574072</v>
      </c>
      <c r="D1223" s="4" t="s">
        <v>1392</v>
      </c>
      <c r="E1223">
        <v>34000</v>
      </c>
      <c r="F1223" t="s">
        <v>69</v>
      </c>
      <c r="G1223" s="8" t="e">
        <f>tblSalaries[[#This Row],[clean Salary (in local currency)]]*VLOOKUP(tblSalaries[[#This Row],[Currency]],tblXrate[],2,FALSE)</f>
        <v>#N/A</v>
      </c>
      <c r="H1223" t="s">
        <v>1393</v>
      </c>
      <c r="I1223" t="s">
        <v>310</v>
      </c>
      <c r="J1223" t="s">
        <v>71</v>
      </c>
      <c r="K1223" t="str">
        <f>VLOOKUP(tblSalaries[[#This Row],[Where do you work]],tblCountries[[Actual]:[Mapping]],2,FALSE)</f>
        <v>UK</v>
      </c>
      <c r="L1223" t="s">
        <v>13</v>
      </c>
      <c r="M1223" s="46">
        <v>10</v>
      </c>
      <c r="N12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24" spans="2:14" ht="15" customHeight="1" x14ac:dyDescent="0.25">
      <c r="B1224" t="s">
        <v>3223</v>
      </c>
      <c r="C1224" s="1">
        <v>41058.210717592592</v>
      </c>
      <c r="D1224" s="4" t="s">
        <v>1394</v>
      </c>
      <c r="E1224">
        <v>450000</v>
      </c>
      <c r="F1224" t="s">
        <v>1359</v>
      </c>
      <c r="G1224" s="8" t="e">
        <f>tblSalaries[[#This Row],[clean Salary (in local currency)]]*VLOOKUP(tblSalaries[[#This Row],[Currency]],tblXrate[],2,FALSE)</f>
        <v>#N/A</v>
      </c>
      <c r="H1224" t="s">
        <v>707</v>
      </c>
      <c r="I1224" t="s">
        <v>3914</v>
      </c>
      <c r="J1224" t="s">
        <v>875</v>
      </c>
      <c r="K1224" t="str">
        <f>VLOOKUP(tblSalaries[[#This Row],[Where do you work]],tblCountries[[Actual]:[Mapping]],2,FALSE)</f>
        <v>Denmark</v>
      </c>
      <c r="L1224" t="s">
        <v>13</v>
      </c>
      <c r="M1224" s="46">
        <v>17</v>
      </c>
      <c r="N12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25" spans="2:14" ht="15" customHeight="1" x14ac:dyDescent="0.25">
      <c r="B1225" t="s">
        <v>3224</v>
      </c>
      <c r="C1225" s="1">
        <v>41058.214548611111</v>
      </c>
      <c r="D1225" s="4" t="s">
        <v>1395</v>
      </c>
      <c r="E1225">
        <v>85000</v>
      </c>
      <c r="F1225" t="s">
        <v>6</v>
      </c>
      <c r="G1225" s="8" t="e">
        <f>tblSalaries[[#This Row],[clean Salary (in local currency)]]*VLOOKUP(tblSalaries[[#This Row],[Currency]],tblXrate[],2,FALSE)</f>
        <v>#N/A</v>
      </c>
      <c r="H1225" t="s">
        <v>1396</v>
      </c>
      <c r="I1225" t="s">
        <v>20</v>
      </c>
      <c r="J1225" t="s">
        <v>15</v>
      </c>
      <c r="K1225" t="str">
        <f>VLOOKUP(tblSalaries[[#This Row],[Where do you work]],tblCountries[[Actual]:[Mapping]],2,FALSE)</f>
        <v>USA</v>
      </c>
      <c r="L1225" t="s">
        <v>9</v>
      </c>
      <c r="M1225" s="46">
        <v>5</v>
      </c>
      <c r="N12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26" spans="2:14" ht="15" customHeight="1" x14ac:dyDescent="0.25">
      <c r="B1226" t="s">
        <v>3225</v>
      </c>
      <c r="C1226" s="1">
        <v>41058.216006944444</v>
      </c>
      <c r="D1226" s="4" t="s">
        <v>1397</v>
      </c>
      <c r="E1226">
        <v>72000</v>
      </c>
      <c r="F1226" t="s">
        <v>6</v>
      </c>
      <c r="G1226" s="8" t="e">
        <f>tblSalaries[[#This Row],[clean Salary (in local currency)]]*VLOOKUP(tblSalaries[[#This Row],[Currency]],tblXrate[],2,FALSE)</f>
        <v>#N/A</v>
      </c>
      <c r="H1226" t="s">
        <v>1398</v>
      </c>
      <c r="I1226" t="s">
        <v>356</v>
      </c>
      <c r="J1226" t="s">
        <v>671</v>
      </c>
      <c r="K1226" t="str">
        <f>VLOOKUP(tblSalaries[[#This Row],[Where do you work]],tblCountries[[Actual]:[Mapping]],2,FALSE)</f>
        <v>New Zealand</v>
      </c>
      <c r="L1226" t="s">
        <v>18</v>
      </c>
      <c r="M1226" s="46">
        <v>10</v>
      </c>
      <c r="N12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27" spans="2:14" ht="15" customHeight="1" x14ac:dyDescent="0.25">
      <c r="B1227" t="s">
        <v>3226</v>
      </c>
      <c r="C1227" s="1">
        <v>41058.223368055558</v>
      </c>
      <c r="D1227" s="4">
        <v>55000</v>
      </c>
      <c r="E1227">
        <v>55000</v>
      </c>
      <c r="F1227" t="s">
        <v>6</v>
      </c>
      <c r="G1227" s="8" t="e">
        <f>tblSalaries[[#This Row],[clean Salary (in local currency)]]*VLOOKUP(tblSalaries[[#This Row],[Currency]],tblXrate[],2,FALSE)</f>
        <v>#N/A</v>
      </c>
      <c r="H1227" t="s">
        <v>1239</v>
      </c>
      <c r="I1227" t="s">
        <v>20</v>
      </c>
      <c r="J1227" t="s">
        <v>15</v>
      </c>
      <c r="K1227" t="str">
        <f>VLOOKUP(tblSalaries[[#This Row],[Where do you work]],tblCountries[[Actual]:[Mapping]],2,FALSE)</f>
        <v>USA</v>
      </c>
      <c r="L1227" t="s">
        <v>25</v>
      </c>
      <c r="M1227" s="46">
        <v>7</v>
      </c>
      <c r="N12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28" spans="2:14" ht="15" customHeight="1" x14ac:dyDescent="0.25">
      <c r="B1228" t="s">
        <v>3227</v>
      </c>
      <c r="C1228" s="1">
        <v>41058.241365740738</v>
      </c>
      <c r="D1228" s="4" t="s">
        <v>1399</v>
      </c>
      <c r="E1228">
        <v>43000</v>
      </c>
      <c r="F1228" t="s">
        <v>69</v>
      </c>
      <c r="G1228" s="8" t="e">
        <f>tblSalaries[[#This Row],[clean Salary (in local currency)]]*VLOOKUP(tblSalaries[[#This Row],[Currency]],tblXrate[],2,FALSE)</f>
        <v>#N/A</v>
      </c>
      <c r="H1228" t="s">
        <v>181</v>
      </c>
      <c r="I1228" t="s">
        <v>488</v>
      </c>
      <c r="J1228" t="s">
        <v>71</v>
      </c>
      <c r="K1228" t="str">
        <f>VLOOKUP(tblSalaries[[#This Row],[Where do you work]],tblCountries[[Actual]:[Mapping]],2,FALSE)</f>
        <v>UK</v>
      </c>
      <c r="L1228" t="s">
        <v>9</v>
      </c>
      <c r="M1228" s="46">
        <v>25</v>
      </c>
      <c r="N12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229" spans="2:14" ht="15" customHeight="1" x14ac:dyDescent="0.25">
      <c r="B1229" t="s">
        <v>3228</v>
      </c>
      <c r="C1229" s="1">
        <v>41058.245625000003</v>
      </c>
      <c r="D1229" s="4" t="s">
        <v>1400</v>
      </c>
      <c r="E1229">
        <v>25750</v>
      </c>
      <c r="F1229" t="s">
        <v>69</v>
      </c>
      <c r="G1229" s="8" t="e">
        <f>tblSalaries[[#This Row],[clean Salary (in local currency)]]*VLOOKUP(tblSalaries[[#This Row],[Currency]],tblXrate[],2,FALSE)</f>
        <v>#N/A</v>
      </c>
      <c r="H1229" t="s">
        <v>309</v>
      </c>
      <c r="I1229" t="s">
        <v>20</v>
      </c>
      <c r="J1229" t="s">
        <v>71</v>
      </c>
      <c r="K1229" t="str">
        <f>VLOOKUP(tblSalaries[[#This Row],[Where do you work]],tblCountries[[Actual]:[Mapping]],2,FALSE)</f>
        <v>UK</v>
      </c>
      <c r="L1229" t="s">
        <v>9</v>
      </c>
      <c r="M1229" s="46">
        <v>1</v>
      </c>
      <c r="N12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30" spans="2:14" ht="15" customHeight="1" x14ac:dyDescent="0.25">
      <c r="B1230" t="s">
        <v>3229</v>
      </c>
      <c r="C1230" s="1">
        <v>41058.255694444444</v>
      </c>
      <c r="D1230" s="4">
        <v>50846</v>
      </c>
      <c r="E1230">
        <v>50846</v>
      </c>
      <c r="F1230" t="s">
        <v>6</v>
      </c>
      <c r="G1230" s="8" t="e">
        <f>tblSalaries[[#This Row],[clean Salary (in local currency)]]*VLOOKUP(tblSalaries[[#This Row],[Currency]],tblXrate[],2,FALSE)</f>
        <v>#N/A</v>
      </c>
      <c r="H1230" t="s">
        <v>1401</v>
      </c>
      <c r="I1230" t="s">
        <v>20</v>
      </c>
      <c r="J1230" t="s">
        <v>15</v>
      </c>
      <c r="K1230" t="str">
        <f>VLOOKUP(tblSalaries[[#This Row],[Where do you work]],tblCountries[[Actual]:[Mapping]],2,FALSE)</f>
        <v>USA</v>
      </c>
      <c r="L1230" t="s">
        <v>9</v>
      </c>
      <c r="M1230" s="46">
        <v>25</v>
      </c>
      <c r="N12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231" spans="2:14" ht="15" customHeight="1" x14ac:dyDescent="0.25">
      <c r="B1231" t="s">
        <v>3230</v>
      </c>
      <c r="C1231" s="1">
        <v>41058.267083333332</v>
      </c>
      <c r="D1231" s="4">
        <v>63000</v>
      </c>
      <c r="E1231">
        <v>63000</v>
      </c>
      <c r="F1231" t="s">
        <v>6</v>
      </c>
      <c r="G1231" s="8" t="e">
        <f>tblSalaries[[#This Row],[clean Salary (in local currency)]]*VLOOKUP(tblSalaries[[#This Row],[Currency]],tblXrate[],2,FALSE)</f>
        <v>#N/A</v>
      </c>
      <c r="H1231" t="s">
        <v>257</v>
      </c>
      <c r="I1231" t="s">
        <v>310</v>
      </c>
      <c r="J1231" t="s">
        <v>15</v>
      </c>
      <c r="K1231" t="str">
        <f>VLOOKUP(tblSalaries[[#This Row],[Where do you work]],tblCountries[[Actual]:[Mapping]],2,FALSE)</f>
        <v>USA</v>
      </c>
      <c r="L1231" t="s">
        <v>13</v>
      </c>
      <c r="M1231" s="46">
        <v>16</v>
      </c>
      <c r="N12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32" spans="2:14" ht="15" customHeight="1" x14ac:dyDescent="0.25">
      <c r="B1232" t="s">
        <v>3231</v>
      </c>
      <c r="C1232" s="1">
        <v>41058.268113425926</v>
      </c>
      <c r="D1232" s="4">
        <v>80000</v>
      </c>
      <c r="E1232">
        <v>80000</v>
      </c>
      <c r="F1232" t="s">
        <v>82</v>
      </c>
      <c r="G1232" s="8" t="e">
        <f>tblSalaries[[#This Row],[clean Salary (in local currency)]]*VLOOKUP(tblSalaries[[#This Row],[Currency]],tblXrate[],2,FALSE)</f>
        <v>#N/A</v>
      </c>
      <c r="H1232" t="s">
        <v>1402</v>
      </c>
      <c r="I1232" t="s">
        <v>310</v>
      </c>
      <c r="J1232" t="s">
        <v>84</v>
      </c>
      <c r="K1232" t="str">
        <f>VLOOKUP(tblSalaries[[#This Row],[Where do you work]],tblCountries[[Actual]:[Mapping]],2,FALSE)</f>
        <v>Australia</v>
      </c>
      <c r="L1232" t="s">
        <v>9</v>
      </c>
      <c r="M1232" s="46">
        <v>5</v>
      </c>
      <c r="N12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33" spans="2:14" ht="15" customHeight="1" x14ac:dyDescent="0.25">
      <c r="B1233" t="s">
        <v>3232</v>
      </c>
      <c r="C1233" s="1">
        <v>41058.30672453704</v>
      </c>
      <c r="D1233" s="4">
        <v>50700</v>
      </c>
      <c r="E1233">
        <v>50700</v>
      </c>
      <c r="F1233" t="s">
        <v>6</v>
      </c>
      <c r="G1233" s="8" t="e">
        <f>tblSalaries[[#This Row],[clean Salary (in local currency)]]*VLOOKUP(tblSalaries[[#This Row],[Currency]],tblXrate[],2,FALSE)</f>
        <v>#N/A</v>
      </c>
      <c r="H1233" t="s">
        <v>1403</v>
      </c>
      <c r="I1233" t="s">
        <v>20</v>
      </c>
      <c r="J1233" t="s">
        <v>143</v>
      </c>
      <c r="K1233" t="str">
        <f>VLOOKUP(tblSalaries[[#This Row],[Where do you work]],tblCountries[[Actual]:[Mapping]],2,FALSE)</f>
        <v>Brazil</v>
      </c>
      <c r="L1233" t="s">
        <v>25</v>
      </c>
      <c r="M1233" s="46">
        <v>15</v>
      </c>
      <c r="N12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34" spans="2:14" ht="15" customHeight="1" x14ac:dyDescent="0.25">
      <c r="B1234" t="s">
        <v>3233</v>
      </c>
      <c r="C1234" s="1">
        <v>41058.311585648145</v>
      </c>
      <c r="D1234" s="4">
        <v>20000</v>
      </c>
      <c r="E1234">
        <v>20000</v>
      </c>
      <c r="F1234" t="s">
        <v>69</v>
      </c>
      <c r="G1234" s="8" t="e">
        <f>tblSalaries[[#This Row],[clean Salary (in local currency)]]*VLOOKUP(tblSalaries[[#This Row],[Currency]],tblXrate[],2,FALSE)</f>
        <v>#N/A</v>
      </c>
      <c r="H1234" t="s">
        <v>1404</v>
      </c>
      <c r="I1234" t="s">
        <v>20</v>
      </c>
      <c r="J1234" t="s">
        <v>71</v>
      </c>
      <c r="K1234" t="str">
        <f>VLOOKUP(tblSalaries[[#This Row],[Where do you work]],tblCountries[[Actual]:[Mapping]],2,FALSE)</f>
        <v>UK</v>
      </c>
      <c r="L1234" t="s">
        <v>9</v>
      </c>
      <c r="M1234" s="46">
        <v>1</v>
      </c>
      <c r="N12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35" spans="2:14" ht="15" customHeight="1" x14ac:dyDescent="0.25">
      <c r="B1235" t="s">
        <v>3234</v>
      </c>
      <c r="C1235" s="1">
        <v>41058.324259259258</v>
      </c>
      <c r="D1235" s="4">
        <v>70000</v>
      </c>
      <c r="E1235">
        <v>70000</v>
      </c>
      <c r="F1235" t="s">
        <v>6</v>
      </c>
      <c r="G1235" s="8" t="e">
        <f>tblSalaries[[#This Row],[clean Salary (in local currency)]]*VLOOKUP(tblSalaries[[#This Row],[Currency]],tblXrate[],2,FALSE)</f>
        <v>#N/A</v>
      </c>
      <c r="H1235" t="s">
        <v>1405</v>
      </c>
      <c r="I1235" t="s">
        <v>20</v>
      </c>
      <c r="J1235" t="s">
        <v>15</v>
      </c>
      <c r="K1235" t="str">
        <f>VLOOKUP(tblSalaries[[#This Row],[Where do you work]],tblCountries[[Actual]:[Mapping]],2,FALSE)</f>
        <v>USA</v>
      </c>
      <c r="L1235" t="s">
        <v>25</v>
      </c>
      <c r="M1235" s="46">
        <v>6</v>
      </c>
      <c r="N12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36" spans="2:14" ht="15" customHeight="1" x14ac:dyDescent="0.25">
      <c r="B1236" t="s">
        <v>3235</v>
      </c>
      <c r="C1236" s="1">
        <v>41058.328425925924</v>
      </c>
      <c r="D1236" s="4">
        <v>65000</v>
      </c>
      <c r="E1236">
        <v>65000</v>
      </c>
      <c r="F1236" t="s">
        <v>86</v>
      </c>
      <c r="G1236" s="8" t="e">
        <f>tblSalaries[[#This Row],[clean Salary (in local currency)]]*VLOOKUP(tblSalaries[[#This Row],[Currency]],tblXrate[],2,FALSE)</f>
        <v>#N/A</v>
      </c>
      <c r="H1236" t="s">
        <v>1406</v>
      </c>
      <c r="I1236" t="s">
        <v>52</v>
      </c>
      <c r="J1236" t="s">
        <v>88</v>
      </c>
      <c r="K1236" t="str">
        <f>VLOOKUP(tblSalaries[[#This Row],[Where do you work]],tblCountries[[Actual]:[Mapping]],2,FALSE)</f>
        <v>Canada</v>
      </c>
      <c r="L1236" t="s">
        <v>18</v>
      </c>
      <c r="M1236" s="46">
        <v>15</v>
      </c>
      <c r="N12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37" spans="2:14" ht="15" customHeight="1" x14ac:dyDescent="0.25">
      <c r="B1237" t="s">
        <v>3236</v>
      </c>
      <c r="C1237" s="1">
        <v>41058.331296296295</v>
      </c>
      <c r="D1237" s="4">
        <v>800000</v>
      </c>
      <c r="E1237">
        <v>9600000</v>
      </c>
      <c r="F1237" t="s">
        <v>3955</v>
      </c>
      <c r="G1237" s="8" t="e">
        <f>tblSalaries[[#This Row],[clean Salary (in local currency)]]*VLOOKUP(tblSalaries[[#This Row],[Currency]],tblXrate[],2,FALSE)</f>
        <v>#N/A</v>
      </c>
      <c r="H1237" t="s">
        <v>20</v>
      </c>
      <c r="I1237" t="s">
        <v>20</v>
      </c>
      <c r="J1237" t="s">
        <v>1407</v>
      </c>
      <c r="K1237" t="str">
        <f>VLOOKUP(tblSalaries[[#This Row],[Where do you work]],tblCountries[[Actual]:[Mapping]],2,FALSE)</f>
        <v>Mongolia</v>
      </c>
      <c r="L1237" t="s">
        <v>13</v>
      </c>
      <c r="M1237" s="46">
        <v>2</v>
      </c>
      <c r="N12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38" spans="2:14" ht="15" customHeight="1" x14ac:dyDescent="0.25">
      <c r="B1238" t="s">
        <v>3237</v>
      </c>
      <c r="C1238" s="1">
        <v>41058.342430555553</v>
      </c>
      <c r="D1238" s="4" t="s">
        <v>1408</v>
      </c>
      <c r="E1238">
        <v>36000</v>
      </c>
      <c r="F1238" t="s">
        <v>3891</v>
      </c>
      <c r="G1238" s="8" t="e">
        <f>tblSalaries[[#This Row],[clean Salary (in local currency)]]*VLOOKUP(tblSalaries[[#This Row],[Currency]],tblXrate[],2,FALSE)</f>
        <v>#N/A</v>
      </c>
      <c r="H1238" t="s">
        <v>1409</v>
      </c>
      <c r="I1238" t="s">
        <v>279</v>
      </c>
      <c r="J1238" t="s">
        <v>1129</v>
      </c>
      <c r="K1238" t="str">
        <f>VLOOKUP(tblSalaries[[#This Row],[Where do you work]],tblCountries[[Actual]:[Mapping]],2,FALSE)</f>
        <v>Malaysia</v>
      </c>
      <c r="L1238" t="s">
        <v>9</v>
      </c>
      <c r="M1238" s="46">
        <v>2</v>
      </c>
      <c r="N12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39" spans="2:14" ht="15" customHeight="1" x14ac:dyDescent="0.25">
      <c r="B1239" t="s">
        <v>3238</v>
      </c>
      <c r="C1239" s="1">
        <v>41058.351284722223</v>
      </c>
      <c r="D1239" s="4" t="s">
        <v>1410</v>
      </c>
      <c r="E1239">
        <v>120000</v>
      </c>
      <c r="F1239" t="s">
        <v>6</v>
      </c>
      <c r="G1239" s="8" t="e">
        <f>tblSalaries[[#This Row],[clean Salary (in local currency)]]*VLOOKUP(tblSalaries[[#This Row],[Currency]],tblXrate[],2,FALSE)</f>
        <v>#N/A</v>
      </c>
      <c r="H1239" t="s">
        <v>1411</v>
      </c>
      <c r="I1239" t="s">
        <v>356</v>
      </c>
      <c r="J1239" t="s">
        <v>171</v>
      </c>
      <c r="K1239" t="str">
        <f>VLOOKUP(tblSalaries[[#This Row],[Where do you work]],tblCountries[[Actual]:[Mapping]],2,FALSE)</f>
        <v>Singapore</v>
      </c>
      <c r="L1239" t="s">
        <v>25</v>
      </c>
      <c r="M1239" s="46">
        <v>5</v>
      </c>
      <c r="N12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40" spans="2:14" ht="15" customHeight="1" x14ac:dyDescent="0.25">
      <c r="B1240" t="s">
        <v>3239</v>
      </c>
      <c r="C1240" s="1">
        <v>41058.361828703702</v>
      </c>
      <c r="D1240" s="4">
        <v>90000</v>
      </c>
      <c r="E1240">
        <v>90000</v>
      </c>
      <c r="F1240" t="s">
        <v>82</v>
      </c>
      <c r="G1240" s="8" t="e">
        <f>tblSalaries[[#This Row],[clean Salary (in local currency)]]*VLOOKUP(tblSalaries[[#This Row],[Currency]],tblXrate[],2,FALSE)</f>
        <v>#N/A</v>
      </c>
      <c r="H1240" t="s">
        <v>207</v>
      </c>
      <c r="I1240" t="s">
        <v>20</v>
      </c>
      <c r="J1240" t="s">
        <v>84</v>
      </c>
      <c r="K1240" t="str">
        <f>VLOOKUP(tblSalaries[[#This Row],[Where do you work]],tblCountries[[Actual]:[Mapping]],2,FALSE)</f>
        <v>Australia</v>
      </c>
      <c r="L1240" t="s">
        <v>9</v>
      </c>
      <c r="M1240" s="46">
        <v>5</v>
      </c>
      <c r="N12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41" spans="2:14" ht="15" customHeight="1" x14ac:dyDescent="0.25">
      <c r="B1241" t="s">
        <v>3240</v>
      </c>
      <c r="C1241" s="1">
        <v>41058.361967592595</v>
      </c>
      <c r="D1241" s="4">
        <v>110000</v>
      </c>
      <c r="E1241">
        <v>110000</v>
      </c>
      <c r="F1241" t="s">
        <v>82</v>
      </c>
      <c r="G1241" s="8" t="e">
        <f>tblSalaries[[#This Row],[clean Salary (in local currency)]]*VLOOKUP(tblSalaries[[#This Row],[Currency]],tblXrate[],2,FALSE)</f>
        <v>#N/A</v>
      </c>
      <c r="H1241" t="s">
        <v>20</v>
      </c>
      <c r="I1241" t="s">
        <v>20</v>
      </c>
      <c r="J1241" t="s">
        <v>84</v>
      </c>
      <c r="K1241" t="str">
        <f>VLOOKUP(tblSalaries[[#This Row],[Where do you work]],tblCountries[[Actual]:[Mapping]],2,FALSE)</f>
        <v>Australia</v>
      </c>
      <c r="L1241" t="s">
        <v>18</v>
      </c>
      <c r="M1241" s="46">
        <v>7</v>
      </c>
      <c r="N12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42" spans="2:14" ht="15" customHeight="1" x14ac:dyDescent="0.25">
      <c r="B1242" t="s">
        <v>3241</v>
      </c>
      <c r="C1242" s="1">
        <v>41058.366527777776</v>
      </c>
      <c r="D1242" s="4">
        <v>40000</v>
      </c>
      <c r="E1242">
        <v>40000</v>
      </c>
      <c r="F1242" t="s">
        <v>6</v>
      </c>
      <c r="G1242" s="8" t="e">
        <f>tblSalaries[[#This Row],[clean Salary (in local currency)]]*VLOOKUP(tblSalaries[[#This Row],[Currency]],tblXrate[],2,FALSE)</f>
        <v>#N/A</v>
      </c>
      <c r="H1242" t="s">
        <v>1412</v>
      </c>
      <c r="I1242" t="s">
        <v>52</v>
      </c>
      <c r="J1242" t="s">
        <v>15</v>
      </c>
      <c r="K1242" t="str">
        <f>VLOOKUP(tblSalaries[[#This Row],[Where do you work]],tblCountries[[Actual]:[Mapping]],2,FALSE)</f>
        <v>USA</v>
      </c>
      <c r="L1242" t="s">
        <v>18</v>
      </c>
      <c r="M1242" s="46">
        <v>18</v>
      </c>
      <c r="N12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43" spans="2:14" ht="15" customHeight="1" x14ac:dyDescent="0.25">
      <c r="B1243" t="s">
        <v>3242</v>
      </c>
      <c r="C1243" s="1">
        <v>41058.374780092592</v>
      </c>
      <c r="D1243" s="4">
        <v>107000</v>
      </c>
      <c r="E1243">
        <v>107000</v>
      </c>
      <c r="F1243" t="s">
        <v>6</v>
      </c>
      <c r="G1243" s="8" t="e">
        <f>tblSalaries[[#This Row],[clean Salary (in local currency)]]*VLOOKUP(tblSalaries[[#This Row],[Currency]],tblXrate[],2,FALSE)</f>
        <v>#N/A</v>
      </c>
      <c r="H1243" t="s">
        <v>1413</v>
      </c>
      <c r="I1243" t="s">
        <v>310</v>
      </c>
      <c r="J1243" t="s">
        <v>15</v>
      </c>
      <c r="K1243" t="str">
        <f>VLOOKUP(tblSalaries[[#This Row],[Where do you work]],tblCountries[[Actual]:[Mapping]],2,FALSE)</f>
        <v>USA</v>
      </c>
      <c r="L1243" t="s">
        <v>9</v>
      </c>
      <c r="M1243" s="46">
        <v>12</v>
      </c>
      <c r="N12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44" spans="2:14" ht="15" customHeight="1" x14ac:dyDescent="0.25">
      <c r="B1244" t="s">
        <v>3243</v>
      </c>
      <c r="C1244" s="1">
        <v>41058.385520833333</v>
      </c>
      <c r="D1244" s="4">
        <v>82000</v>
      </c>
      <c r="E1244">
        <v>82000</v>
      </c>
      <c r="F1244" t="s">
        <v>6</v>
      </c>
      <c r="G1244" s="8" t="e">
        <f>tblSalaries[[#This Row],[clean Salary (in local currency)]]*VLOOKUP(tblSalaries[[#This Row],[Currency]],tblXrate[],2,FALSE)</f>
        <v>#N/A</v>
      </c>
      <c r="H1244" t="s">
        <v>1414</v>
      </c>
      <c r="I1244" t="s">
        <v>52</v>
      </c>
      <c r="J1244" t="s">
        <v>15</v>
      </c>
      <c r="K1244" t="str">
        <f>VLOOKUP(tblSalaries[[#This Row],[Where do you work]],tblCountries[[Actual]:[Mapping]],2,FALSE)</f>
        <v>USA</v>
      </c>
      <c r="L1244" t="s">
        <v>9</v>
      </c>
      <c r="M1244" s="46">
        <v>10</v>
      </c>
      <c r="N12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45" spans="2:14" ht="15" customHeight="1" x14ac:dyDescent="0.25">
      <c r="B1245" t="s">
        <v>3244</v>
      </c>
      <c r="C1245" s="1">
        <v>41058.39271990741</v>
      </c>
      <c r="D1245" s="4">
        <v>100000</v>
      </c>
      <c r="E1245">
        <v>100000</v>
      </c>
      <c r="F1245" t="s">
        <v>82</v>
      </c>
      <c r="G1245" s="8" t="e">
        <f>tblSalaries[[#This Row],[clean Salary (in local currency)]]*VLOOKUP(tblSalaries[[#This Row],[Currency]],tblXrate[],2,FALSE)</f>
        <v>#N/A</v>
      </c>
      <c r="H1245" t="s">
        <v>1415</v>
      </c>
      <c r="I1245" t="s">
        <v>356</v>
      </c>
      <c r="J1245" t="s">
        <v>84</v>
      </c>
      <c r="K1245" t="str">
        <f>VLOOKUP(tblSalaries[[#This Row],[Where do you work]],tblCountries[[Actual]:[Mapping]],2,FALSE)</f>
        <v>Australia</v>
      </c>
      <c r="L1245" t="s">
        <v>9</v>
      </c>
      <c r="M1245" s="46">
        <v>15</v>
      </c>
      <c r="N12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46" spans="2:14" ht="15" customHeight="1" x14ac:dyDescent="0.25">
      <c r="B1246" t="s">
        <v>3245</v>
      </c>
      <c r="C1246" s="1">
        <v>41058.40115740741</v>
      </c>
      <c r="D1246" s="4" t="s">
        <v>1416</v>
      </c>
      <c r="E1246">
        <v>43000</v>
      </c>
      <c r="F1246" t="s">
        <v>6</v>
      </c>
      <c r="G1246" s="8" t="e">
        <f>tblSalaries[[#This Row],[clean Salary (in local currency)]]*VLOOKUP(tblSalaries[[#This Row],[Currency]],tblXrate[],2,FALSE)</f>
        <v>#N/A</v>
      </c>
      <c r="H1246" t="s">
        <v>1417</v>
      </c>
      <c r="I1246" t="s">
        <v>52</v>
      </c>
      <c r="J1246" t="s">
        <v>84</v>
      </c>
      <c r="K1246" t="str">
        <f>VLOOKUP(tblSalaries[[#This Row],[Where do you work]],tblCountries[[Actual]:[Mapping]],2,FALSE)</f>
        <v>Australia</v>
      </c>
      <c r="L1246" t="s">
        <v>18</v>
      </c>
      <c r="M1246" s="46">
        <v>4</v>
      </c>
      <c r="N12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47" spans="2:14" ht="15" customHeight="1" x14ac:dyDescent="0.25">
      <c r="B1247" t="s">
        <v>3246</v>
      </c>
      <c r="C1247" s="1">
        <v>41058.401550925926</v>
      </c>
      <c r="D1247" s="4">
        <v>69000</v>
      </c>
      <c r="E1247">
        <v>69000</v>
      </c>
      <c r="F1247" t="s">
        <v>6</v>
      </c>
      <c r="G1247" s="8" t="e">
        <f>tblSalaries[[#This Row],[clean Salary (in local currency)]]*VLOOKUP(tblSalaries[[#This Row],[Currency]],tblXrate[],2,FALSE)</f>
        <v>#N/A</v>
      </c>
      <c r="H1247" t="s">
        <v>1418</v>
      </c>
      <c r="I1247" t="s">
        <v>488</v>
      </c>
      <c r="J1247" t="s">
        <v>15</v>
      </c>
      <c r="K1247" t="str">
        <f>VLOOKUP(tblSalaries[[#This Row],[Where do you work]],tblCountries[[Actual]:[Mapping]],2,FALSE)</f>
        <v>USA</v>
      </c>
      <c r="L1247" t="s">
        <v>9</v>
      </c>
      <c r="M1247" s="46">
        <v>20</v>
      </c>
      <c r="N12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48" spans="2:14" ht="15" customHeight="1" x14ac:dyDescent="0.25">
      <c r="B1248" t="s">
        <v>3247</v>
      </c>
      <c r="C1248" s="1">
        <v>41058.408182870371</v>
      </c>
      <c r="D1248" s="4">
        <v>30000</v>
      </c>
      <c r="E1248">
        <v>30000</v>
      </c>
      <c r="F1248" t="s">
        <v>6</v>
      </c>
      <c r="G1248" s="8" t="e">
        <f>tblSalaries[[#This Row],[clean Salary (in local currency)]]*VLOOKUP(tblSalaries[[#This Row],[Currency]],tblXrate[],2,FALSE)</f>
        <v>#N/A</v>
      </c>
      <c r="H1248" t="s">
        <v>1419</v>
      </c>
      <c r="I1248" t="s">
        <v>52</v>
      </c>
      <c r="J1248" t="s">
        <v>8</v>
      </c>
      <c r="K1248" t="str">
        <f>VLOOKUP(tblSalaries[[#This Row],[Where do you work]],tblCountries[[Actual]:[Mapping]],2,FALSE)</f>
        <v>India</v>
      </c>
      <c r="L1248" t="s">
        <v>18</v>
      </c>
      <c r="M1248" s="46">
        <v>3</v>
      </c>
      <c r="N12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49" spans="2:14" ht="15" customHeight="1" x14ac:dyDescent="0.25">
      <c r="B1249" t="s">
        <v>3248</v>
      </c>
      <c r="C1249" s="1">
        <v>41058.411134259259</v>
      </c>
      <c r="D1249" s="4" t="s">
        <v>1420</v>
      </c>
      <c r="E1249">
        <v>48000</v>
      </c>
      <c r="F1249" t="s">
        <v>82</v>
      </c>
      <c r="G1249" s="8" t="e">
        <f>tblSalaries[[#This Row],[clean Salary (in local currency)]]*VLOOKUP(tblSalaries[[#This Row],[Currency]],tblXrate[],2,FALSE)</f>
        <v>#N/A</v>
      </c>
      <c r="H1249" t="s">
        <v>639</v>
      </c>
      <c r="I1249" t="s">
        <v>20</v>
      </c>
      <c r="J1249" t="s">
        <v>84</v>
      </c>
      <c r="K1249" t="str">
        <f>VLOOKUP(tblSalaries[[#This Row],[Where do you work]],tblCountries[[Actual]:[Mapping]],2,FALSE)</f>
        <v>Australia</v>
      </c>
      <c r="L1249" t="s">
        <v>25</v>
      </c>
      <c r="M1249" s="46">
        <v>2</v>
      </c>
      <c r="N12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50" spans="2:14" ht="15" customHeight="1" x14ac:dyDescent="0.25">
      <c r="B1250" t="s">
        <v>3249</v>
      </c>
      <c r="C1250" s="1">
        <v>41058.422465277778</v>
      </c>
      <c r="D1250" s="4">
        <v>70000</v>
      </c>
      <c r="E1250">
        <v>70000</v>
      </c>
      <c r="F1250" t="s">
        <v>6</v>
      </c>
      <c r="G1250" s="8" t="e">
        <f>tblSalaries[[#This Row],[clean Salary (in local currency)]]*VLOOKUP(tblSalaries[[#This Row],[Currency]],tblXrate[],2,FALSE)</f>
        <v>#N/A</v>
      </c>
      <c r="H1250" t="s">
        <v>201</v>
      </c>
      <c r="I1250" t="s">
        <v>52</v>
      </c>
      <c r="J1250" t="s">
        <v>15</v>
      </c>
      <c r="K1250" t="str">
        <f>VLOOKUP(tblSalaries[[#This Row],[Where do you work]],tblCountries[[Actual]:[Mapping]],2,FALSE)</f>
        <v>USA</v>
      </c>
      <c r="L1250" t="s">
        <v>9</v>
      </c>
      <c r="M1250" s="46">
        <v>8</v>
      </c>
      <c r="N12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51" spans="2:14" ht="15" customHeight="1" x14ac:dyDescent="0.25">
      <c r="B1251" t="s">
        <v>3250</v>
      </c>
      <c r="C1251" s="1">
        <v>41058.423344907409</v>
      </c>
      <c r="D1251" s="4">
        <v>45000</v>
      </c>
      <c r="E1251">
        <v>45000</v>
      </c>
      <c r="F1251" t="s">
        <v>6</v>
      </c>
      <c r="G1251" s="8" t="e">
        <f>tblSalaries[[#This Row],[clean Salary (in local currency)]]*VLOOKUP(tblSalaries[[#This Row],[Currency]],tblXrate[],2,FALSE)</f>
        <v>#N/A</v>
      </c>
      <c r="H1251" t="s">
        <v>1421</v>
      </c>
      <c r="I1251" t="s">
        <v>20</v>
      </c>
      <c r="J1251" t="s">
        <v>15</v>
      </c>
      <c r="K1251" t="str">
        <f>VLOOKUP(tblSalaries[[#This Row],[Where do you work]],tblCountries[[Actual]:[Mapping]],2,FALSE)</f>
        <v>USA</v>
      </c>
      <c r="L1251" t="s">
        <v>9</v>
      </c>
      <c r="M1251" s="46">
        <v>7</v>
      </c>
      <c r="N12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52" spans="2:14" ht="15" customHeight="1" x14ac:dyDescent="0.25">
      <c r="B1252" t="s">
        <v>3251</v>
      </c>
      <c r="C1252" s="1">
        <v>41058.424629629626</v>
      </c>
      <c r="D1252" s="4">
        <v>35000</v>
      </c>
      <c r="E1252">
        <v>35000</v>
      </c>
      <c r="F1252" t="s">
        <v>6</v>
      </c>
      <c r="G1252" s="8" t="e">
        <f>tblSalaries[[#This Row],[clean Salary (in local currency)]]*VLOOKUP(tblSalaries[[#This Row],[Currency]],tblXrate[],2,FALSE)</f>
        <v>#N/A</v>
      </c>
      <c r="H1252" t="s">
        <v>1422</v>
      </c>
      <c r="I1252" t="s">
        <v>3914</v>
      </c>
      <c r="J1252" t="s">
        <v>1129</v>
      </c>
      <c r="K1252" t="str">
        <f>VLOOKUP(tblSalaries[[#This Row],[Where do you work]],tblCountries[[Actual]:[Mapping]],2,FALSE)</f>
        <v>Malaysia</v>
      </c>
      <c r="L1252" t="s">
        <v>13</v>
      </c>
      <c r="M1252" s="46">
        <v>12</v>
      </c>
      <c r="N12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53" spans="2:14" ht="15" customHeight="1" x14ac:dyDescent="0.25">
      <c r="B1253" t="s">
        <v>3252</v>
      </c>
      <c r="C1253" s="1">
        <v>41058.447094907409</v>
      </c>
      <c r="D1253" s="4">
        <v>500000</v>
      </c>
      <c r="E1253">
        <v>500000</v>
      </c>
      <c r="F1253" t="s">
        <v>40</v>
      </c>
      <c r="G1253" s="8" t="e">
        <f>tblSalaries[[#This Row],[clean Salary (in local currency)]]*VLOOKUP(tblSalaries[[#This Row],[Currency]],tblXrate[],2,FALSE)</f>
        <v>#N/A</v>
      </c>
      <c r="H1253" t="s">
        <v>1423</v>
      </c>
      <c r="I1253" t="s">
        <v>52</v>
      </c>
      <c r="J1253" t="s">
        <v>8</v>
      </c>
      <c r="K1253" t="str">
        <f>VLOOKUP(tblSalaries[[#This Row],[Where do you work]],tblCountries[[Actual]:[Mapping]],2,FALSE)</f>
        <v>India</v>
      </c>
      <c r="L1253" t="s">
        <v>18</v>
      </c>
      <c r="M1253" s="46">
        <v>29</v>
      </c>
      <c r="N12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254" spans="2:14" ht="15" customHeight="1" x14ac:dyDescent="0.25">
      <c r="B1254" t="s">
        <v>3253</v>
      </c>
      <c r="C1254" s="1">
        <v>41058.448449074072</v>
      </c>
      <c r="D1254" s="4" t="s">
        <v>1424</v>
      </c>
      <c r="E1254">
        <v>89500</v>
      </c>
      <c r="F1254" t="s">
        <v>3891</v>
      </c>
      <c r="G1254" s="8" t="e">
        <f>tblSalaries[[#This Row],[clean Salary (in local currency)]]*VLOOKUP(tblSalaries[[#This Row],[Currency]],tblXrate[],2,FALSE)</f>
        <v>#N/A</v>
      </c>
      <c r="H1254" t="s">
        <v>52</v>
      </c>
      <c r="I1254" t="s">
        <v>52</v>
      </c>
      <c r="J1254" t="s">
        <v>1129</v>
      </c>
      <c r="K1254" t="str">
        <f>VLOOKUP(tblSalaries[[#This Row],[Where do you work]],tblCountries[[Actual]:[Mapping]],2,FALSE)</f>
        <v>Malaysia</v>
      </c>
      <c r="L1254" t="s">
        <v>18</v>
      </c>
      <c r="M1254" s="46">
        <v>20</v>
      </c>
      <c r="N12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55" spans="2:14" ht="15" customHeight="1" x14ac:dyDescent="0.25">
      <c r="B1255" t="s">
        <v>3254</v>
      </c>
      <c r="C1255" s="1">
        <v>41058.450381944444</v>
      </c>
      <c r="D1255" s="4" t="s">
        <v>1425</v>
      </c>
      <c r="E1255">
        <v>11800</v>
      </c>
      <c r="F1255" t="s">
        <v>6</v>
      </c>
      <c r="G1255" s="8" t="e">
        <f>tblSalaries[[#This Row],[clean Salary (in local currency)]]*VLOOKUP(tblSalaries[[#This Row],[Currency]],tblXrate[],2,FALSE)</f>
        <v>#N/A</v>
      </c>
      <c r="H1255" t="s">
        <v>1426</v>
      </c>
      <c r="I1255" t="s">
        <v>20</v>
      </c>
      <c r="J1255" t="s">
        <v>8</v>
      </c>
      <c r="K1255" t="str">
        <f>VLOOKUP(tblSalaries[[#This Row],[Where do you work]],tblCountries[[Actual]:[Mapping]],2,FALSE)</f>
        <v>India</v>
      </c>
      <c r="L1255" t="s">
        <v>9</v>
      </c>
      <c r="M1255" s="46">
        <v>10</v>
      </c>
      <c r="N12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56" spans="2:14" ht="15" customHeight="1" x14ac:dyDescent="0.25">
      <c r="B1256" t="s">
        <v>3255</v>
      </c>
      <c r="C1256" s="1">
        <v>41058.452106481483</v>
      </c>
      <c r="D1256" s="4" t="s">
        <v>1427</v>
      </c>
      <c r="E1256">
        <v>360000</v>
      </c>
      <c r="F1256" t="s">
        <v>40</v>
      </c>
      <c r="G1256" s="8" t="e">
        <f>tblSalaries[[#This Row],[clean Salary (in local currency)]]*VLOOKUP(tblSalaries[[#This Row],[Currency]],tblXrate[],2,FALSE)</f>
        <v>#N/A</v>
      </c>
      <c r="H1256" t="s">
        <v>1428</v>
      </c>
      <c r="I1256" t="s">
        <v>52</v>
      </c>
      <c r="J1256" t="s">
        <v>8</v>
      </c>
      <c r="K1256" t="str">
        <f>VLOOKUP(tblSalaries[[#This Row],[Where do you work]],tblCountries[[Actual]:[Mapping]],2,FALSE)</f>
        <v>India</v>
      </c>
      <c r="L1256" t="s">
        <v>13</v>
      </c>
      <c r="M1256" s="46">
        <v>6</v>
      </c>
      <c r="N12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57" spans="2:14" ht="15" customHeight="1" x14ac:dyDescent="0.25">
      <c r="B1257" t="s">
        <v>3256</v>
      </c>
      <c r="C1257" s="1">
        <v>41058.45244212963</v>
      </c>
      <c r="D1257" s="4">
        <v>50000</v>
      </c>
      <c r="E1257">
        <v>50000</v>
      </c>
      <c r="F1257" t="s">
        <v>6</v>
      </c>
      <c r="G1257" s="8" t="e">
        <f>tblSalaries[[#This Row],[clean Salary (in local currency)]]*VLOOKUP(tblSalaries[[#This Row],[Currency]],tblXrate[],2,FALSE)</f>
        <v>#N/A</v>
      </c>
      <c r="H1257" t="s">
        <v>153</v>
      </c>
      <c r="I1257" t="s">
        <v>20</v>
      </c>
      <c r="J1257" t="s">
        <v>15</v>
      </c>
      <c r="K1257" t="str">
        <f>VLOOKUP(tblSalaries[[#This Row],[Where do you work]],tblCountries[[Actual]:[Mapping]],2,FALSE)</f>
        <v>USA</v>
      </c>
      <c r="L1257" t="s">
        <v>9</v>
      </c>
      <c r="M1257" s="46">
        <v>3</v>
      </c>
      <c r="N12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58" spans="2:14" ht="15" customHeight="1" x14ac:dyDescent="0.25">
      <c r="B1258" t="s">
        <v>3257</v>
      </c>
      <c r="C1258" s="1">
        <v>41058.458703703705</v>
      </c>
      <c r="D1258" s="4">
        <v>85000</v>
      </c>
      <c r="E1258">
        <v>85000</v>
      </c>
      <c r="F1258" t="s">
        <v>6</v>
      </c>
      <c r="G1258" s="8" t="e">
        <f>tblSalaries[[#This Row],[clean Salary (in local currency)]]*VLOOKUP(tblSalaries[[#This Row],[Currency]],tblXrate[],2,FALSE)</f>
        <v>#N/A</v>
      </c>
      <c r="H1258" t="s">
        <v>1429</v>
      </c>
      <c r="I1258" t="s">
        <v>52</v>
      </c>
      <c r="J1258" t="s">
        <v>1430</v>
      </c>
      <c r="K1258" t="str">
        <f>VLOOKUP(tblSalaries[[#This Row],[Where do you work]],tblCountries[[Actual]:[Mapping]],2,FALSE)</f>
        <v>Sri Lanka</v>
      </c>
      <c r="L1258" t="s">
        <v>13</v>
      </c>
      <c r="M1258" s="46">
        <v>10</v>
      </c>
      <c r="N12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59" spans="2:14" ht="15" customHeight="1" x14ac:dyDescent="0.25">
      <c r="B1259" t="s">
        <v>3258</v>
      </c>
      <c r="C1259" s="1">
        <v>41058.483252314814</v>
      </c>
      <c r="D1259" s="4" t="s">
        <v>1431</v>
      </c>
      <c r="E1259">
        <v>1000000</v>
      </c>
      <c r="F1259" t="s">
        <v>40</v>
      </c>
      <c r="G1259" s="8" t="e">
        <f>tblSalaries[[#This Row],[clean Salary (in local currency)]]*VLOOKUP(tblSalaries[[#This Row],[Currency]],tblXrate[],2,FALSE)</f>
        <v>#N/A</v>
      </c>
      <c r="H1259" t="s">
        <v>52</v>
      </c>
      <c r="I1259" t="s">
        <v>52</v>
      </c>
      <c r="J1259" t="s">
        <v>8</v>
      </c>
      <c r="K1259" t="str">
        <f>VLOOKUP(tblSalaries[[#This Row],[Where do you work]],tblCountries[[Actual]:[Mapping]],2,FALSE)</f>
        <v>India</v>
      </c>
      <c r="L1259" t="s">
        <v>18</v>
      </c>
      <c r="M1259" s="46">
        <v>10</v>
      </c>
      <c r="N12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60" spans="2:14" ht="15" customHeight="1" x14ac:dyDescent="0.25">
      <c r="B1260" t="s">
        <v>3259</v>
      </c>
      <c r="C1260" s="1">
        <v>41058.49082175926</v>
      </c>
      <c r="D1260" s="4" t="s">
        <v>1432</v>
      </c>
      <c r="E1260">
        <v>900000</v>
      </c>
      <c r="F1260" t="s">
        <v>40</v>
      </c>
      <c r="G1260" s="8" t="e">
        <f>tblSalaries[[#This Row],[clean Salary (in local currency)]]*VLOOKUP(tblSalaries[[#This Row],[Currency]],tblXrate[],2,FALSE)</f>
        <v>#N/A</v>
      </c>
      <c r="H1260" t="s">
        <v>1433</v>
      </c>
      <c r="I1260" t="s">
        <v>488</v>
      </c>
      <c r="J1260" t="s">
        <v>8</v>
      </c>
      <c r="K1260" t="str">
        <f>VLOOKUP(tblSalaries[[#This Row],[Where do you work]],tblCountries[[Actual]:[Mapping]],2,FALSE)</f>
        <v>India</v>
      </c>
      <c r="L1260" t="s">
        <v>13</v>
      </c>
      <c r="M1260" s="46">
        <v>8</v>
      </c>
      <c r="N12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61" spans="2:14" ht="15" customHeight="1" x14ac:dyDescent="0.25">
      <c r="B1261" t="s">
        <v>3260</v>
      </c>
      <c r="C1261" s="1">
        <v>41058.494155092594</v>
      </c>
      <c r="D1261" s="4">
        <v>192000</v>
      </c>
      <c r="E1261">
        <v>192000</v>
      </c>
      <c r="F1261" t="s">
        <v>6</v>
      </c>
      <c r="G1261" s="8" t="e">
        <f>tblSalaries[[#This Row],[clean Salary (in local currency)]]*VLOOKUP(tblSalaries[[#This Row],[Currency]],tblXrate[],2,FALSE)</f>
        <v>#N/A</v>
      </c>
      <c r="H1261" t="s">
        <v>1434</v>
      </c>
      <c r="I1261" t="s">
        <v>3914</v>
      </c>
      <c r="J1261" t="s">
        <v>15</v>
      </c>
      <c r="K1261" t="str">
        <f>VLOOKUP(tblSalaries[[#This Row],[Where do you work]],tblCountries[[Actual]:[Mapping]],2,FALSE)</f>
        <v>USA</v>
      </c>
      <c r="L1261" t="s">
        <v>13</v>
      </c>
      <c r="M1261" s="46">
        <v>27</v>
      </c>
      <c r="N12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262" spans="2:14" ht="15" customHeight="1" x14ac:dyDescent="0.25">
      <c r="B1262" t="s">
        <v>3261</v>
      </c>
      <c r="C1262" s="1">
        <v>41058.509745370371</v>
      </c>
      <c r="D1262" s="4">
        <v>54000</v>
      </c>
      <c r="E1262">
        <v>54000</v>
      </c>
      <c r="F1262" t="s">
        <v>6</v>
      </c>
      <c r="G1262" s="8" t="e">
        <f>tblSalaries[[#This Row],[clean Salary (in local currency)]]*VLOOKUP(tblSalaries[[#This Row],[Currency]],tblXrate[],2,FALSE)</f>
        <v>#N/A</v>
      </c>
      <c r="H1262" t="s">
        <v>1435</v>
      </c>
      <c r="I1262" t="s">
        <v>20</v>
      </c>
      <c r="J1262" t="s">
        <v>15</v>
      </c>
      <c r="K1262" t="str">
        <f>VLOOKUP(tblSalaries[[#This Row],[Where do you work]],tblCountries[[Actual]:[Mapping]],2,FALSE)</f>
        <v>USA</v>
      </c>
      <c r="L1262" t="s">
        <v>13</v>
      </c>
      <c r="M1262" s="46">
        <v>6</v>
      </c>
      <c r="N12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63" spans="2:14" ht="15" customHeight="1" x14ac:dyDescent="0.25">
      <c r="B1263" t="s">
        <v>3262</v>
      </c>
      <c r="C1263" s="1">
        <v>41058.511886574073</v>
      </c>
      <c r="D1263" s="4">
        <v>18000</v>
      </c>
      <c r="E1263">
        <v>18000</v>
      </c>
      <c r="F1263" t="s">
        <v>6</v>
      </c>
      <c r="G1263" s="8" t="e">
        <f>tblSalaries[[#This Row],[clean Salary (in local currency)]]*VLOOKUP(tblSalaries[[#This Row],[Currency]],tblXrate[],2,FALSE)</f>
        <v>#N/A</v>
      </c>
      <c r="H1263" t="s">
        <v>52</v>
      </c>
      <c r="I1263" t="s">
        <v>52</v>
      </c>
      <c r="J1263" t="s">
        <v>8</v>
      </c>
      <c r="K1263" t="str">
        <f>VLOOKUP(tblSalaries[[#This Row],[Where do you work]],tblCountries[[Actual]:[Mapping]],2,FALSE)</f>
        <v>India</v>
      </c>
      <c r="L1263" t="s">
        <v>9</v>
      </c>
      <c r="M1263" s="46">
        <v>12</v>
      </c>
      <c r="N12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64" spans="2:14" ht="15" customHeight="1" x14ac:dyDescent="0.25">
      <c r="B1264" t="s">
        <v>3263</v>
      </c>
      <c r="C1264" s="1">
        <v>41058.513645833336</v>
      </c>
      <c r="D1264" s="4" t="s">
        <v>1436</v>
      </c>
      <c r="E1264">
        <v>300000</v>
      </c>
      <c r="F1264" t="s">
        <v>40</v>
      </c>
      <c r="G1264" s="8" t="e">
        <f>tblSalaries[[#This Row],[clean Salary (in local currency)]]*VLOOKUP(tblSalaries[[#This Row],[Currency]],tblXrate[],2,FALSE)</f>
        <v>#N/A</v>
      </c>
      <c r="H1264" t="s">
        <v>1437</v>
      </c>
      <c r="I1264" t="s">
        <v>3912</v>
      </c>
      <c r="J1264" t="s">
        <v>8</v>
      </c>
      <c r="K1264" t="str">
        <f>VLOOKUP(tblSalaries[[#This Row],[Where do you work]],tblCountries[[Actual]:[Mapping]],2,FALSE)</f>
        <v>India</v>
      </c>
      <c r="L1264" t="s">
        <v>18</v>
      </c>
      <c r="M1264" s="46">
        <v>5</v>
      </c>
      <c r="N12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65" spans="2:14" ht="15" customHeight="1" x14ac:dyDescent="0.25">
      <c r="B1265" t="s">
        <v>3264</v>
      </c>
      <c r="C1265" s="1">
        <v>41058.51425925926</v>
      </c>
      <c r="D1265" s="4" t="s">
        <v>1438</v>
      </c>
      <c r="E1265">
        <v>400000</v>
      </c>
      <c r="F1265" t="s">
        <v>40</v>
      </c>
      <c r="G1265" s="8" t="e">
        <f>tblSalaries[[#This Row],[clean Salary (in local currency)]]*VLOOKUP(tblSalaries[[#This Row],[Currency]],tblXrate[],2,FALSE)</f>
        <v>#N/A</v>
      </c>
      <c r="H1265" t="s">
        <v>766</v>
      </c>
      <c r="I1265" t="s">
        <v>52</v>
      </c>
      <c r="J1265" t="s">
        <v>8</v>
      </c>
      <c r="K1265" t="str">
        <f>VLOOKUP(tblSalaries[[#This Row],[Where do you work]],tblCountries[[Actual]:[Mapping]],2,FALSE)</f>
        <v>India</v>
      </c>
      <c r="L1265" t="s">
        <v>13</v>
      </c>
      <c r="M1265" s="46">
        <v>3</v>
      </c>
      <c r="N12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66" spans="2:14" ht="15" customHeight="1" x14ac:dyDescent="0.25">
      <c r="B1266" t="s">
        <v>3265</v>
      </c>
      <c r="C1266" s="1">
        <v>41058.519918981481</v>
      </c>
      <c r="D1266" s="4">
        <v>15000</v>
      </c>
      <c r="E1266">
        <v>15000</v>
      </c>
      <c r="F1266" t="s">
        <v>6</v>
      </c>
      <c r="G1266" s="8" t="e">
        <f>tblSalaries[[#This Row],[clean Salary (in local currency)]]*VLOOKUP(tblSalaries[[#This Row],[Currency]],tblXrate[],2,FALSE)</f>
        <v>#N/A</v>
      </c>
      <c r="H1266" t="s">
        <v>1439</v>
      </c>
      <c r="I1266" t="s">
        <v>52</v>
      </c>
      <c r="J1266" t="s">
        <v>1440</v>
      </c>
      <c r="K1266" t="str">
        <f>VLOOKUP(tblSalaries[[#This Row],[Where do you work]],tblCountries[[Actual]:[Mapping]],2,FALSE)</f>
        <v>Myanmar</v>
      </c>
      <c r="L1266" t="s">
        <v>9</v>
      </c>
      <c r="M1266" s="46">
        <v>10</v>
      </c>
      <c r="N12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67" spans="2:14" ht="15" customHeight="1" x14ac:dyDescent="0.25">
      <c r="B1267" t="s">
        <v>3266</v>
      </c>
      <c r="C1267" s="1">
        <v>41058.520277777781</v>
      </c>
      <c r="D1267" s="4" t="s">
        <v>1441</v>
      </c>
      <c r="E1267">
        <v>14000</v>
      </c>
      <c r="F1267" t="s">
        <v>6</v>
      </c>
      <c r="G1267" s="8" t="e">
        <f>tblSalaries[[#This Row],[clean Salary (in local currency)]]*VLOOKUP(tblSalaries[[#This Row],[Currency]],tblXrate[],2,FALSE)</f>
        <v>#N/A</v>
      </c>
      <c r="H1267" t="s">
        <v>1442</v>
      </c>
      <c r="I1267" t="s">
        <v>20</v>
      </c>
      <c r="J1267" t="s">
        <v>8</v>
      </c>
      <c r="K1267" t="str">
        <f>VLOOKUP(tblSalaries[[#This Row],[Where do you work]],tblCountries[[Actual]:[Mapping]],2,FALSE)</f>
        <v>India</v>
      </c>
      <c r="L1267" t="s">
        <v>9</v>
      </c>
      <c r="M1267" s="46">
        <v>12</v>
      </c>
      <c r="N12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68" spans="2:14" ht="15" customHeight="1" x14ac:dyDescent="0.25">
      <c r="B1268" t="s">
        <v>3267</v>
      </c>
      <c r="C1268" s="1">
        <v>41058.546180555553</v>
      </c>
      <c r="D1268" s="4">
        <v>8000</v>
      </c>
      <c r="E1268">
        <v>8000</v>
      </c>
      <c r="F1268" t="s">
        <v>6</v>
      </c>
      <c r="G1268" s="8" t="e">
        <f>tblSalaries[[#This Row],[clean Salary (in local currency)]]*VLOOKUP(tblSalaries[[#This Row],[Currency]],tblXrate[],2,FALSE)</f>
        <v>#N/A</v>
      </c>
      <c r="H1268" t="s">
        <v>153</v>
      </c>
      <c r="I1268" t="s">
        <v>20</v>
      </c>
      <c r="J1268" t="s">
        <v>8</v>
      </c>
      <c r="K1268" t="str">
        <f>VLOOKUP(tblSalaries[[#This Row],[Where do you work]],tblCountries[[Actual]:[Mapping]],2,FALSE)</f>
        <v>India</v>
      </c>
      <c r="L1268" t="s">
        <v>13</v>
      </c>
      <c r="M1268" s="46">
        <v>4</v>
      </c>
      <c r="N12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69" spans="2:14" ht="15" customHeight="1" x14ac:dyDescent="0.25">
      <c r="B1269" t="s">
        <v>3268</v>
      </c>
      <c r="C1269" s="1">
        <v>41058.551342592589</v>
      </c>
      <c r="D1269" s="4">
        <v>12500</v>
      </c>
      <c r="E1269">
        <v>12500</v>
      </c>
      <c r="F1269" t="s">
        <v>6</v>
      </c>
      <c r="G1269" s="8" t="e">
        <f>tblSalaries[[#This Row],[clean Salary (in local currency)]]*VLOOKUP(tblSalaries[[#This Row],[Currency]],tblXrate[],2,FALSE)</f>
        <v>#N/A</v>
      </c>
      <c r="H1269" t="s">
        <v>67</v>
      </c>
      <c r="I1269" t="s">
        <v>67</v>
      </c>
      <c r="J1269" t="s">
        <v>347</v>
      </c>
      <c r="K1269" t="str">
        <f>VLOOKUP(tblSalaries[[#This Row],[Where do you work]],tblCountries[[Actual]:[Mapping]],2,FALSE)</f>
        <v>Philippines</v>
      </c>
      <c r="L1269" t="s">
        <v>18</v>
      </c>
      <c r="M1269" s="46">
        <v>7</v>
      </c>
      <c r="N12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70" spans="2:14" ht="15" customHeight="1" x14ac:dyDescent="0.25">
      <c r="B1270" t="s">
        <v>3269</v>
      </c>
      <c r="C1270" s="1">
        <v>41058.55228009259</v>
      </c>
      <c r="D1270" s="4">
        <v>140000</v>
      </c>
      <c r="E1270">
        <v>140000</v>
      </c>
      <c r="F1270" t="s">
        <v>6</v>
      </c>
      <c r="G1270" s="8" t="e">
        <f>tblSalaries[[#This Row],[clean Salary (in local currency)]]*VLOOKUP(tblSalaries[[#This Row],[Currency]],tblXrate[],2,FALSE)</f>
        <v>#N/A</v>
      </c>
      <c r="H1270" t="s">
        <v>89</v>
      </c>
      <c r="I1270" t="s">
        <v>310</v>
      </c>
      <c r="J1270" t="s">
        <v>15</v>
      </c>
      <c r="K1270" t="str">
        <f>VLOOKUP(tblSalaries[[#This Row],[Where do you work]],tblCountries[[Actual]:[Mapping]],2,FALSE)</f>
        <v>USA</v>
      </c>
      <c r="L1270" t="s">
        <v>9</v>
      </c>
      <c r="M1270" s="46">
        <v>12</v>
      </c>
      <c r="N12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71" spans="2:14" ht="15" customHeight="1" x14ac:dyDescent="0.25">
      <c r="B1271" t="s">
        <v>3270</v>
      </c>
      <c r="C1271" s="1">
        <v>41058.553298611114</v>
      </c>
      <c r="D1271" s="4">
        <v>1000</v>
      </c>
      <c r="E1271">
        <v>12000</v>
      </c>
      <c r="F1271" t="s">
        <v>6</v>
      </c>
      <c r="G1271" s="8" t="e">
        <f>tblSalaries[[#This Row],[clean Salary (in local currency)]]*VLOOKUP(tblSalaries[[#This Row],[Currency]],tblXrate[],2,FALSE)</f>
        <v>#N/A</v>
      </c>
      <c r="H1271" t="s">
        <v>1443</v>
      </c>
      <c r="I1271" t="s">
        <v>356</v>
      </c>
      <c r="J1271" t="s">
        <v>1444</v>
      </c>
      <c r="K1271" t="str">
        <f>VLOOKUP(tblSalaries[[#This Row],[Where do you work]],tblCountries[[Actual]:[Mapping]],2,FALSE)</f>
        <v>Pakistan</v>
      </c>
      <c r="L1271" t="s">
        <v>9</v>
      </c>
      <c r="M1271" s="46">
        <v>1</v>
      </c>
      <c r="N12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72" spans="2:14" ht="15" customHeight="1" x14ac:dyDescent="0.25">
      <c r="B1272" t="s">
        <v>3271</v>
      </c>
      <c r="C1272" s="1">
        <v>41058.553460648145</v>
      </c>
      <c r="D1272" s="4" t="s">
        <v>1445</v>
      </c>
      <c r="E1272">
        <v>30000</v>
      </c>
      <c r="F1272" t="s">
        <v>22</v>
      </c>
      <c r="G1272" s="8" t="e">
        <f>tblSalaries[[#This Row],[clean Salary (in local currency)]]*VLOOKUP(tblSalaries[[#This Row],[Currency]],tblXrate[],2,FALSE)</f>
        <v>#N/A</v>
      </c>
      <c r="H1272" t="s">
        <v>1446</v>
      </c>
      <c r="I1272" t="s">
        <v>20</v>
      </c>
      <c r="J1272" t="s">
        <v>59</v>
      </c>
      <c r="K1272" t="str">
        <f>VLOOKUP(tblSalaries[[#This Row],[Where do you work]],tblCountries[[Actual]:[Mapping]],2,FALSE)</f>
        <v>Belgium</v>
      </c>
      <c r="L1272" t="s">
        <v>18</v>
      </c>
      <c r="M1272" s="46">
        <v>15</v>
      </c>
      <c r="N12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73" spans="2:14" ht="15" customHeight="1" x14ac:dyDescent="0.25">
      <c r="B1273" t="s">
        <v>3272</v>
      </c>
      <c r="C1273" s="1">
        <v>41058.558159722219</v>
      </c>
      <c r="D1273" s="4" t="s">
        <v>1447</v>
      </c>
      <c r="E1273">
        <v>600000</v>
      </c>
      <c r="F1273" t="s">
        <v>40</v>
      </c>
      <c r="G1273" s="8" t="e">
        <f>tblSalaries[[#This Row],[clean Salary (in local currency)]]*VLOOKUP(tblSalaries[[#This Row],[Currency]],tblXrate[],2,FALSE)</f>
        <v>#N/A</v>
      </c>
      <c r="H1273" t="s">
        <v>1448</v>
      </c>
      <c r="I1273" t="s">
        <v>52</v>
      </c>
      <c r="J1273" t="s">
        <v>8</v>
      </c>
      <c r="K1273" t="str">
        <f>VLOOKUP(tblSalaries[[#This Row],[Where do you work]],tblCountries[[Actual]:[Mapping]],2,FALSE)</f>
        <v>India</v>
      </c>
      <c r="L1273" t="s">
        <v>18</v>
      </c>
      <c r="M1273" s="46">
        <v>2</v>
      </c>
      <c r="N12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74" spans="2:14" ht="15" customHeight="1" x14ac:dyDescent="0.25">
      <c r="B1274" t="s">
        <v>3273</v>
      </c>
      <c r="C1274" s="1">
        <v>41058.569548611114</v>
      </c>
      <c r="D1274" s="4" t="s">
        <v>1449</v>
      </c>
      <c r="E1274">
        <v>350000</v>
      </c>
      <c r="F1274" t="s">
        <v>40</v>
      </c>
      <c r="G1274" s="8" t="e">
        <f>tblSalaries[[#This Row],[clean Salary (in local currency)]]*VLOOKUP(tblSalaries[[#This Row],[Currency]],tblXrate[],2,FALSE)</f>
        <v>#N/A</v>
      </c>
      <c r="H1274" t="s">
        <v>1450</v>
      </c>
      <c r="I1274" t="s">
        <v>20</v>
      </c>
      <c r="J1274" t="s">
        <v>8</v>
      </c>
      <c r="K1274" t="str">
        <f>VLOOKUP(tblSalaries[[#This Row],[Where do you work]],tblCountries[[Actual]:[Mapping]],2,FALSE)</f>
        <v>India</v>
      </c>
      <c r="L1274" t="s">
        <v>9</v>
      </c>
      <c r="M1274" s="46">
        <v>1.5</v>
      </c>
      <c r="N12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75" spans="2:14" ht="15" customHeight="1" x14ac:dyDescent="0.25">
      <c r="B1275" t="s">
        <v>3274</v>
      </c>
      <c r="C1275" s="1">
        <v>41058.577928240738</v>
      </c>
      <c r="D1275" s="4">
        <v>45000</v>
      </c>
      <c r="E1275">
        <v>45000</v>
      </c>
      <c r="F1275" t="s">
        <v>6</v>
      </c>
      <c r="G1275" s="8" t="e">
        <f>tblSalaries[[#This Row],[clean Salary (in local currency)]]*VLOOKUP(tblSalaries[[#This Row],[Currency]],tblXrate[],2,FALSE)</f>
        <v>#N/A</v>
      </c>
      <c r="H1275" t="s">
        <v>1451</v>
      </c>
      <c r="I1275" t="s">
        <v>20</v>
      </c>
      <c r="J1275" t="s">
        <v>17</v>
      </c>
      <c r="K1275" t="str">
        <f>VLOOKUP(tblSalaries[[#This Row],[Where do you work]],tblCountries[[Actual]:[Mapping]],2,FALSE)</f>
        <v>Pakistan</v>
      </c>
      <c r="L1275" t="s">
        <v>13</v>
      </c>
      <c r="M1275" s="46">
        <v>8</v>
      </c>
      <c r="N12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76" spans="2:14" ht="15" customHeight="1" x14ac:dyDescent="0.25">
      <c r="B1276" t="s">
        <v>3275</v>
      </c>
      <c r="C1276" s="1">
        <v>41058.579155092593</v>
      </c>
      <c r="D1276" s="4">
        <v>80000</v>
      </c>
      <c r="E1276">
        <v>80000</v>
      </c>
      <c r="F1276" t="s">
        <v>6</v>
      </c>
      <c r="G1276" s="8" t="e">
        <f>tblSalaries[[#This Row],[clean Salary (in local currency)]]*VLOOKUP(tblSalaries[[#This Row],[Currency]],tblXrate[],2,FALSE)</f>
        <v>#N/A</v>
      </c>
      <c r="H1276" t="s">
        <v>52</v>
      </c>
      <c r="I1276" t="s">
        <v>52</v>
      </c>
      <c r="J1276" t="s">
        <v>15</v>
      </c>
      <c r="K1276" t="str">
        <f>VLOOKUP(tblSalaries[[#This Row],[Where do you work]],tblCountries[[Actual]:[Mapping]],2,FALSE)</f>
        <v>USA</v>
      </c>
      <c r="L1276" t="s">
        <v>25</v>
      </c>
      <c r="M1276" s="46">
        <v>6</v>
      </c>
      <c r="N12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77" spans="2:14" ht="15" customHeight="1" x14ac:dyDescent="0.25">
      <c r="B1277" t="s">
        <v>3276</v>
      </c>
      <c r="C1277" s="1">
        <v>41058.579606481479</v>
      </c>
      <c r="D1277" s="4" t="s">
        <v>1452</v>
      </c>
      <c r="E1277">
        <v>1500000</v>
      </c>
      <c r="F1277" t="s">
        <v>40</v>
      </c>
      <c r="G1277" s="8" t="e">
        <f>tblSalaries[[#This Row],[clean Salary (in local currency)]]*VLOOKUP(tblSalaries[[#This Row],[Currency]],tblXrate[],2,FALSE)</f>
        <v>#N/A</v>
      </c>
      <c r="H1277" t="s">
        <v>20</v>
      </c>
      <c r="I1277" t="s">
        <v>20</v>
      </c>
      <c r="J1277" t="s">
        <v>8</v>
      </c>
      <c r="K1277" t="str">
        <f>VLOOKUP(tblSalaries[[#This Row],[Where do you work]],tblCountries[[Actual]:[Mapping]],2,FALSE)</f>
        <v>India</v>
      </c>
      <c r="L1277" t="s">
        <v>9</v>
      </c>
      <c r="M1277" s="46">
        <v>7</v>
      </c>
      <c r="N12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78" spans="2:14" ht="15" customHeight="1" x14ac:dyDescent="0.25">
      <c r="B1278" t="s">
        <v>3277</v>
      </c>
      <c r="C1278" s="1">
        <v>41058.582291666666</v>
      </c>
      <c r="D1278" s="4" t="s">
        <v>1453</v>
      </c>
      <c r="E1278">
        <v>100000</v>
      </c>
      <c r="F1278" t="s">
        <v>6</v>
      </c>
      <c r="G1278" s="8" t="e">
        <f>tblSalaries[[#This Row],[clean Salary (in local currency)]]*VLOOKUP(tblSalaries[[#This Row],[Currency]],tblXrate[],2,FALSE)</f>
        <v>#N/A</v>
      </c>
      <c r="H1278" t="s">
        <v>207</v>
      </c>
      <c r="I1278" t="s">
        <v>20</v>
      </c>
      <c r="J1278" t="s">
        <v>1454</v>
      </c>
      <c r="K1278" t="str">
        <f>VLOOKUP(tblSalaries[[#This Row],[Where do you work]],tblCountries[[Actual]:[Mapping]],2,FALSE)</f>
        <v>Uganda</v>
      </c>
      <c r="L1278" t="s">
        <v>9</v>
      </c>
      <c r="M1278" s="46">
        <v>17</v>
      </c>
      <c r="N12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79" spans="2:14" ht="15" customHeight="1" x14ac:dyDescent="0.25">
      <c r="B1279" t="s">
        <v>3278</v>
      </c>
      <c r="C1279" s="1">
        <v>41058.582800925928</v>
      </c>
      <c r="D1279" s="4">
        <v>68000</v>
      </c>
      <c r="E1279">
        <v>68000</v>
      </c>
      <c r="F1279" t="s">
        <v>82</v>
      </c>
      <c r="G1279" s="8" t="e">
        <f>tblSalaries[[#This Row],[clean Salary (in local currency)]]*VLOOKUP(tblSalaries[[#This Row],[Currency]],tblXrate[],2,FALSE)</f>
        <v>#N/A</v>
      </c>
      <c r="H1279" t="s">
        <v>1455</v>
      </c>
      <c r="I1279" t="s">
        <v>52</v>
      </c>
      <c r="J1279" t="s">
        <v>84</v>
      </c>
      <c r="K1279" t="str">
        <f>VLOOKUP(tblSalaries[[#This Row],[Where do you work]],tblCountries[[Actual]:[Mapping]],2,FALSE)</f>
        <v>Australia</v>
      </c>
      <c r="L1279" t="s">
        <v>9</v>
      </c>
      <c r="M1279" s="46">
        <v>10</v>
      </c>
      <c r="N12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80" spans="2:14" ht="15" customHeight="1" x14ac:dyDescent="0.25">
      <c r="B1280" t="s">
        <v>3279</v>
      </c>
      <c r="C1280" s="1">
        <v>41058.590601851851</v>
      </c>
      <c r="D1280" s="4" t="s">
        <v>1456</v>
      </c>
      <c r="E1280">
        <v>49000</v>
      </c>
      <c r="F1280" t="s">
        <v>82</v>
      </c>
      <c r="G1280" s="8" t="e">
        <f>tblSalaries[[#This Row],[clean Salary (in local currency)]]*VLOOKUP(tblSalaries[[#This Row],[Currency]],tblXrate[],2,FALSE)</f>
        <v>#N/A</v>
      </c>
      <c r="H1280" t="s">
        <v>1457</v>
      </c>
      <c r="I1280" t="s">
        <v>488</v>
      </c>
      <c r="J1280" t="s">
        <v>84</v>
      </c>
      <c r="K1280" t="str">
        <f>VLOOKUP(tblSalaries[[#This Row],[Where do you work]],tblCountries[[Actual]:[Mapping]],2,FALSE)</f>
        <v>Australia</v>
      </c>
      <c r="L1280" t="s">
        <v>9</v>
      </c>
      <c r="M1280" s="46">
        <v>30</v>
      </c>
      <c r="N12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281" spans="2:14" ht="15" customHeight="1" x14ac:dyDescent="0.25">
      <c r="B1281" t="s">
        <v>3280</v>
      </c>
      <c r="C1281" s="1">
        <v>41058.594513888886</v>
      </c>
      <c r="D1281" s="4" t="s">
        <v>1458</v>
      </c>
      <c r="E1281">
        <v>575000</v>
      </c>
      <c r="F1281" t="s">
        <v>40</v>
      </c>
      <c r="G1281" s="8" t="e">
        <f>tblSalaries[[#This Row],[clean Salary (in local currency)]]*VLOOKUP(tblSalaries[[#This Row],[Currency]],tblXrate[],2,FALSE)</f>
        <v>#N/A</v>
      </c>
      <c r="H1281" t="s">
        <v>1459</v>
      </c>
      <c r="I1281" t="s">
        <v>52</v>
      </c>
      <c r="J1281" t="s">
        <v>8</v>
      </c>
      <c r="K1281" t="str">
        <f>VLOOKUP(tblSalaries[[#This Row],[Where do you work]],tblCountries[[Actual]:[Mapping]],2,FALSE)</f>
        <v>India</v>
      </c>
      <c r="L1281" t="s">
        <v>18</v>
      </c>
      <c r="M1281" s="46">
        <v>5</v>
      </c>
      <c r="N12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82" spans="2:14" ht="15" customHeight="1" x14ac:dyDescent="0.25">
      <c r="B1282" t="s">
        <v>3281</v>
      </c>
      <c r="C1282" s="1">
        <v>41058.607430555552</v>
      </c>
      <c r="D1282" s="4" t="s">
        <v>1460</v>
      </c>
      <c r="E1282">
        <v>500000</v>
      </c>
      <c r="F1282" t="s">
        <v>40</v>
      </c>
      <c r="G1282" s="8" t="e">
        <f>tblSalaries[[#This Row],[clean Salary (in local currency)]]*VLOOKUP(tblSalaries[[#This Row],[Currency]],tblXrate[],2,FALSE)</f>
        <v>#N/A</v>
      </c>
      <c r="H1282" t="s">
        <v>1461</v>
      </c>
      <c r="I1282" t="s">
        <v>279</v>
      </c>
      <c r="J1282" t="s">
        <v>8</v>
      </c>
      <c r="K1282" t="str">
        <f>VLOOKUP(tblSalaries[[#This Row],[Where do you work]],tblCountries[[Actual]:[Mapping]],2,FALSE)</f>
        <v>India</v>
      </c>
      <c r="L1282" t="s">
        <v>9</v>
      </c>
      <c r="M1282" s="46">
        <v>2</v>
      </c>
      <c r="N12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83" spans="2:14" ht="15" customHeight="1" x14ac:dyDescent="0.25">
      <c r="B1283" t="s">
        <v>3282</v>
      </c>
      <c r="C1283" s="1">
        <v>41058.621770833335</v>
      </c>
      <c r="D1283" s="4" t="s">
        <v>1462</v>
      </c>
      <c r="E1283">
        <v>36000</v>
      </c>
      <c r="F1283" t="s">
        <v>6</v>
      </c>
      <c r="G1283" s="8" t="e">
        <f>tblSalaries[[#This Row],[clean Salary (in local currency)]]*VLOOKUP(tblSalaries[[#This Row],[Currency]],tblXrate[],2,FALSE)</f>
        <v>#N/A</v>
      </c>
      <c r="H1283" t="s">
        <v>263</v>
      </c>
      <c r="I1283" t="s">
        <v>20</v>
      </c>
      <c r="J1283" t="s">
        <v>1174</v>
      </c>
      <c r="K1283" t="str">
        <f>VLOOKUP(tblSalaries[[#This Row],[Where do you work]],tblCountries[[Actual]:[Mapping]],2,FALSE)</f>
        <v>Kuwait</v>
      </c>
      <c r="L1283" t="s">
        <v>18</v>
      </c>
      <c r="M1283" s="46">
        <v>10</v>
      </c>
      <c r="N12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84" spans="2:14" ht="15" customHeight="1" x14ac:dyDescent="0.25">
      <c r="B1284" t="s">
        <v>3283</v>
      </c>
      <c r="C1284" s="1">
        <v>41058.621863425928</v>
      </c>
      <c r="D1284" s="4" t="s">
        <v>1463</v>
      </c>
      <c r="E1284">
        <v>210000</v>
      </c>
      <c r="F1284" t="s">
        <v>40</v>
      </c>
      <c r="G1284" s="8" t="e">
        <f>tblSalaries[[#This Row],[clean Salary (in local currency)]]*VLOOKUP(tblSalaries[[#This Row],[Currency]],tblXrate[],2,FALSE)</f>
        <v>#N/A</v>
      </c>
      <c r="H1284" t="s">
        <v>1464</v>
      </c>
      <c r="I1284" t="s">
        <v>3912</v>
      </c>
      <c r="J1284" t="s">
        <v>8</v>
      </c>
      <c r="K1284" t="str">
        <f>VLOOKUP(tblSalaries[[#This Row],[Where do you work]],tblCountries[[Actual]:[Mapping]],2,FALSE)</f>
        <v>India</v>
      </c>
      <c r="L1284" t="s">
        <v>25</v>
      </c>
      <c r="M1284" s="46">
        <v>4.5</v>
      </c>
      <c r="N12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85" spans="2:14" ht="15" customHeight="1" x14ac:dyDescent="0.25">
      <c r="B1285" t="s">
        <v>3284</v>
      </c>
      <c r="C1285" s="1">
        <v>41058.624432870369</v>
      </c>
      <c r="D1285" s="4" t="s">
        <v>1465</v>
      </c>
      <c r="E1285">
        <v>48500</v>
      </c>
      <c r="F1285" t="s">
        <v>22</v>
      </c>
      <c r="G1285" s="8" t="e">
        <f>tblSalaries[[#This Row],[clean Salary (in local currency)]]*VLOOKUP(tblSalaries[[#This Row],[Currency]],tblXrate[],2,FALSE)</f>
        <v>#N/A</v>
      </c>
      <c r="H1285" t="s">
        <v>1466</v>
      </c>
      <c r="I1285" t="s">
        <v>20</v>
      </c>
      <c r="J1285" t="s">
        <v>627</v>
      </c>
      <c r="K1285" t="str">
        <f>VLOOKUP(tblSalaries[[#This Row],[Where do you work]],tblCountries[[Actual]:[Mapping]],2,FALSE)</f>
        <v>Netherlands</v>
      </c>
      <c r="L1285" t="s">
        <v>9</v>
      </c>
      <c r="M1285" s="46">
        <v>8</v>
      </c>
      <c r="N12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86" spans="2:14" ht="15" customHeight="1" x14ac:dyDescent="0.25">
      <c r="B1286" t="s">
        <v>3285</v>
      </c>
      <c r="C1286" s="1">
        <v>41058.62703703704</v>
      </c>
      <c r="D1286" s="4" t="s">
        <v>1467</v>
      </c>
      <c r="E1286">
        <v>200000</v>
      </c>
      <c r="F1286" t="s">
        <v>40</v>
      </c>
      <c r="G1286" s="8" t="e">
        <f>tblSalaries[[#This Row],[clean Salary (in local currency)]]*VLOOKUP(tblSalaries[[#This Row],[Currency]],tblXrate[],2,FALSE)</f>
        <v>#N/A</v>
      </c>
      <c r="H1286" t="s">
        <v>360</v>
      </c>
      <c r="I1286" t="s">
        <v>3912</v>
      </c>
      <c r="J1286" t="s">
        <v>8</v>
      </c>
      <c r="K1286" t="str">
        <f>VLOOKUP(tblSalaries[[#This Row],[Where do you work]],tblCountries[[Actual]:[Mapping]],2,FALSE)</f>
        <v>India</v>
      </c>
      <c r="L1286" t="s">
        <v>18</v>
      </c>
      <c r="M1286" s="46">
        <v>3</v>
      </c>
      <c r="N12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87" spans="2:14" ht="15" customHeight="1" x14ac:dyDescent="0.25">
      <c r="B1287" t="s">
        <v>3286</v>
      </c>
      <c r="C1287" s="1">
        <v>41058.627905092595</v>
      </c>
      <c r="D1287" s="4" t="s">
        <v>1468</v>
      </c>
      <c r="E1287">
        <v>360000</v>
      </c>
      <c r="F1287" t="s">
        <v>40</v>
      </c>
      <c r="G1287" s="8" t="e">
        <f>tblSalaries[[#This Row],[clean Salary (in local currency)]]*VLOOKUP(tblSalaries[[#This Row],[Currency]],tblXrate[],2,FALSE)</f>
        <v>#N/A</v>
      </c>
      <c r="H1287" t="s">
        <v>1469</v>
      </c>
      <c r="I1287" t="s">
        <v>20</v>
      </c>
      <c r="J1287" t="s">
        <v>8</v>
      </c>
      <c r="K1287" t="str">
        <f>VLOOKUP(tblSalaries[[#This Row],[Where do you work]],tblCountries[[Actual]:[Mapping]],2,FALSE)</f>
        <v>India</v>
      </c>
      <c r="L1287" t="s">
        <v>13</v>
      </c>
      <c r="M1287" s="46">
        <v>6</v>
      </c>
      <c r="N12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88" spans="2:14" ht="15" customHeight="1" x14ac:dyDescent="0.25">
      <c r="B1288" t="s">
        <v>3287</v>
      </c>
      <c r="C1288" s="1">
        <v>41058.630694444444</v>
      </c>
      <c r="D1288" s="4" t="s">
        <v>1470</v>
      </c>
      <c r="E1288">
        <v>28500</v>
      </c>
      <c r="F1288" t="s">
        <v>22</v>
      </c>
      <c r="G1288" s="8" t="e">
        <f>tblSalaries[[#This Row],[clean Salary (in local currency)]]*VLOOKUP(tblSalaries[[#This Row],[Currency]],tblXrate[],2,FALSE)</f>
        <v>#N/A</v>
      </c>
      <c r="H1288" t="s">
        <v>1471</v>
      </c>
      <c r="I1288" t="s">
        <v>20</v>
      </c>
      <c r="J1288" t="s">
        <v>627</v>
      </c>
      <c r="K1288" t="str">
        <f>VLOOKUP(tblSalaries[[#This Row],[Where do you work]],tblCountries[[Actual]:[Mapping]],2,FALSE)</f>
        <v>Netherlands</v>
      </c>
      <c r="L1288" t="s">
        <v>25</v>
      </c>
      <c r="M1288" s="46">
        <v>5</v>
      </c>
      <c r="N12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89" spans="2:14" ht="15" customHeight="1" x14ac:dyDescent="0.25">
      <c r="B1289" t="s">
        <v>3288</v>
      </c>
      <c r="C1289" s="1">
        <v>41058.632222222222</v>
      </c>
      <c r="D1289" s="4">
        <v>13500</v>
      </c>
      <c r="E1289">
        <v>13500</v>
      </c>
      <c r="F1289" t="s">
        <v>6</v>
      </c>
      <c r="G1289" s="8" t="e">
        <f>tblSalaries[[#This Row],[clean Salary (in local currency)]]*VLOOKUP(tblSalaries[[#This Row],[Currency]],tblXrate[],2,FALSE)</f>
        <v>#N/A</v>
      </c>
      <c r="H1289" t="s">
        <v>803</v>
      </c>
      <c r="I1289" t="s">
        <v>52</v>
      </c>
      <c r="J1289" t="s">
        <v>8</v>
      </c>
      <c r="K1289" t="str">
        <f>VLOOKUP(tblSalaries[[#This Row],[Where do you work]],tblCountries[[Actual]:[Mapping]],2,FALSE)</f>
        <v>India</v>
      </c>
      <c r="L1289" t="s">
        <v>18</v>
      </c>
      <c r="M1289" s="46">
        <v>20</v>
      </c>
      <c r="N12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290" spans="2:14" ht="15" customHeight="1" x14ac:dyDescent="0.25">
      <c r="B1290" t="s">
        <v>3289</v>
      </c>
      <c r="C1290" s="1">
        <v>41058.638020833336</v>
      </c>
      <c r="D1290" s="4">
        <v>250</v>
      </c>
      <c r="E1290">
        <v>3000</v>
      </c>
      <c r="F1290" t="s">
        <v>6</v>
      </c>
      <c r="G1290" s="8" t="e">
        <f>tblSalaries[[#This Row],[clean Salary (in local currency)]]*VLOOKUP(tblSalaries[[#This Row],[Currency]],tblXrate[],2,FALSE)</f>
        <v>#N/A</v>
      </c>
      <c r="H1290" t="s">
        <v>1472</v>
      </c>
      <c r="I1290" t="s">
        <v>310</v>
      </c>
      <c r="J1290" t="s">
        <v>1473</v>
      </c>
      <c r="K1290" t="str">
        <f>VLOOKUP(tblSalaries[[#This Row],[Where do you work]],tblCountries[[Actual]:[Mapping]],2,FALSE)</f>
        <v>Sri Lanka</v>
      </c>
      <c r="L1290" t="s">
        <v>9</v>
      </c>
      <c r="M1290" s="46">
        <v>2</v>
      </c>
      <c r="N12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91" spans="2:14" ht="15" customHeight="1" x14ac:dyDescent="0.25">
      <c r="B1291" t="s">
        <v>3290</v>
      </c>
      <c r="C1291" s="1">
        <v>41058.642187500001</v>
      </c>
      <c r="D1291" s="4">
        <v>1200000</v>
      </c>
      <c r="E1291">
        <v>1200000</v>
      </c>
      <c r="F1291" t="s">
        <v>40</v>
      </c>
      <c r="G1291" s="8" t="e">
        <f>tblSalaries[[#This Row],[clean Salary (in local currency)]]*VLOOKUP(tblSalaries[[#This Row],[Currency]],tblXrate[],2,FALSE)</f>
        <v>#N/A</v>
      </c>
      <c r="H1291" t="s">
        <v>1474</v>
      </c>
      <c r="I1291" t="s">
        <v>52</v>
      </c>
      <c r="J1291" t="s">
        <v>8</v>
      </c>
      <c r="K1291" t="str">
        <f>VLOOKUP(tblSalaries[[#This Row],[Where do you work]],tblCountries[[Actual]:[Mapping]],2,FALSE)</f>
        <v>India</v>
      </c>
      <c r="L1291" t="s">
        <v>9</v>
      </c>
      <c r="M1291" s="46">
        <v>9</v>
      </c>
      <c r="N12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92" spans="2:14" ht="15" customHeight="1" x14ac:dyDescent="0.25">
      <c r="B1292" t="s">
        <v>3291</v>
      </c>
      <c r="C1292" s="1">
        <v>41058.650289351855</v>
      </c>
      <c r="D1292" s="4" t="s">
        <v>1475</v>
      </c>
      <c r="E1292">
        <v>600000</v>
      </c>
      <c r="F1292" t="s">
        <v>40</v>
      </c>
      <c r="G1292" s="8" t="e">
        <f>tblSalaries[[#This Row],[clean Salary (in local currency)]]*VLOOKUP(tblSalaries[[#This Row],[Currency]],tblXrate[],2,FALSE)</f>
        <v>#N/A</v>
      </c>
      <c r="H1292" t="s">
        <v>432</v>
      </c>
      <c r="I1292" t="s">
        <v>52</v>
      </c>
      <c r="J1292" t="s">
        <v>8</v>
      </c>
      <c r="K1292" t="str">
        <f>VLOOKUP(tblSalaries[[#This Row],[Where do you work]],tblCountries[[Actual]:[Mapping]],2,FALSE)</f>
        <v>India</v>
      </c>
      <c r="L1292" t="s">
        <v>18</v>
      </c>
      <c r="M1292" s="46">
        <v>28</v>
      </c>
      <c r="N12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293" spans="2:14" ht="15" customHeight="1" x14ac:dyDescent="0.25">
      <c r="B1293" t="s">
        <v>3292</v>
      </c>
      <c r="C1293" s="1">
        <v>41058.65048611111</v>
      </c>
      <c r="D1293" s="4">
        <v>139000</v>
      </c>
      <c r="E1293">
        <v>139000</v>
      </c>
      <c r="F1293" t="s">
        <v>22</v>
      </c>
      <c r="G1293" s="8" t="e">
        <f>tblSalaries[[#This Row],[clean Salary (in local currency)]]*VLOOKUP(tblSalaries[[#This Row],[Currency]],tblXrate[],2,FALSE)</f>
        <v>#N/A</v>
      </c>
      <c r="H1293" t="s">
        <v>1476</v>
      </c>
      <c r="I1293" t="s">
        <v>52</v>
      </c>
      <c r="J1293" t="s">
        <v>24</v>
      </c>
      <c r="K1293" t="str">
        <f>VLOOKUP(tblSalaries[[#This Row],[Where do you work]],tblCountries[[Actual]:[Mapping]],2,FALSE)</f>
        <v>Germany</v>
      </c>
      <c r="L1293" t="s">
        <v>25</v>
      </c>
      <c r="M1293" s="46">
        <v>25</v>
      </c>
      <c r="N12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294" spans="2:14" ht="15" customHeight="1" x14ac:dyDescent="0.25">
      <c r="B1294" t="s">
        <v>3293</v>
      </c>
      <c r="C1294" s="1">
        <v>41058.65185185185</v>
      </c>
      <c r="D1294" s="4" t="s">
        <v>1477</v>
      </c>
      <c r="E1294">
        <v>43000</v>
      </c>
      <c r="F1294" t="s">
        <v>22</v>
      </c>
      <c r="G1294" s="8" t="e">
        <f>tblSalaries[[#This Row],[clean Salary (in local currency)]]*VLOOKUP(tblSalaries[[#This Row],[Currency]],tblXrate[],2,FALSE)</f>
        <v>#N/A</v>
      </c>
      <c r="H1294" t="s">
        <v>1478</v>
      </c>
      <c r="I1294" t="s">
        <v>52</v>
      </c>
      <c r="J1294" t="s">
        <v>106</v>
      </c>
      <c r="K1294" t="str">
        <f>VLOOKUP(tblSalaries[[#This Row],[Where do you work]],tblCountries[[Actual]:[Mapping]],2,FALSE)</f>
        <v>France</v>
      </c>
      <c r="L1294" t="s">
        <v>13</v>
      </c>
      <c r="M1294" s="46">
        <v>7</v>
      </c>
      <c r="N12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95" spans="2:14" ht="15" customHeight="1" x14ac:dyDescent="0.25">
      <c r="B1295" t="s">
        <v>3294</v>
      </c>
      <c r="C1295" s="1">
        <v>41058.657141203701</v>
      </c>
      <c r="D1295" s="4" t="s">
        <v>1479</v>
      </c>
      <c r="E1295">
        <v>24000</v>
      </c>
      <c r="F1295" t="s">
        <v>22</v>
      </c>
      <c r="G1295" s="8" t="e">
        <f>tblSalaries[[#This Row],[clean Salary (in local currency)]]*VLOOKUP(tblSalaries[[#This Row],[Currency]],tblXrate[],2,FALSE)</f>
        <v>#N/A</v>
      </c>
      <c r="H1295" t="s">
        <v>488</v>
      </c>
      <c r="I1295" t="s">
        <v>488</v>
      </c>
      <c r="J1295" t="s">
        <v>1348</v>
      </c>
      <c r="K1295" t="str">
        <f>VLOOKUP(tblSalaries[[#This Row],[Where do you work]],tblCountries[[Actual]:[Mapping]],2,FALSE)</f>
        <v>Italy</v>
      </c>
      <c r="L1295" t="s">
        <v>9</v>
      </c>
      <c r="M1295" s="46">
        <v>10</v>
      </c>
      <c r="N12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96" spans="2:14" ht="15" customHeight="1" x14ac:dyDescent="0.25">
      <c r="B1296" t="s">
        <v>3295</v>
      </c>
      <c r="C1296" s="1">
        <v>41058.659502314818</v>
      </c>
      <c r="D1296" s="4">
        <v>314000</v>
      </c>
      <c r="E1296">
        <v>314000</v>
      </c>
      <c r="F1296" t="s">
        <v>40</v>
      </c>
      <c r="G1296" s="8" t="e">
        <f>tblSalaries[[#This Row],[clean Salary (in local currency)]]*VLOOKUP(tblSalaries[[#This Row],[Currency]],tblXrate[],2,FALSE)</f>
        <v>#N/A</v>
      </c>
      <c r="H1296" t="s">
        <v>1480</v>
      </c>
      <c r="I1296" t="s">
        <v>52</v>
      </c>
      <c r="J1296" t="s">
        <v>8</v>
      </c>
      <c r="K1296" t="str">
        <f>VLOOKUP(tblSalaries[[#This Row],[Where do you work]],tblCountries[[Actual]:[Mapping]],2,FALSE)</f>
        <v>India</v>
      </c>
      <c r="L1296" t="s">
        <v>25</v>
      </c>
      <c r="M1296" s="46">
        <v>0.1</v>
      </c>
      <c r="N12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97" spans="2:14" ht="15" customHeight="1" x14ac:dyDescent="0.25">
      <c r="B1297" t="s">
        <v>3296</v>
      </c>
      <c r="C1297" s="1">
        <v>41058.66065972222</v>
      </c>
      <c r="D1297" s="4" t="s">
        <v>1481</v>
      </c>
      <c r="E1297">
        <v>82000</v>
      </c>
      <c r="F1297" t="s">
        <v>6</v>
      </c>
      <c r="G1297" s="8" t="e">
        <f>tblSalaries[[#This Row],[clean Salary (in local currency)]]*VLOOKUP(tblSalaries[[#This Row],[Currency]],tblXrate[],2,FALSE)</f>
        <v>#N/A</v>
      </c>
      <c r="H1297" t="s">
        <v>356</v>
      </c>
      <c r="I1297" t="s">
        <v>356</v>
      </c>
      <c r="J1297" t="s">
        <v>48</v>
      </c>
      <c r="K1297" t="str">
        <f>VLOOKUP(tblSalaries[[#This Row],[Where do you work]],tblCountries[[Actual]:[Mapping]],2,FALSE)</f>
        <v>South Africa</v>
      </c>
      <c r="L1297" t="s">
        <v>9</v>
      </c>
      <c r="M1297" s="46">
        <v>10</v>
      </c>
      <c r="N12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98" spans="2:14" ht="15" customHeight="1" x14ac:dyDescent="0.25">
      <c r="B1298" t="s">
        <v>3297</v>
      </c>
      <c r="C1298" s="1">
        <v>41058.66196759259</v>
      </c>
      <c r="D1298" s="4">
        <v>10000</v>
      </c>
      <c r="E1298">
        <v>10000</v>
      </c>
      <c r="F1298" t="s">
        <v>6</v>
      </c>
      <c r="G1298" s="8" t="e">
        <f>tblSalaries[[#This Row],[clean Salary (in local currency)]]*VLOOKUP(tblSalaries[[#This Row],[Currency]],tblXrate[],2,FALSE)</f>
        <v>#N/A</v>
      </c>
      <c r="H1298" t="s">
        <v>360</v>
      </c>
      <c r="I1298" t="s">
        <v>3912</v>
      </c>
      <c r="J1298" t="s">
        <v>8</v>
      </c>
      <c r="K1298" t="str">
        <f>VLOOKUP(tblSalaries[[#This Row],[Where do you work]],tblCountries[[Actual]:[Mapping]],2,FALSE)</f>
        <v>India</v>
      </c>
      <c r="L1298" t="s">
        <v>25</v>
      </c>
      <c r="M1298" s="46">
        <v>0.5</v>
      </c>
      <c r="N12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299" spans="2:14" ht="15" customHeight="1" x14ac:dyDescent="0.25">
      <c r="B1299" t="s">
        <v>3298</v>
      </c>
      <c r="C1299" s="1">
        <v>41058.672210648147</v>
      </c>
      <c r="D1299" s="4">
        <v>9000</v>
      </c>
      <c r="E1299">
        <v>9000</v>
      </c>
      <c r="F1299" t="s">
        <v>6</v>
      </c>
      <c r="G1299" s="8" t="e">
        <f>tblSalaries[[#This Row],[clean Salary (in local currency)]]*VLOOKUP(tblSalaries[[#This Row],[Currency]],tblXrate[],2,FALSE)</f>
        <v>#N/A</v>
      </c>
      <c r="H1299" t="s">
        <v>153</v>
      </c>
      <c r="I1299" t="s">
        <v>20</v>
      </c>
      <c r="J1299" t="s">
        <v>8</v>
      </c>
      <c r="K1299" t="str">
        <f>VLOOKUP(tblSalaries[[#This Row],[Where do you work]],tblCountries[[Actual]:[Mapping]],2,FALSE)</f>
        <v>India</v>
      </c>
      <c r="L1299" t="s">
        <v>13</v>
      </c>
      <c r="M1299" s="46">
        <v>0.6</v>
      </c>
      <c r="N12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00" spans="2:14" ht="15" customHeight="1" x14ac:dyDescent="0.25">
      <c r="B1300" t="s">
        <v>3299</v>
      </c>
      <c r="C1300" s="1">
        <v>41058.672685185185</v>
      </c>
      <c r="D1300" s="4">
        <v>9000</v>
      </c>
      <c r="E1300">
        <v>9000</v>
      </c>
      <c r="F1300" t="s">
        <v>6</v>
      </c>
      <c r="G1300" s="8" t="e">
        <f>tblSalaries[[#This Row],[clean Salary (in local currency)]]*VLOOKUP(tblSalaries[[#This Row],[Currency]],tblXrate[],2,FALSE)</f>
        <v>#N/A</v>
      </c>
      <c r="H1300" t="s">
        <v>153</v>
      </c>
      <c r="I1300" t="s">
        <v>20</v>
      </c>
      <c r="J1300" t="s">
        <v>8</v>
      </c>
      <c r="K1300" t="str">
        <f>VLOOKUP(tblSalaries[[#This Row],[Where do you work]],tblCountries[[Actual]:[Mapping]],2,FALSE)</f>
        <v>India</v>
      </c>
      <c r="L1300" t="s">
        <v>9</v>
      </c>
      <c r="M1300" s="46">
        <v>1</v>
      </c>
      <c r="N13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01" spans="2:14" ht="15" customHeight="1" x14ac:dyDescent="0.25">
      <c r="B1301" t="s">
        <v>3300</v>
      </c>
      <c r="C1301" s="1">
        <v>41058.679849537039</v>
      </c>
      <c r="D1301" s="4" t="s">
        <v>1482</v>
      </c>
      <c r="E1301">
        <v>660000</v>
      </c>
      <c r="F1301" t="s">
        <v>40</v>
      </c>
      <c r="G1301" s="8" t="e">
        <f>tblSalaries[[#This Row],[clean Salary (in local currency)]]*VLOOKUP(tblSalaries[[#This Row],[Currency]],tblXrate[],2,FALSE)</f>
        <v>#N/A</v>
      </c>
      <c r="H1301" t="s">
        <v>1483</v>
      </c>
      <c r="I1301" t="s">
        <v>52</v>
      </c>
      <c r="J1301" t="s">
        <v>8</v>
      </c>
      <c r="K1301" t="str">
        <f>VLOOKUP(tblSalaries[[#This Row],[Where do you work]],tblCountries[[Actual]:[Mapping]],2,FALSE)</f>
        <v>India</v>
      </c>
      <c r="L1301" t="s">
        <v>13</v>
      </c>
      <c r="M1301" s="46">
        <v>7</v>
      </c>
      <c r="N13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02" spans="2:14" ht="15" customHeight="1" x14ac:dyDescent="0.25">
      <c r="B1302" t="s">
        <v>3301</v>
      </c>
      <c r="C1302" s="1">
        <v>41058.684895833336</v>
      </c>
      <c r="D1302" s="4" t="s">
        <v>1484</v>
      </c>
      <c r="E1302">
        <v>204000</v>
      </c>
      <c r="F1302" t="s">
        <v>40</v>
      </c>
      <c r="G1302" s="8" t="e">
        <f>tblSalaries[[#This Row],[clean Salary (in local currency)]]*VLOOKUP(tblSalaries[[#This Row],[Currency]],tblXrate[],2,FALSE)</f>
        <v>#N/A</v>
      </c>
      <c r="H1302" t="s">
        <v>1485</v>
      </c>
      <c r="I1302" t="s">
        <v>3912</v>
      </c>
      <c r="J1302" t="s">
        <v>8</v>
      </c>
      <c r="K1302" t="str">
        <f>VLOOKUP(tblSalaries[[#This Row],[Where do you work]],tblCountries[[Actual]:[Mapping]],2,FALSE)</f>
        <v>India</v>
      </c>
      <c r="L1302" t="s">
        <v>13</v>
      </c>
      <c r="M1302" s="46">
        <v>2</v>
      </c>
      <c r="N13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03" spans="2:14" ht="15" customHeight="1" x14ac:dyDescent="0.25">
      <c r="B1303" t="s">
        <v>3302</v>
      </c>
      <c r="C1303" s="1">
        <v>41058.688263888886</v>
      </c>
      <c r="D1303" s="4">
        <v>75000</v>
      </c>
      <c r="E1303">
        <v>75000</v>
      </c>
      <c r="F1303" t="s">
        <v>22</v>
      </c>
      <c r="G1303" s="8" t="e">
        <f>tblSalaries[[#This Row],[clean Salary (in local currency)]]*VLOOKUP(tblSalaries[[#This Row],[Currency]],tblXrate[],2,FALSE)</f>
        <v>#N/A</v>
      </c>
      <c r="H1303" t="s">
        <v>14</v>
      </c>
      <c r="I1303" t="s">
        <v>20</v>
      </c>
      <c r="J1303" t="s">
        <v>627</v>
      </c>
      <c r="K1303" t="str">
        <f>VLOOKUP(tblSalaries[[#This Row],[Where do you work]],tblCountries[[Actual]:[Mapping]],2,FALSE)</f>
        <v>Netherlands</v>
      </c>
      <c r="L1303" t="s">
        <v>13</v>
      </c>
      <c r="M1303" s="46">
        <v>16</v>
      </c>
      <c r="N13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04" spans="2:14" ht="15" customHeight="1" x14ac:dyDescent="0.25">
      <c r="B1304" t="s">
        <v>3303</v>
      </c>
      <c r="C1304" s="1">
        <v>41058.693877314814</v>
      </c>
      <c r="D1304" s="4" t="s">
        <v>1247</v>
      </c>
      <c r="E1304">
        <v>45000</v>
      </c>
      <c r="F1304" t="s">
        <v>69</v>
      </c>
      <c r="G1304" s="8" t="e">
        <f>tblSalaries[[#This Row],[clean Salary (in local currency)]]*VLOOKUP(tblSalaries[[#This Row],[Currency]],tblXrate[],2,FALSE)</f>
        <v>#N/A</v>
      </c>
      <c r="H1304" t="s">
        <v>76</v>
      </c>
      <c r="I1304" t="s">
        <v>356</v>
      </c>
      <c r="J1304" t="s">
        <v>71</v>
      </c>
      <c r="K1304" t="str">
        <f>VLOOKUP(tblSalaries[[#This Row],[Where do you work]],tblCountries[[Actual]:[Mapping]],2,FALSE)</f>
        <v>UK</v>
      </c>
      <c r="L1304" t="s">
        <v>18</v>
      </c>
      <c r="M1304" s="46">
        <v>4</v>
      </c>
      <c r="N13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05" spans="2:14" ht="15" customHeight="1" x14ac:dyDescent="0.25">
      <c r="B1305" t="s">
        <v>3304</v>
      </c>
      <c r="C1305" s="1">
        <v>41058.6953587963</v>
      </c>
      <c r="D1305" s="4" t="s">
        <v>1486</v>
      </c>
      <c r="E1305">
        <v>41000</v>
      </c>
      <c r="F1305" t="s">
        <v>22</v>
      </c>
      <c r="G1305" s="8" t="e">
        <f>tblSalaries[[#This Row],[clean Salary (in local currency)]]*VLOOKUP(tblSalaries[[#This Row],[Currency]],tblXrate[],2,FALSE)</f>
        <v>#N/A</v>
      </c>
      <c r="H1305" t="s">
        <v>521</v>
      </c>
      <c r="I1305" t="s">
        <v>279</v>
      </c>
      <c r="J1305" t="s">
        <v>607</v>
      </c>
      <c r="K1305" t="str">
        <f>VLOOKUP(tblSalaries[[#This Row],[Where do you work]],tblCountries[[Actual]:[Mapping]],2,FALSE)</f>
        <v>Spain</v>
      </c>
      <c r="L1305" t="s">
        <v>9</v>
      </c>
      <c r="M1305" s="46">
        <v>12</v>
      </c>
      <c r="N13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06" spans="2:14" ht="15" customHeight="1" x14ac:dyDescent="0.25">
      <c r="B1306" t="s">
        <v>3305</v>
      </c>
      <c r="C1306" s="1">
        <v>41058.701203703706</v>
      </c>
      <c r="D1306" s="4">
        <v>275000</v>
      </c>
      <c r="E1306">
        <v>275000</v>
      </c>
      <c r="F1306" t="s">
        <v>40</v>
      </c>
      <c r="G1306" s="8" t="e">
        <f>tblSalaries[[#This Row],[clean Salary (in local currency)]]*VLOOKUP(tblSalaries[[#This Row],[Currency]],tblXrate[],2,FALSE)</f>
        <v>#N/A</v>
      </c>
      <c r="H1306" t="s">
        <v>1487</v>
      </c>
      <c r="I1306" t="s">
        <v>52</v>
      </c>
      <c r="J1306" t="s">
        <v>8</v>
      </c>
      <c r="K1306" t="str">
        <f>VLOOKUP(tblSalaries[[#This Row],[Where do you work]],tblCountries[[Actual]:[Mapping]],2,FALSE)</f>
        <v>India</v>
      </c>
      <c r="L1306" t="s">
        <v>13</v>
      </c>
      <c r="M1306" s="46">
        <v>4</v>
      </c>
      <c r="N13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07" spans="2:14" ht="15" customHeight="1" x14ac:dyDescent="0.25">
      <c r="B1307" t="s">
        <v>3306</v>
      </c>
      <c r="C1307" s="1">
        <v>41058.705358796295</v>
      </c>
      <c r="D1307" s="4">
        <v>80000</v>
      </c>
      <c r="E1307">
        <v>80000</v>
      </c>
      <c r="F1307" t="s">
        <v>669</v>
      </c>
      <c r="G1307" s="8" t="e">
        <f>tblSalaries[[#This Row],[clean Salary (in local currency)]]*VLOOKUP(tblSalaries[[#This Row],[Currency]],tblXrate[],2,FALSE)</f>
        <v>#N/A</v>
      </c>
      <c r="H1307" t="s">
        <v>930</v>
      </c>
      <c r="I1307" t="s">
        <v>310</v>
      </c>
      <c r="J1307" t="s">
        <v>1488</v>
      </c>
      <c r="K1307" t="str">
        <f>VLOOKUP(tblSalaries[[#This Row],[Where do you work]],tblCountries[[Actual]:[Mapping]],2,FALSE)</f>
        <v>New Zealand</v>
      </c>
      <c r="L1307" t="s">
        <v>13</v>
      </c>
      <c r="M1307" s="46">
        <v>15</v>
      </c>
      <c r="N13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08" spans="2:14" ht="15" customHeight="1" x14ac:dyDescent="0.25">
      <c r="B1308" t="s">
        <v>3307</v>
      </c>
      <c r="C1308" s="1">
        <v>41058.712164351855</v>
      </c>
      <c r="D1308" s="4">
        <v>24000</v>
      </c>
      <c r="E1308">
        <v>24000</v>
      </c>
      <c r="F1308" t="s">
        <v>6</v>
      </c>
      <c r="G1308" s="8" t="e">
        <f>tblSalaries[[#This Row],[clean Salary (in local currency)]]*VLOOKUP(tblSalaries[[#This Row],[Currency]],tblXrate[],2,FALSE)</f>
        <v>#N/A</v>
      </c>
      <c r="H1308" t="s">
        <v>1489</v>
      </c>
      <c r="I1308" t="s">
        <v>52</v>
      </c>
      <c r="J1308" t="s">
        <v>1490</v>
      </c>
      <c r="K1308" t="str">
        <f>VLOOKUP(tblSalaries[[#This Row],[Where do you work]],tblCountries[[Actual]:[Mapping]],2,FALSE)</f>
        <v>Saudi Arabia</v>
      </c>
      <c r="L1308" t="s">
        <v>9</v>
      </c>
      <c r="M1308" s="46">
        <v>5</v>
      </c>
      <c r="N13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09" spans="2:14" ht="15" customHeight="1" x14ac:dyDescent="0.25">
      <c r="B1309" t="s">
        <v>3308</v>
      </c>
      <c r="C1309" s="1">
        <v>41058.714606481481</v>
      </c>
      <c r="D1309" s="4" t="s">
        <v>1491</v>
      </c>
      <c r="E1309">
        <v>60000</v>
      </c>
      <c r="F1309" t="s">
        <v>6</v>
      </c>
      <c r="G1309" s="8" t="e">
        <f>tblSalaries[[#This Row],[clean Salary (in local currency)]]*VLOOKUP(tblSalaries[[#This Row],[Currency]],tblXrate[],2,FALSE)</f>
        <v>#N/A</v>
      </c>
      <c r="H1309" t="s">
        <v>1492</v>
      </c>
      <c r="I1309" t="s">
        <v>52</v>
      </c>
      <c r="J1309" t="s">
        <v>1493</v>
      </c>
      <c r="K1309" t="str">
        <f>VLOOKUP(tblSalaries[[#This Row],[Where do you work]],tblCountries[[Actual]:[Mapping]],2,FALSE)</f>
        <v>CEE</v>
      </c>
      <c r="L1309" t="s">
        <v>13</v>
      </c>
      <c r="M1309" s="46">
        <v>20</v>
      </c>
      <c r="N13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10" spans="2:14" ht="15" customHeight="1" x14ac:dyDescent="0.25">
      <c r="B1310" t="s">
        <v>3309</v>
      </c>
      <c r="C1310" s="1">
        <v>41058.715185185189</v>
      </c>
      <c r="D1310" s="4">
        <v>300000</v>
      </c>
      <c r="E1310">
        <v>300000</v>
      </c>
      <c r="F1310" t="s">
        <v>40</v>
      </c>
      <c r="G1310" s="8" t="e">
        <f>tblSalaries[[#This Row],[clean Salary (in local currency)]]*VLOOKUP(tblSalaries[[#This Row],[Currency]],tblXrate[],2,FALSE)</f>
        <v>#N/A</v>
      </c>
      <c r="H1310" t="s">
        <v>1494</v>
      </c>
      <c r="I1310" t="s">
        <v>20</v>
      </c>
      <c r="J1310" t="s">
        <v>8</v>
      </c>
      <c r="K1310" t="str">
        <f>VLOOKUP(tblSalaries[[#This Row],[Where do you work]],tblCountries[[Actual]:[Mapping]],2,FALSE)</f>
        <v>India</v>
      </c>
      <c r="L1310" t="s">
        <v>13</v>
      </c>
      <c r="M1310" s="46">
        <v>3</v>
      </c>
      <c r="N13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11" spans="2:14" ht="15" customHeight="1" x14ac:dyDescent="0.25">
      <c r="B1311" t="s">
        <v>3310</v>
      </c>
      <c r="C1311" s="1">
        <v>41058.719675925924</v>
      </c>
      <c r="D1311" s="4">
        <v>500000</v>
      </c>
      <c r="E1311">
        <v>500000</v>
      </c>
      <c r="F1311" t="s">
        <v>40</v>
      </c>
      <c r="G1311" s="8" t="e">
        <f>tblSalaries[[#This Row],[clean Salary (in local currency)]]*VLOOKUP(tblSalaries[[#This Row],[Currency]],tblXrate[],2,FALSE)</f>
        <v>#N/A</v>
      </c>
      <c r="H1311" t="s">
        <v>1495</v>
      </c>
      <c r="I1311" t="s">
        <v>52</v>
      </c>
      <c r="J1311" t="s">
        <v>8</v>
      </c>
      <c r="K1311" t="str">
        <f>VLOOKUP(tblSalaries[[#This Row],[Where do you work]],tblCountries[[Actual]:[Mapping]],2,FALSE)</f>
        <v>India</v>
      </c>
      <c r="L1311" t="s">
        <v>18</v>
      </c>
      <c r="M1311" s="46">
        <v>5</v>
      </c>
      <c r="N13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12" spans="2:14" ht="15" customHeight="1" x14ac:dyDescent="0.25">
      <c r="B1312" t="s">
        <v>3311</v>
      </c>
      <c r="C1312" s="1">
        <v>41058.720289351855</v>
      </c>
      <c r="D1312" s="4" t="s">
        <v>1379</v>
      </c>
      <c r="E1312">
        <v>26000</v>
      </c>
      <c r="F1312" t="s">
        <v>69</v>
      </c>
      <c r="G1312" s="8" t="e">
        <f>tblSalaries[[#This Row],[clean Salary (in local currency)]]*VLOOKUP(tblSalaries[[#This Row],[Currency]],tblXrate[],2,FALSE)</f>
        <v>#N/A</v>
      </c>
      <c r="H1312" t="s">
        <v>1496</v>
      </c>
      <c r="I1312" t="s">
        <v>20</v>
      </c>
      <c r="J1312" t="s">
        <v>71</v>
      </c>
      <c r="K1312" t="str">
        <f>VLOOKUP(tblSalaries[[#This Row],[Where do you work]],tblCountries[[Actual]:[Mapping]],2,FALSE)</f>
        <v>UK</v>
      </c>
      <c r="L1312" t="s">
        <v>9</v>
      </c>
      <c r="M1312" s="46">
        <v>2</v>
      </c>
      <c r="N13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13" spans="2:14" ht="15" customHeight="1" x14ac:dyDescent="0.25">
      <c r="B1313" t="s">
        <v>3312</v>
      </c>
      <c r="C1313" s="1">
        <v>41058.720671296294</v>
      </c>
      <c r="D1313" s="4" t="s">
        <v>1497</v>
      </c>
      <c r="E1313">
        <v>600000</v>
      </c>
      <c r="F1313" t="s">
        <v>40</v>
      </c>
      <c r="G1313" s="8" t="e">
        <f>tblSalaries[[#This Row],[clean Salary (in local currency)]]*VLOOKUP(tblSalaries[[#This Row],[Currency]],tblXrate[],2,FALSE)</f>
        <v>#N/A</v>
      </c>
      <c r="H1313" t="s">
        <v>1020</v>
      </c>
      <c r="I1313" t="s">
        <v>52</v>
      </c>
      <c r="J1313" t="s">
        <v>8</v>
      </c>
      <c r="K1313" t="str">
        <f>VLOOKUP(tblSalaries[[#This Row],[Where do you work]],tblCountries[[Actual]:[Mapping]],2,FALSE)</f>
        <v>India</v>
      </c>
      <c r="L1313" t="s">
        <v>25</v>
      </c>
      <c r="M1313" s="46">
        <v>7</v>
      </c>
      <c r="N13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14" spans="2:14" ht="15" customHeight="1" x14ac:dyDescent="0.25">
      <c r="B1314" t="s">
        <v>3313</v>
      </c>
      <c r="C1314" s="1">
        <v>41058.729664351849</v>
      </c>
      <c r="D1314" s="4">
        <v>1200000</v>
      </c>
      <c r="E1314">
        <v>1200000</v>
      </c>
      <c r="F1314" t="s">
        <v>40</v>
      </c>
      <c r="G1314" s="8" t="e">
        <f>tblSalaries[[#This Row],[clean Salary (in local currency)]]*VLOOKUP(tblSalaries[[#This Row],[Currency]],tblXrate[],2,FALSE)</f>
        <v>#N/A</v>
      </c>
      <c r="H1314" t="s">
        <v>356</v>
      </c>
      <c r="I1314" t="s">
        <v>356</v>
      </c>
      <c r="J1314" t="s">
        <v>8</v>
      </c>
      <c r="K1314" t="str">
        <f>VLOOKUP(tblSalaries[[#This Row],[Where do you work]],tblCountries[[Actual]:[Mapping]],2,FALSE)</f>
        <v>India</v>
      </c>
      <c r="L1314" t="s">
        <v>18</v>
      </c>
      <c r="M1314" s="46">
        <v>21</v>
      </c>
      <c r="N13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15" spans="2:14" ht="15" customHeight="1" x14ac:dyDescent="0.25">
      <c r="B1315" t="s">
        <v>3314</v>
      </c>
      <c r="C1315" s="1">
        <v>41058.733483796299</v>
      </c>
      <c r="D1315" s="4">
        <v>18000</v>
      </c>
      <c r="E1315">
        <v>18000</v>
      </c>
      <c r="F1315" t="s">
        <v>6</v>
      </c>
      <c r="G1315" s="8" t="e">
        <f>tblSalaries[[#This Row],[clean Salary (in local currency)]]*VLOOKUP(tblSalaries[[#This Row],[Currency]],tblXrate[],2,FALSE)</f>
        <v>#N/A</v>
      </c>
      <c r="H1315" t="s">
        <v>1498</v>
      </c>
      <c r="I1315" t="s">
        <v>52</v>
      </c>
      <c r="J1315" t="s">
        <v>1499</v>
      </c>
      <c r="K1315" t="str">
        <f>VLOOKUP(tblSalaries[[#This Row],[Where do you work]],tblCountries[[Actual]:[Mapping]],2,FALSE)</f>
        <v>Ghana</v>
      </c>
      <c r="L1315" t="s">
        <v>9</v>
      </c>
      <c r="M1315" s="46">
        <v>12</v>
      </c>
      <c r="N13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16" spans="2:14" ht="15" customHeight="1" x14ac:dyDescent="0.25">
      <c r="B1316" t="s">
        <v>3315</v>
      </c>
      <c r="C1316" s="1">
        <v>41058.73605324074</v>
      </c>
      <c r="D1316" s="4" t="s">
        <v>1500</v>
      </c>
      <c r="E1316">
        <v>41000</v>
      </c>
      <c r="F1316" t="s">
        <v>6</v>
      </c>
      <c r="G1316" s="8" t="e">
        <f>tblSalaries[[#This Row],[clean Salary (in local currency)]]*VLOOKUP(tblSalaries[[#This Row],[Currency]],tblXrate[],2,FALSE)</f>
        <v>#N/A</v>
      </c>
      <c r="H1316" t="s">
        <v>1501</v>
      </c>
      <c r="I1316" t="s">
        <v>52</v>
      </c>
      <c r="J1316" t="s">
        <v>416</v>
      </c>
      <c r="K1316" t="str">
        <f>VLOOKUP(tblSalaries[[#This Row],[Where do you work]],tblCountries[[Actual]:[Mapping]],2,FALSE)</f>
        <v>Israel</v>
      </c>
      <c r="L1316" t="s">
        <v>18</v>
      </c>
      <c r="M1316" s="46">
        <v>4</v>
      </c>
      <c r="N13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17" spans="2:14" ht="15" customHeight="1" x14ac:dyDescent="0.25">
      <c r="B1317" t="s">
        <v>3316</v>
      </c>
      <c r="C1317" s="1">
        <v>41058.740266203706</v>
      </c>
      <c r="D1317" s="4" t="s">
        <v>1502</v>
      </c>
      <c r="E1317">
        <v>1600000</v>
      </c>
      <c r="F1317" t="s">
        <v>40</v>
      </c>
      <c r="G1317" s="8" t="e">
        <f>tblSalaries[[#This Row],[clean Salary (in local currency)]]*VLOOKUP(tblSalaries[[#This Row],[Currency]],tblXrate[],2,FALSE)</f>
        <v>#N/A</v>
      </c>
      <c r="H1317" t="s">
        <v>1503</v>
      </c>
      <c r="I1317" t="s">
        <v>20</v>
      </c>
      <c r="J1317" t="s">
        <v>8</v>
      </c>
      <c r="K1317" t="str">
        <f>VLOOKUP(tblSalaries[[#This Row],[Where do you work]],tblCountries[[Actual]:[Mapping]],2,FALSE)</f>
        <v>India</v>
      </c>
      <c r="L1317" t="s">
        <v>18</v>
      </c>
      <c r="M1317" s="46">
        <v>4</v>
      </c>
      <c r="N13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18" spans="2:14" ht="15" customHeight="1" x14ac:dyDescent="0.25">
      <c r="B1318" t="s">
        <v>3317</v>
      </c>
      <c r="C1318" s="1">
        <v>41058.741712962961</v>
      </c>
      <c r="D1318" s="4">
        <v>49500</v>
      </c>
      <c r="E1318">
        <v>49500</v>
      </c>
      <c r="F1318" t="s">
        <v>6</v>
      </c>
      <c r="G1318" s="8" t="e">
        <f>tblSalaries[[#This Row],[clean Salary (in local currency)]]*VLOOKUP(tblSalaries[[#This Row],[Currency]],tblXrate[],2,FALSE)</f>
        <v>#N/A</v>
      </c>
      <c r="H1318" t="s">
        <v>118</v>
      </c>
      <c r="I1318" t="s">
        <v>20</v>
      </c>
      <c r="J1318" t="s">
        <v>15</v>
      </c>
      <c r="K1318" t="str">
        <f>VLOOKUP(tblSalaries[[#This Row],[Where do you work]],tblCountries[[Actual]:[Mapping]],2,FALSE)</f>
        <v>USA</v>
      </c>
      <c r="L1318" t="s">
        <v>9</v>
      </c>
      <c r="M1318" s="46">
        <v>4.5</v>
      </c>
      <c r="N13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19" spans="2:14" ht="15" customHeight="1" x14ac:dyDescent="0.25">
      <c r="B1319" t="s">
        <v>3318</v>
      </c>
      <c r="C1319" s="1">
        <v>41058.750219907408</v>
      </c>
      <c r="D1319" s="4">
        <v>6600</v>
      </c>
      <c r="E1319">
        <v>6600</v>
      </c>
      <c r="F1319" t="s">
        <v>6</v>
      </c>
      <c r="G1319" s="8" t="e">
        <f>tblSalaries[[#This Row],[clean Salary (in local currency)]]*VLOOKUP(tblSalaries[[#This Row],[Currency]],tblXrate[],2,FALSE)</f>
        <v>#N/A</v>
      </c>
      <c r="H1319" t="s">
        <v>1504</v>
      </c>
      <c r="I1319" t="s">
        <v>3912</v>
      </c>
      <c r="J1319" t="s">
        <v>8</v>
      </c>
      <c r="K1319" t="str">
        <f>VLOOKUP(tblSalaries[[#This Row],[Where do you work]],tblCountries[[Actual]:[Mapping]],2,FALSE)</f>
        <v>India</v>
      </c>
      <c r="L1319" t="s">
        <v>18</v>
      </c>
      <c r="M1319" s="46">
        <v>6.4</v>
      </c>
      <c r="N13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20" spans="2:14" ht="15" customHeight="1" x14ac:dyDescent="0.25">
      <c r="B1320" t="s">
        <v>3319</v>
      </c>
      <c r="C1320" s="1">
        <v>41058.754050925927</v>
      </c>
      <c r="D1320" s="4" t="s">
        <v>1505</v>
      </c>
      <c r="E1320">
        <v>70000</v>
      </c>
      <c r="F1320" t="s">
        <v>69</v>
      </c>
      <c r="G1320" s="8" t="e">
        <f>tblSalaries[[#This Row],[clean Salary (in local currency)]]*VLOOKUP(tblSalaries[[#This Row],[Currency]],tblXrate[],2,FALSE)</f>
        <v>#N/A</v>
      </c>
      <c r="H1320" t="s">
        <v>356</v>
      </c>
      <c r="I1320" t="s">
        <v>356</v>
      </c>
      <c r="J1320" t="s">
        <v>71</v>
      </c>
      <c r="K1320" t="str">
        <f>VLOOKUP(tblSalaries[[#This Row],[Where do you work]],tblCountries[[Actual]:[Mapping]],2,FALSE)</f>
        <v>UK</v>
      </c>
      <c r="L1320" t="s">
        <v>9</v>
      </c>
      <c r="M1320" s="46">
        <v>15</v>
      </c>
      <c r="N13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21" spans="2:14" ht="15" customHeight="1" x14ac:dyDescent="0.25">
      <c r="B1321" t="s">
        <v>3320</v>
      </c>
      <c r="C1321" s="1">
        <v>41058.760277777779</v>
      </c>
      <c r="D1321" s="4" t="s">
        <v>137</v>
      </c>
      <c r="E1321">
        <v>30000</v>
      </c>
      <c r="F1321" t="s">
        <v>69</v>
      </c>
      <c r="G1321" s="8" t="e">
        <f>tblSalaries[[#This Row],[clean Salary (in local currency)]]*VLOOKUP(tblSalaries[[#This Row],[Currency]],tblXrate[],2,FALSE)</f>
        <v>#N/A</v>
      </c>
      <c r="H1321" t="s">
        <v>185</v>
      </c>
      <c r="I1321" t="s">
        <v>20</v>
      </c>
      <c r="J1321" t="s">
        <v>71</v>
      </c>
      <c r="K1321" t="str">
        <f>VLOOKUP(tblSalaries[[#This Row],[Where do you work]],tblCountries[[Actual]:[Mapping]],2,FALSE)</f>
        <v>UK</v>
      </c>
      <c r="L1321" t="s">
        <v>13</v>
      </c>
      <c r="M1321" s="46">
        <v>6</v>
      </c>
      <c r="N13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22" spans="2:14" ht="15" customHeight="1" x14ac:dyDescent="0.25">
      <c r="B1322" t="s">
        <v>3321</v>
      </c>
      <c r="C1322" s="1">
        <v>41058.760335648149</v>
      </c>
      <c r="D1322" s="4" t="s">
        <v>1506</v>
      </c>
      <c r="E1322">
        <v>5300</v>
      </c>
      <c r="F1322" t="s">
        <v>6</v>
      </c>
      <c r="G1322" s="8" t="e">
        <f>tblSalaries[[#This Row],[clean Salary (in local currency)]]*VLOOKUP(tblSalaries[[#This Row],[Currency]],tblXrate[],2,FALSE)</f>
        <v>#N/A</v>
      </c>
      <c r="H1322" t="s">
        <v>1507</v>
      </c>
      <c r="I1322" t="s">
        <v>52</v>
      </c>
      <c r="J1322" t="s">
        <v>17</v>
      </c>
      <c r="K1322" t="str">
        <f>VLOOKUP(tblSalaries[[#This Row],[Where do you work]],tblCountries[[Actual]:[Mapping]],2,FALSE)</f>
        <v>Pakistan</v>
      </c>
      <c r="L1322" t="s">
        <v>9</v>
      </c>
      <c r="M1322" s="46">
        <v>5</v>
      </c>
      <c r="N13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23" spans="2:14" ht="15" customHeight="1" x14ac:dyDescent="0.25">
      <c r="B1323" t="s">
        <v>3322</v>
      </c>
      <c r="C1323" s="1">
        <v>41058.764733796299</v>
      </c>
      <c r="D1323" s="4">
        <v>34500</v>
      </c>
      <c r="E1323">
        <v>34500</v>
      </c>
      <c r="F1323" t="s">
        <v>22</v>
      </c>
      <c r="G1323" s="8" t="e">
        <f>tblSalaries[[#This Row],[clean Salary (in local currency)]]*VLOOKUP(tblSalaries[[#This Row],[Currency]],tblXrate[],2,FALSE)</f>
        <v>#N/A</v>
      </c>
      <c r="H1323" t="s">
        <v>20</v>
      </c>
      <c r="I1323" t="s">
        <v>20</v>
      </c>
      <c r="J1323" t="s">
        <v>627</v>
      </c>
      <c r="K1323" t="str">
        <f>VLOOKUP(tblSalaries[[#This Row],[Where do you work]],tblCountries[[Actual]:[Mapping]],2,FALSE)</f>
        <v>Netherlands</v>
      </c>
      <c r="L1323" t="s">
        <v>9</v>
      </c>
      <c r="M1323" s="46">
        <v>15</v>
      </c>
      <c r="N13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24" spans="2:14" ht="15" customHeight="1" x14ac:dyDescent="0.25">
      <c r="B1324" t="s">
        <v>3323</v>
      </c>
      <c r="C1324" s="1">
        <v>41058.773009259261</v>
      </c>
      <c r="D1324" s="4">
        <v>80000</v>
      </c>
      <c r="E1324">
        <v>80000</v>
      </c>
      <c r="F1324" t="s">
        <v>6</v>
      </c>
      <c r="G1324" s="8" t="e">
        <f>tblSalaries[[#This Row],[clean Salary (in local currency)]]*VLOOKUP(tblSalaries[[#This Row],[Currency]],tblXrate[],2,FALSE)</f>
        <v>#N/A</v>
      </c>
      <c r="H1324" t="s">
        <v>1250</v>
      </c>
      <c r="I1324" t="s">
        <v>20</v>
      </c>
      <c r="J1324" t="s">
        <v>15</v>
      </c>
      <c r="K1324" t="str">
        <f>VLOOKUP(tblSalaries[[#This Row],[Where do you work]],tblCountries[[Actual]:[Mapping]],2,FALSE)</f>
        <v>USA</v>
      </c>
      <c r="L1324" t="s">
        <v>25</v>
      </c>
      <c r="M1324" s="46">
        <v>14</v>
      </c>
      <c r="N13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25" spans="2:14" ht="15" customHeight="1" x14ac:dyDescent="0.25">
      <c r="B1325" t="s">
        <v>3324</v>
      </c>
      <c r="C1325" s="1">
        <v>41058.774421296293</v>
      </c>
      <c r="D1325" s="4" t="s">
        <v>1508</v>
      </c>
      <c r="E1325">
        <v>9067</v>
      </c>
      <c r="F1325" t="s">
        <v>22</v>
      </c>
      <c r="G1325" s="8" t="e">
        <f>tblSalaries[[#This Row],[clean Salary (in local currency)]]*VLOOKUP(tblSalaries[[#This Row],[Currency]],tblXrate[],2,FALSE)</f>
        <v>#N/A</v>
      </c>
      <c r="H1325" t="s">
        <v>1509</v>
      </c>
      <c r="I1325" t="s">
        <v>20</v>
      </c>
      <c r="J1325" t="s">
        <v>38</v>
      </c>
      <c r="K1325" t="str">
        <f>VLOOKUP(tblSalaries[[#This Row],[Where do you work]],tblCountries[[Actual]:[Mapping]],2,FALSE)</f>
        <v>Hungary</v>
      </c>
      <c r="L1325" t="s">
        <v>18</v>
      </c>
      <c r="M1325" s="46">
        <v>3</v>
      </c>
      <c r="N13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26" spans="2:14" ht="15" customHeight="1" x14ac:dyDescent="0.25">
      <c r="B1326" t="s">
        <v>3325</v>
      </c>
      <c r="C1326" s="1">
        <v>41058.774664351855</v>
      </c>
      <c r="D1326" s="4" t="s">
        <v>1510</v>
      </c>
      <c r="E1326">
        <v>150000</v>
      </c>
      <c r="F1326" t="s">
        <v>82</v>
      </c>
      <c r="G1326" s="8" t="e">
        <f>tblSalaries[[#This Row],[clean Salary (in local currency)]]*VLOOKUP(tblSalaries[[#This Row],[Currency]],tblXrate[],2,FALSE)</f>
        <v>#N/A</v>
      </c>
      <c r="H1326" t="s">
        <v>1511</v>
      </c>
      <c r="I1326" t="s">
        <v>20</v>
      </c>
      <c r="J1326" t="s">
        <v>84</v>
      </c>
      <c r="K1326" t="str">
        <f>VLOOKUP(tblSalaries[[#This Row],[Where do you work]],tblCountries[[Actual]:[Mapping]],2,FALSE)</f>
        <v>Australia</v>
      </c>
      <c r="L1326" t="s">
        <v>25</v>
      </c>
      <c r="M1326" s="46">
        <v>5.5</v>
      </c>
      <c r="N13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27" spans="2:14" ht="15" customHeight="1" x14ac:dyDescent="0.25">
      <c r="B1327" t="s">
        <v>3326</v>
      </c>
      <c r="C1327" s="1">
        <v>41058.776979166665</v>
      </c>
      <c r="D1327" s="4">
        <v>125000</v>
      </c>
      <c r="E1327">
        <v>125000</v>
      </c>
      <c r="F1327" t="s">
        <v>6</v>
      </c>
      <c r="G1327" s="8" t="e">
        <f>tblSalaries[[#This Row],[clean Salary (in local currency)]]*VLOOKUP(tblSalaries[[#This Row],[Currency]],tblXrate[],2,FALSE)</f>
        <v>#N/A</v>
      </c>
      <c r="H1327" t="s">
        <v>1512</v>
      </c>
      <c r="I1327" t="s">
        <v>52</v>
      </c>
      <c r="J1327" t="s">
        <v>15</v>
      </c>
      <c r="K1327" t="str">
        <f>VLOOKUP(tblSalaries[[#This Row],[Where do you work]],tblCountries[[Actual]:[Mapping]],2,FALSE)</f>
        <v>USA</v>
      </c>
      <c r="L1327" t="s">
        <v>9</v>
      </c>
      <c r="M1327" s="46">
        <v>2</v>
      </c>
      <c r="N13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28" spans="2:14" ht="15" customHeight="1" x14ac:dyDescent="0.25">
      <c r="B1328" t="s">
        <v>3327</v>
      </c>
      <c r="C1328" s="1">
        <v>41058.788402777776</v>
      </c>
      <c r="D1328" s="4">
        <v>100000</v>
      </c>
      <c r="E1328">
        <v>100000</v>
      </c>
      <c r="F1328" t="s">
        <v>82</v>
      </c>
      <c r="G1328" s="8" t="e">
        <f>tblSalaries[[#This Row],[clean Salary (in local currency)]]*VLOOKUP(tblSalaries[[#This Row],[Currency]],tblXrate[],2,FALSE)</f>
        <v>#N/A</v>
      </c>
      <c r="H1328" t="s">
        <v>1513</v>
      </c>
      <c r="I1328" t="s">
        <v>356</v>
      </c>
      <c r="J1328" t="s">
        <v>84</v>
      </c>
      <c r="K1328" t="str">
        <f>VLOOKUP(tblSalaries[[#This Row],[Where do you work]],tblCountries[[Actual]:[Mapping]],2,FALSE)</f>
        <v>Australia</v>
      </c>
      <c r="L1328" t="s">
        <v>25</v>
      </c>
      <c r="M1328" s="46">
        <v>30</v>
      </c>
      <c r="N13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29" spans="2:14" ht="15" customHeight="1" x14ac:dyDescent="0.25">
      <c r="B1329" t="s">
        <v>3328</v>
      </c>
      <c r="C1329" s="1">
        <v>41058.788425925923</v>
      </c>
      <c r="D1329" s="4">
        <v>105000</v>
      </c>
      <c r="E1329">
        <v>105000</v>
      </c>
      <c r="F1329" t="s">
        <v>6</v>
      </c>
      <c r="G1329" s="8" t="e">
        <f>tblSalaries[[#This Row],[clean Salary (in local currency)]]*VLOOKUP(tblSalaries[[#This Row],[Currency]],tblXrate[],2,FALSE)</f>
        <v>#N/A</v>
      </c>
      <c r="H1329" t="s">
        <v>1514</v>
      </c>
      <c r="I1329" t="s">
        <v>3914</v>
      </c>
      <c r="J1329" t="s">
        <v>15</v>
      </c>
      <c r="K1329" t="str">
        <f>VLOOKUP(tblSalaries[[#This Row],[Where do you work]],tblCountries[[Actual]:[Mapping]],2,FALSE)</f>
        <v>USA</v>
      </c>
      <c r="L1329" t="s">
        <v>25</v>
      </c>
      <c r="M1329" s="46">
        <v>15</v>
      </c>
      <c r="N13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30" spans="2:14" ht="15" customHeight="1" x14ac:dyDescent="0.25">
      <c r="B1330" t="s">
        <v>3329</v>
      </c>
      <c r="C1330" s="1">
        <v>41058.79241898148</v>
      </c>
      <c r="D1330" s="4">
        <v>40000</v>
      </c>
      <c r="E1330">
        <v>40000</v>
      </c>
      <c r="F1330" t="s">
        <v>22</v>
      </c>
      <c r="G1330" s="8" t="e">
        <f>tblSalaries[[#This Row],[clean Salary (in local currency)]]*VLOOKUP(tblSalaries[[#This Row],[Currency]],tblXrate[],2,FALSE)</f>
        <v>#N/A</v>
      </c>
      <c r="H1330" t="s">
        <v>1262</v>
      </c>
      <c r="I1330" t="s">
        <v>52</v>
      </c>
      <c r="J1330" t="s">
        <v>1515</v>
      </c>
      <c r="K1330" t="str">
        <f>VLOOKUP(tblSalaries[[#This Row],[Where do you work]],tblCountries[[Actual]:[Mapping]],2,FALSE)</f>
        <v>Austria</v>
      </c>
      <c r="L1330" t="s">
        <v>9</v>
      </c>
      <c r="M1330" s="46">
        <v>20</v>
      </c>
      <c r="N13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31" spans="2:14" ht="15" customHeight="1" x14ac:dyDescent="0.25">
      <c r="B1331" t="s">
        <v>3330</v>
      </c>
      <c r="C1331" s="1">
        <v>41058.792916666665</v>
      </c>
      <c r="D1331" s="4">
        <v>75000</v>
      </c>
      <c r="E1331">
        <v>75000</v>
      </c>
      <c r="F1331" t="s">
        <v>6</v>
      </c>
      <c r="G1331" s="8" t="e">
        <f>tblSalaries[[#This Row],[clean Salary (in local currency)]]*VLOOKUP(tblSalaries[[#This Row],[Currency]],tblXrate[],2,FALSE)</f>
        <v>#N/A</v>
      </c>
      <c r="H1331" t="s">
        <v>14</v>
      </c>
      <c r="I1331" t="s">
        <v>20</v>
      </c>
      <c r="J1331" t="s">
        <v>15</v>
      </c>
      <c r="K1331" t="str">
        <f>VLOOKUP(tblSalaries[[#This Row],[Where do you work]],tblCountries[[Actual]:[Mapping]],2,FALSE)</f>
        <v>USA</v>
      </c>
      <c r="L1331" t="s">
        <v>9</v>
      </c>
      <c r="M1331" s="46">
        <v>7</v>
      </c>
      <c r="N13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32" spans="2:14" ht="15" customHeight="1" x14ac:dyDescent="0.25">
      <c r="B1332" t="s">
        <v>3331</v>
      </c>
      <c r="C1332" s="1">
        <v>41058.795995370368</v>
      </c>
      <c r="D1332" s="4" t="s">
        <v>1516</v>
      </c>
      <c r="E1332">
        <v>250000</v>
      </c>
      <c r="F1332" t="s">
        <v>40</v>
      </c>
      <c r="G1332" s="8" t="e">
        <f>tblSalaries[[#This Row],[clean Salary (in local currency)]]*VLOOKUP(tblSalaries[[#This Row],[Currency]],tblXrate[],2,FALSE)</f>
        <v>#N/A</v>
      </c>
      <c r="H1332" t="s">
        <v>1517</v>
      </c>
      <c r="I1332" t="s">
        <v>20</v>
      </c>
      <c r="J1332" t="s">
        <v>8</v>
      </c>
      <c r="K1332" t="str">
        <f>VLOOKUP(tblSalaries[[#This Row],[Where do you work]],tblCountries[[Actual]:[Mapping]],2,FALSE)</f>
        <v>India</v>
      </c>
      <c r="L1332" t="s">
        <v>13</v>
      </c>
      <c r="M1332" s="46">
        <v>8</v>
      </c>
      <c r="N13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33" spans="2:14" ht="15" customHeight="1" x14ac:dyDescent="0.25">
      <c r="B1333" t="s">
        <v>3332</v>
      </c>
      <c r="C1333" s="1">
        <v>41058.797650462962</v>
      </c>
      <c r="D1333" s="4">
        <v>110000</v>
      </c>
      <c r="E1333">
        <v>110000</v>
      </c>
      <c r="F1333" t="s">
        <v>6</v>
      </c>
      <c r="G1333" s="8" t="e">
        <f>tblSalaries[[#This Row],[clean Salary (in local currency)]]*VLOOKUP(tblSalaries[[#This Row],[Currency]],tblXrate[],2,FALSE)</f>
        <v>#N/A</v>
      </c>
      <c r="H1333" t="s">
        <v>1518</v>
      </c>
      <c r="I1333" t="s">
        <v>20</v>
      </c>
      <c r="J1333" t="s">
        <v>15</v>
      </c>
      <c r="K1333" t="str">
        <f>VLOOKUP(tblSalaries[[#This Row],[Where do you work]],tblCountries[[Actual]:[Mapping]],2,FALSE)</f>
        <v>USA</v>
      </c>
      <c r="L1333" t="s">
        <v>25</v>
      </c>
      <c r="M1333" s="46">
        <v>10</v>
      </c>
      <c r="N13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34" spans="2:14" ht="15" customHeight="1" x14ac:dyDescent="0.25">
      <c r="B1334" t="s">
        <v>3333</v>
      </c>
      <c r="C1334" s="1">
        <v>41058.798668981479</v>
      </c>
      <c r="D1334" s="4" t="s">
        <v>1519</v>
      </c>
      <c r="E1334">
        <v>27000</v>
      </c>
      <c r="F1334" t="s">
        <v>69</v>
      </c>
      <c r="G1334" s="8" t="e">
        <f>tblSalaries[[#This Row],[clean Salary (in local currency)]]*VLOOKUP(tblSalaries[[#This Row],[Currency]],tblXrate[],2,FALSE)</f>
        <v>#N/A</v>
      </c>
      <c r="H1334" t="s">
        <v>1520</v>
      </c>
      <c r="I1334" t="s">
        <v>279</v>
      </c>
      <c r="J1334" t="s">
        <v>71</v>
      </c>
      <c r="K1334" t="str">
        <f>VLOOKUP(tblSalaries[[#This Row],[Where do you work]],tblCountries[[Actual]:[Mapping]],2,FALSE)</f>
        <v>UK</v>
      </c>
      <c r="L1334" t="s">
        <v>9</v>
      </c>
      <c r="M1334" s="46">
        <v>1</v>
      </c>
      <c r="N13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35" spans="2:14" ht="15" customHeight="1" x14ac:dyDescent="0.25">
      <c r="B1335" t="s">
        <v>3334</v>
      </c>
      <c r="C1335" s="1">
        <v>41058.799664351849</v>
      </c>
      <c r="D1335" s="4" t="s">
        <v>1521</v>
      </c>
      <c r="E1335">
        <v>450000</v>
      </c>
      <c r="F1335" t="s">
        <v>40</v>
      </c>
      <c r="G1335" s="8" t="e">
        <f>tblSalaries[[#This Row],[clean Salary (in local currency)]]*VLOOKUP(tblSalaries[[#This Row],[Currency]],tblXrate[],2,FALSE)</f>
        <v>#N/A</v>
      </c>
      <c r="H1335" t="s">
        <v>1522</v>
      </c>
      <c r="I1335" t="s">
        <v>279</v>
      </c>
      <c r="J1335" t="s">
        <v>8</v>
      </c>
      <c r="K1335" t="str">
        <f>VLOOKUP(tblSalaries[[#This Row],[Where do you work]],tblCountries[[Actual]:[Mapping]],2,FALSE)</f>
        <v>India</v>
      </c>
      <c r="L1335" t="s">
        <v>25</v>
      </c>
      <c r="M1335" s="46">
        <v>7</v>
      </c>
      <c r="N13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36" spans="2:14" ht="15" customHeight="1" x14ac:dyDescent="0.25">
      <c r="B1336" t="s">
        <v>3335</v>
      </c>
      <c r="C1336" s="1">
        <v>41058.800219907411</v>
      </c>
      <c r="D1336" s="4">
        <v>125000</v>
      </c>
      <c r="E1336">
        <v>125000</v>
      </c>
      <c r="F1336" t="s">
        <v>6</v>
      </c>
      <c r="G1336" s="8" t="e">
        <f>tblSalaries[[#This Row],[clean Salary (in local currency)]]*VLOOKUP(tblSalaries[[#This Row],[Currency]],tblXrate[],2,FALSE)</f>
        <v>#N/A</v>
      </c>
      <c r="H1336" t="s">
        <v>641</v>
      </c>
      <c r="I1336" t="s">
        <v>52</v>
      </c>
      <c r="J1336" t="s">
        <v>15</v>
      </c>
      <c r="K1336" t="str">
        <f>VLOOKUP(tblSalaries[[#This Row],[Where do you work]],tblCountries[[Actual]:[Mapping]],2,FALSE)</f>
        <v>USA</v>
      </c>
      <c r="L1336" t="s">
        <v>9</v>
      </c>
      <c r="M1336" s="46">
        <v>25</v>
      </c>
      <c r="N13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37" spans="2:14" ht="15" customHeight="1" x14ac:dyDescent="0.25">
      <c r="B1337" t="s">
        <v>3336</v>
      </c>
      <c r="C1337" s="1">
        <v>41058.808009259257</v>
      </c>
      <c r="D1337" s="4">
        <v>60000</v>
      </c>
      <c r="E1337">
        <v>60000</v>
      </c>
      <c r="F1337" t="s">
        <v>6</v>
      </c>
      <c r="G1337" s="8" t="e">
        <f>tblSalaries[[#This Row],[clean Salary (in local currency)]]*VLOOKUP(tblSalaries[[#This Row],[Currency]],tblXrate[],2,FALSE)</f>
        <v>#N/A</v>
      </c>
      <c r="H1337" t="s">
        <v>1523</v>
      </c>
      <c r="I1337" t="s">
        <v>20</v>
      </c>
      <c r="J1337" t="s">
        <v>15</v>
      </c>
      <c r="K1337" t="str">
        <f>VLOOKUP(tblSalaries[[#This Row],[Where do you work]],tblCountries[[Actual]:[Mapping]],2,FALSE)</f>
        <v>USA</v>
      </c>
      <c r="L1337" t="s">
        <v>13</v>
      </c>
      <c r="M1337" s="46">
        <v>12</v>
      </c>
      <c r="N13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38" spans="2:14" ht="15" customHeight="1" x14ac:dyDescent="0.25">
      <c r="B1338" t="s">
        <v>3337</v>
      </c>
      <c r="C1338" s="1">
        <v>41058.813564814816</v>
      </c>
      <c r="D1338" s="4" t="s">
        <v>1524</v>
      </c>
      <c r="E1338">
        <v>2210000</v>
      </c>
      <c r="F1338" t="s">
        <v>40</v>
      </c>
      <c r="G1338" s="8" t="e">
        <f>tblSalaries[[#This Row],[clean Salary (in local currency)]]*VLOOKUP(tblSalaries[[#This Row],[Currency]],tblXrate[],2,FALSE)</f>
        <v>#N/A</v>
      </c>
      <c r="H1338" t="s">
        <v>387</v>
      </c>
      <c r="I1338" t="s">
        <v>20</v>
      </c>
      <c r="J1338" t="s">
        <v>8</v>
      </c>
      <c r="K1338" t="str">
        <f>VLOOKUP(tblSalaries[[#This Row],[Where do you work]],tblCountries[[Actual]:[Mapping]],2,FALSE)</f>
        <v>India</v>
      </c>
      <c r="L1338" t="s">
        <v>25</v>
      </c>
      <c r="M1338" s="46">
        <v>5.6</v>
      </c>
      <c r="N13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39" spans="2:14" ht="15" customHeight="1" x14ac:dyDescent="0.25">
      <c r="B1339" t="s">
        <v>3338</v>
      </c>
      <c r="C1339" s="1">
        <v>41058.814664351848</v>
      </c>
      <c r="D1339" s="4">
        <v>45000</v>
      </c>
      <c r="E1339">
        <v>45000</v>
      </c>
      <c r="F1339" t="s">
        <v>22</v>
      </c>
      <c r="G1339" s="8" t="e">
        <f>tblSalaries[[#This Row],[clean Salary (in local currency)]]*VLOOKUP(tblSalaries[[#This Row],[Currency]],tblXrate[],2,FALSE)</f>
        <v>#N/A</v>
      </c>
      <c r="H1339" t="s">
        <v>1525</v>
      </c>
      <c r="I1339" t="s">
        <v>488</v>
      </c>
      <c r="J1339" t="s">
        <v>24</v>
      </c>
      <c r="K1339" t="str">
        <f>VLOOKUP(tblSalaries[[#This Row],[Where do you work]],tblCountries[[Actual]:[Mapping]],2,FALSE)</f>
        <v>Germany</v>
      </c>
      <c r="L1339" t="s">
        <v>9</v>
      </c>
      <c r="M1339" s="46">
        <v>12</v>
      </c>
      <c r="N13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40" spans="2:14" ht="15" customHeight="1" x14ac:dyDescent="0.25">
      <c r="B1340" t="s">
        <v>3339</v>
      </c>
      <c r="C1340" s="1">
        <v>41058.819155092591</v>
      </c>
      <c r="D1340" s="4" t="s">
        <v>1526</v>
      </c>
      <c r="E1340">
        <v>4000000</v>
      </c>
      <c r="F1340" t="s">
        <v>1527</v>
      </c>
      <c r="G1340" s="8" t="e">
        <f>tblSalaries[[#This Row],[clean Salary (in local currency)]]*VLOOKUP(tblSalaries[[#This Row],[Currency]],tblXrate[],2,FALSE)</f>
        <v>#N/A</v>
      </c>
      <c r="H1340" t="s">
        <v>1528</v>
      </c>
      <c r="I1340" t="s">
        <v>20</v>
      </c>
      <c r="J1340" t="s">
        <v>653</v>
      </c>
      <c r="K1340" t="str">
        <f>VLOOKUP(tblSalaries[[#This Row],[Where do you work]],tblCountries[[Actual]:[Mapping]],2,FALSE)</f>
        <v>Japan</v>
      </c>
      <c r="L1340" t="s">
        <v>9</v>
      </c>
      <c r="M1340" s="46">
        <v>8</v>
      </c>
      <c r="N13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41" spans="2:14" ht="15" customHeight="1" x14ac:dyDescent="0.25">
      <c r="B1341" t="s">
        <v>3340</v>
      </c>
      <c r="C1341" s="1">
        <v>41058.824513888889</v>
      </c>
      <c r="D1341" s="4">
        <v>57500</v>
      </c>
      <c r="E1341">
        <v>57500</v>
      </c>
      <c r="F1341" t="s">
        <v>6</v>
      </c>
      <c r="G1341" s="8" t="e">
        <f>tblSalaries[[#This Row],[clean Salary (in local currency)]]*VLOOKUP(tblSalaries[[#This Row],[Currency]],tblXrate[],2,FALSE)</f>
        <v>#N/A</v>
      </c>
      <c r="H1341" t="s">
        <v>1529</v>
      </c>
      <c r="I1341" t="s">
        <v>52</v>
      </c>
      <c r="J1341" t="s">
        <v>15</v>
      </c>
      <c r="K1341" t="str">
        <f>VLOOKUP(tblSalaries[[#This Row],[Where do you work]],tblCountries[[Actual]:[Mapping]],2,FALSE)</f>
        <v>USA</v>
      </c>
      <c r="L1341" t="s">
        <v>9</v>
      </c>
      <c r="M1341" s="46">
        <v>30</v>
      </c>
      <c r="N13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42" spans="2:14" ht="15" customHeight="1" x14ac:dyDescent="0.25">
      <c r="B1342" t="s">
        <v>3341</v>
      </c>
      <c r="C1342" s="1">
        <v>41058.826678240737</v>
      </c>
      <c r="D1342" s="4">
        <v>62000</v>
      </c>
      <c r="E1342">
        <v>62000</v>
      </c>
      <c r="F1342" t="s">
        <v>22</v>
      </c>
      <c r="G1342" s="8" t="e">
        <f>tblSalaries[[#This Row],[clean Salary (in local currency)]]*VLOOKUP(tblSalaries[[#This Row],[Currency]],tblXrate[],2,FALSE)</f>
        <v>#N/A</v>
      </c>
      <c r="H1342" t="s">
        <v>488</v>
      </c>
      <c r="I1342" t="s">
        <v>488</v>
      </c>
      <c r="J1342" t="s">
        <v>627</v>
      </c>
      <c r="K1342" t="str">
        <f>VLOOKUP(tblSalaries[[#This Row],[Where do you work]],tblCountries[[Actual]:[Mapping]],2,FALSE)</f>
        <v>Netherlands</v>
      </c>
      <c r="L1342" t="s">
        <v>9</v>
      </c>
      <c r="M1342" s="46">
        <v>15</v>
      </c>
      <c r="N13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43" spans="2:14" ht="15" customHeight="1" x14ac:dyDescent="0.25">
      <c r="B1343" t="s">
        <v>3342</v>
      </c>
      <c r="C1343" s="1">
        <v>41058.828182870369</v>
      </c>
      <c r="D1343" s="4" t="s">
        <v>1530</v>
      </c>
      <c r="E1343">
        <v>80000</v>
      </c>
      <c r="F1343" t="s">
        <v>6</v>
      </c>
      <c r="G1343" s="8" t="e">
        <f>tblSalaries[[#This Row],[clean Salary (in local currency)]]*VLOOKUP(tblSalaries[[#This Row],[Currency]],tblXrate[],2,FALSE)</f>
        <v>#N/A</v>
      </c>
      <c r="H1343" t="s">
        <v>1531</v>
      </c>
      <c r="I1343" t="s">
        <v>52</v>
      </c>
      <c r="J1343" t="s">
        <v>15</v>
      </c>
      <c r="K1343" t="str">
        <f>VLOOKUP(tblSalaries[[#This Row],[Where do you work]],tblCountries[[Actual]:[Mapping]],2,FALSE)</f>
        <v>USA</v>
      </c>
      <c r="L1343" t="s">
        <v>9</v>
      </c>
      <c r="M1343" s="46">
        <v>10</v>
      </c>
      <c r="N13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44" spans="2:14" ht="15" customHeight="1" x14ac:dyDescent="0.25">
      <c r="B1344" t="s">
        <v>3343</v>
      </c>
      <c r="C1344" s="1">
        <v>41058.829606481479</v>
      </c>
      <c r="D1344" s="4" t="s">
        <v>1247</v>
      </c>
      <c r="E1344">
        <v>45000</v>
      </c>
      <c r="F1344" t="s">
        <v>69</v>
      </c>
      <c r="G1344" s="8" t="e">
        <f>tblSalaries[[#This Row],[clean Salary (in local currency)]]*VLOOKUP(tblSalaries[[#This Row],[Currency]],tblXrate[],2,FALSE)</f>
        <v>#N/A</v>
      </c>
      <c r="H1344" t="s">
        <v>771</v>
      </c>
      <c r="I1344" t="s">
        <v>52</v>
      </c>
      <c r="J1344" t="s">
        <v>71</v>
      </c>
      <c r="K1344" t="str">
        <f>VLOOKUP(tblSalaries[[#This Row],[Where do you work]],tblCountries[[Actual]:[Mapping]],2,FALSE)</f>
        <v>UK</v>
      </c>
      <c r="L1344" t="s">
        <v>18</v>
      </c>
      <c r="M1344" s="46">
        <v>15</v>
      </c>
      <c r="N13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45" spans="2:14" ht="15" customHeight="1" x14ac:dyDescent="0.25">
      <c r="B1345" t="s">
        <v>3344</v>
      </c>
      <c r="C1345" s="1">
        <v>41058.835497685184</v>
      </c>
      <c r="D1345" s="4">
        <v>33000</v>
      </c>
      <c r="E1345">
        <v>33000</v>
      </c>
      <c r="F1345" t="s">
        <v>6</v>
      </c>
      <c r="G1345" s="8" t="e">
        <f>tblSalaries[[#This Row],[clean Salary (in local currency)]]*VLOOKUP(tblSalaries[[#This Row],[Currency]],tblXrate[],2,FALSE)</f>
        <v>#N/A</v>
      </c>
      <c r="H1345" t="s">
        <v>1532</v>
      </c>
      <c r="I1345" t="s">
        <v>488</v>
      </c>
      <c r="J1345" t="s">
        <v>15</v>
      </c>
      <c r="K1345" t="str">
        <f>VLOOKUP(tblSalaries[[#This Row],[Where do you work]],tblCountries[[Actual]:[Mapping]],2,FALSE)</f>
        <v>USA</v>
      </c>
      <c r="L1345" t="s">
        <v>9</v>
      </c>
      <c r="M1345" s="46">
        <v>3</v>
      </c>
      <c r="N13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46" spans="2:14" ht="15" customHeight="1" x14ac:dyDescent="0.25">
      <c r="B1346" t="s">
        <v>3345</v>
      </c>
      <c r="C1346" s="1">
        <v>41058.84746527778</v>
      </c>
      <c r="D1346" s="4" t="s">
        <v>1533</v>
      </c>
      <c r="E1346">
        <v>100000</v>
      </c>
      <c r="F1346" t="s">
        <v>6</v>
      </c>
      <c r="G1346" s="8" t="e">
        <f>tblSalaries[[#This Row],[clean Salary (in local currency)]]*VLOOKUP(tblSalaries[[#This Row],[Currency]],tblXrate[],2,FALSE)</f>
        <v>#N/A</v>
      </c>
      <c r="H1346" t="s">
        <v>424</v>
      </c>
      <c r="I1346" t="s">
        <v>20</v>
      </c>
      <c r="J1346" t="s">
        <v>15</v>
      </c>
      <c r="K1346" t="str">
        <f>VLOOKUP(tblSalaries[[#This Row],[Where do you work]],tblCountries[[Actual]:[Mapping]],2,FALSE)</f>
        <v>USA</v>
      </c>
      <c r="L1346" t="s">
        <v>9</v>
      </c>
      <c r="M1346" s="46">
        <v>1</v>
      </c>
      <c r="N13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47" spans="2:14" ht="15" customHeight="1" x14ac:dyDescent="0.25">
      <c r="B1347" t="s">
        <v>3346</v>
      </c>
      <c r="C1347" s="1">
        <v>41058.861250000002</v>
      </c>
      <c r="D1347" s="4" t="s">
        <v>1534</v>
      </c>
      <c r="E1347">
        <v>60000</v>
      </c>
      <c r="F1347" t="s">
        <v>6</v>
      </c>
      <c r="G1347" s="8" t="e">
        <f>tblSalaries[[#This Row],[clean Salary (in local currency)]]*VLOOKUP(tblSalaries[[#This Row],[Currency]],tblXrate[],2,FALSE)</f>
        <v>#N/A</v>
      </c>
      <c r="H1347" t="s">
        <v>204</v>
      </c>
      <c r="I1347" t="s">
        <v>52</v>
      </c>
      <c r="J1347" t="s">
        <v>15</v>
      </c>
      <c r="K1347" t="str">
        <f>VLOOKUP(tblSalaries[[#This Row],[Where do you work]],tblCountries[[Actual]:[Mapping]],2,FALSE)</f>
        <v>USA</v>
      </c>
      <c r="L1347" t="s">
        <v>18</v>
      </c>
      <c r="M1347" s="46">
        <v>20</v>
      </c>
      <c r="N13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48" spans="2:14" ht="15" customHeight="1" x14ac:dyDescent="0.25">
      <c r="B1348" t="s">
        <v>3347</v>
      </c>
      <c r="C1348" s="1">
        <v>41058.870636574073</v>
      </c>
      <c r="D1348" s="4">
        <v>95000</v>
      </c>
      <c r="E1348">
        <v>95000</v>
      </c>
      <c r="F1348" t="s">
        <v>6</v>
      </c>
      <c r="G1348" s="8" t="e">
        <f>tblSalaries[[#This Row],[clean Salary (in local currency)]]*VLOOKUP(tblSalaries[[#This Row],[Currency]],tblXrate[],2,FALSE)</f>
        <v>#N/A</v>
      </c>
      <c r="H1348" t="s">
        <v>652</v>
      </c>
      <c r="I1348" t="s">
        <v>20</v>
      </c>
      <c r="J1348" t="s">
        <v>15</v>
      </c>
      <c r="K1348" t="str">
        <f>VLOOKUP(tblSalaries[[#This Row],[Where do you work]],tblCountries[[Actual]:[Mapping]],2,FALSE)</f>
        <v>USA</v>
      </c>
      <c r="L1348" t="s">
        <v>18</v>
      </c>
      <c r="M1348" s="46">
        <v>7</v>
      </c>
      <c r="N13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49" spans="2:14" ht="15" customHeight="1" x14ac:dyDescent="0.25">
      <c r="B1349" t="s">
        <v>3348</v>
      </c>
      <c r="C1349" s="1">
        <v>41058.880173611113</v>
      </c>
      <c r="D1349" s="4">
        <v>24000</v>
      </c>
      <c r="E1349">
        <v>24000</v>
      </c>
      <c r="F1349" t="s">
        <v>6</v>
      </c>
      <c r="G1349" s="8" t="e">
        <f>tblSalaries[[#This Row],[clean Salary (in local currency)]]*VLOOKUP(tblSalaries[[#This Row],[Currency]],tblXrate[],2,FALSE)</f>
        <v>#N/A</v>
      </c>
      <c r="H1349" t="s">
        <v>1535</v>
      </c>
      <c r="I1349" t="s">
        <v>20</v>
      </c>
      <c r="J1349" t="s">
        <v>15</v>
      </c>
      <c r="K1349" t="str">
        <f>VLOOKUP(tblSalaries[[#This Row],[Where do you work]],tblCountries[[Actual]:[Mapping]],2,FALSE)</f>
        <v>USA</v>
      </c>
      <c r="L1349" t="s">
        <v>25</v>
      </c>
      <c r="M1349" s="46">
        <v>33</v>
      </c>
      <c r="N13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30-40</v>
      </c>
    </row>
    <row r="1350" spans="2:14" ht="15" customHeight="1" x14ac:dyDescent="0.25">
      <c r="B1350" t="s">
        <v>3349</v>
      </c>
      <c r="C1350" s="1">
        <v>41058.887106481481</v>
      </c>
      <c r="D1350" s="4">
        <v>50000</v>
      </c>
      <c r="E1350">
        <v>50000</v>
      </c>
      <c r="F1350" t="s">
        <v>6</v>
      </c>
      <c r="G1350" s="8" t="e">
        <f>tblSalaries[[#This Row],[clean Salary (in local currency)]]*VLOOKUP(tblSalaries[[#This Row],[Currency]],tblXrate[],2,FALSE)</f>
        <v>#N/A</v>
      </c>
      <c r="H1350" t="s">
        <v>1536</v>
      </c>
      <c r="I1350" t="s">
        <v>279</v>
      </c>
      <c r="J1350" t="s">
        <v>15</v>
      </c>
      <c r="K1350" t="str">
        <f>VLOOKUP(tblSalaries[[#This Row],[Where do you work]],tblCountries[[Actual]:[Mapping]],2,FALSE)</f>
        <v>USA</v>
      </c>
      <c r="L1350" t="s">
        <v>9</v>
      </c>
      <c r="M1350" s="46">
        <v>0.5</v>
      </c>
      <c r="N13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51" spans="2:14" ht="15" customHeight="1" x14ac:dyDescent="0.25">
      <c r="B1351" t="s">
        <v>3350</v>
      </c>
      <c r="C1351" s="1">
        <v>41058.892395833333</v>
      </c>
      <c r="D1351" s="4">
        <v>103000</v>
      </c>
      <c r="E1351">
        <v>103000</v>
      </c>
      <c r="F1351" t="s">
        <v>6</v>
      </c>
      <c r="G1351" s="8" t="e">
        <f>tblSalaries[[#This Row],[clean Salary (in local currency)]]*VLOOKUP(tblSalaries[[#This Row],[Currency]],tblXrate[],2,FALSE)</f>
        <v>#N/A</v>
      </c>
      <c r="H1351" t="s">
        <v>488</v>
      </c>
      <c r="I1351" t="s">
        <v>488</v>
      </c>
      <c r="J1351" t="s">
        <v>15</v>
      </c>
      <c r="K1351" t="str">
        <f>VLOOKUP(tblSalaries[[#This Row],[Where do you work]],tblCountries[[Actual]:[Mapping]],2,FALSE)</f>
        <v>USA</v>
      </c>
      <c r="L1351" t="s">
        <v>9</v>
      </c>
      <c r="M1351" s="46">
        <v>22</v>
      </c>
      <c r="N13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52" spans="2:14" ht="15" customHeight="1" x14ac:dyDescent="0.25">
      <c r="B1352" t="s">
        <v>3351</v>
      </c>
      <c r="C1352" s="1">
        <v>41058.894016203703</v>
      </c>
      <c r="D1352" s="4">
        <v>36000</v>
      </c>
      <c r="E1352">
        <v>36000</v>
      </c>
      <c r="F1352" t="s">
        <v>6</v>
      </c>
      <c r="G1352" s="8" t="e">
        <f>tblSalaries[[#This Row],[clean Salary (in local currency)]]*VLOOKUP(tblSalaries[[#This Row],[Currency]],tblXrate[],2,FALSE)</f>
        <v>#N/A</v>
      </c>
      <c r="H1352" t="s">
        <v>1142</v>
      </c>
      <c r="I1352" t="s">
        <v>67</v>
      </c>
      <c r="J1352" t="s">
        <v>15</v>
      </c>
      <c r="K1352" t="str">
        <f>VLOOKUP(tblSalaries[[#This Row],[Where do you work]],tblCountries[[Actual]:[Mapping]],2,FALSE)</f>
        <v>USA</v>
      </c>
      <c r="L1352" t="s">
        <v>13</v>
      </c>
      <c r="M1352" s="46">
        <v>8</v>
      </c>
      <c r="N13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53" spans="2:14" ht="15" customHeight="1" x14ac:dyDescent="0.25">
      <c r="B1353" t="s">
        <v>3352</v>
      </c>
      <c r="C1353" s="1">
        <v>41058.894525462965</v>
      </c>
      <c r="D1353" s="4">
        <v>85000</v>
      </c>
      <c r="E1353">
        <v>85000</v>
      </c>
      <c r="F1353" t="s">
        <v>6</v>
      </c>
      <c r="G1353" s="8" t="e">
        <f>tblSalaries[[#This Row],[clean Salary (in local currency)]]*VLOOKUP(tblSalaries[[#This Row],[Currency]],tblXrate[],2,FALSE)</f>
        <v>#N/A</v>
      </c>
      <c r="H1353" t="s">
        <v>72</v>
      </c>
      <c r="I1353" t="s">
        <v>20</v>
      </c>
      <c r="J1353" t="s">
        <v>15</v>
      </c>
      <c r="K1353" t="str">
        <f>VLOOKUP(tblSalaries[[#This Row],[Where do you work]],tblCountries[[Actual]:[Mapping]],2,FALSE)</f>
        <v>USA</v>
      </c>
      <c r="L1353" t="s">
        <v>9</v>
      </c>
      <c r="M1353" s="46">
        <v>17</v>
      </c>
      <c r="N13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54" spans="2:14" ht="15" customHeight="1" x14ac:dyDescent="0.25">
      <c r="B1354" t="s">
        <v>3353</v>
      </c>
      <c r="C1354" s="1">
        <v>41058.895555555559</v>
      </c>
      <c r="D1354" s="4">
        <v>100000</v>
      </c>
      <c r="E1354">
        <v>100000</v>
      </c>
      <c r="F1354" t="s">
        <v>6</v>
      </c>
      <c r="G1354" s="8" t="e">
        <f>tblSalaries[[#This Row],[clean Salary (in local currency)]]*VLOOKUP(tblSalaries[[#This Row],[Currency]],tblXrate[],2,FALSE)</f>
        <v>#N/A</v>
      </c>
      <c r="H1354" t="s">
        <v>1537</v>
      </c>
      <c r="I1354" t="s">
        <v>3914</v>
      </c>
      <c r="J1354" t="s">
        <v>447</v>
      </c>
      <c r="K1354" t="str">
        <f>VLOOKUP(tblSalaries[[#This Row],[Where do you work]],tblCountries[[Actual]:[Mapping]],2,FALSE)</f>
        <v>Sweden</v>
      </c>
      <c r="L1354" t="s">
        <v>18</v>
      </c>
      <c r="M1354" s="46">
        <v>20</v>
      </c>
      <c r="N13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55" spans="2:14" ht="15" customHeight="1" x14ac:dyDescent="0.25">
      <c r="B1355" t="s">
        <v>3354</v>
      </c>
      <c r="C1355" s="1">
        <v>41058.898402777777</v>
      </c>
      <c r="D1355" s="4" t="s">
        <v>1538</v>
      </c>
      <c r="E1355">
        <v>83000</v>
      </c>
      <c r="F1355" t="s">
        <v>6</v>
      </c>
      <c r="G1355" s="8" t="e">
        <f>tblSalaries[[#This Row],[clean Salary (in local currency)]]*VLOOKUP(tblSalaries[[#This Row],[Currency]],tblXrate[],2,FALSE)</f>
        <v>#N/A</v>
      </c>
      <c r="H1355" t="s">
        <v>1539</v>
      </c>
      <c r="I1355" t="s">
        <v>20</v>
      </c>
      <c r="J1355" t="s">
        <v>88</v>
      </c>
      <c r="K1355" t="str">
        <f>VLOOKUP(tblSalaries[[#This Row],[Where do you work]],tblCountries[[Actual]:[Mapping]],2,FALSE)</f>
        <v>Canada</v>
      </c>
      <c r="L1355" t="s">
        <v>9</v>
      </c>
      <c r="M1355" s="46">
        <v>12</v>
      </c>
      <c r="N13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56" spans="2:14" ht="15" customHeight="1" x14ac:dyDescent="0.25">
      <c r="B1356" t="s">
        <v>3355</v>
      </c>
      <c r="C1356" s="1">
        <v>41058.901504629626</v>
      </c>
      <c r="D1356" s="4">
        <v>85000</v>
      </c>
      <c r="E1356">
        <v>85000</v>
      </c>
      <c r="F1356" t="s">
        <v>6</v>
      </c>
      <c r="G1356" s="8" t="e">
        <f>tblSalaries[[#This Row],[clean Salary (in local currency)]]*VLOOKUP(tblSalaries[[#This Row],[Currency]],tblXrate[],2,FALSE)</f>
        <v>#N/A</v>
      </c>
      <c r="H1356" t="s">
        <v>1540</v>
      </c>
      <c r="I1356" t="s">
        <v>279</v>
      </c>
      <c r="J1356" t="s">
        <v>15</v>
      </c>
      <c r="K1356" t="str">
        <f>VLOOKUP(tblSalaries[[#This Row],[Where do you work]],tblCountries[[Actual]:[Mapping]],2,FALSE)</f>
        <v>USA</v>
      </c>
      <c r="L1356" t="s">
        <v>18</v>
      </c>
      <c r="M1356" s="46">
        <v>25</v>
      </c>
      <c r="N13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57" spans="2:14" ht="15" customHeight="1" x14ac:dyDescent="0.25">
      <c r="B1357" t="s">
        <v>3356</v>
      </c>
      <c r="C1357" s="1">
        <v>41058.904675925929</v>
      </c>
      <c r="D1357" s="4">
        <v>120000</v>
      </c>
      <c r="E1357">
        <v>120000</v>
      </c>
      <c r="F1357" t="s">
        <v>6</v>
      </c>
      <c r="G1357" s="8" t="e">
        <f>tblSalaries[[#This Row],[clean Salary (in local currency)]]*VLOOKUP(tblSalaries[[#This Row],[Currency]],tblXrate[],2,FALSE)</f>
        <v>#N/A</v>
      </c>
      <c r="H1357" t="s">
        <v>641</v>
      </c>
      <c r="I1357" t="s">
        <v>52</v>
      </c>
      <c r="J1357" t="s">
        <v>15</v>
      </c>
      <c r="K1357" t="str">
        <f>VLOOKUP(tblSalaries[[#This Row],[Where do you work]],tblCountries[[Actual]:[Mapping]],2,FALSE)</f>
        <v>USA</v>
      </c>
      <c r="L1357" t="s">
        <v>18</v>
      </c>
      <c r="M1357" s="46">
        <v>5</v>
      </c>
      <c r="N13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58" spans="2:14" ht="15" customHeight="1" x14ac:dyDescent="0.25">
      <c r="B1358" t="s">
        <v>3357</v>
      </c>
      <c r="C1358" s="1">
        <v>41058.905555555553</v>
      </c>
      <c r="D1358" s="4">
        <v>69960</v>
      </c>
      <c r="E1358">
        <v>69960</v>
      </c>
      <c r="F1358" t="s">
        <v>6</v>
      </c>
      <c r="G1358" s="8" t="e">
        <f>tblSalaries[[#This Row],[clean Salary (in local currency)]]*VLOOKUP(tblSalaries[[#This Row],[Currency]],tblXrate[],2,FALSE)</f>
        <v>#N/A</v>
      </c>
      <c r="H1358" t="s">
        <v>1541</v>
      </c>
      <c r="I1358" t="s">
        <v>279</v>
      </c>
      <c r="J1358" t="s">
        <v>15</v>
      </c>
      <c r="K1358" t="str">
        <f>VLOOKUP(tblSalaries[[#This Row],[Where do you work]],tblCountries[[Actual]:[Mapping]],2,FALSE)</f>
        <v>USA</v>
      </c>
      <c r="L1358" t="s">
        <v>18</v>
      </c>
      <c r="M1358" s="46">
        <v>22</v>
      </c>
      <c r="N13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59" spans="2:14" ht="15" customHeight="1" x14ac:dyDescent="0.25">
      <c r="B1359" t="s">
        <v>3358</v>
      </c>
      <c r="C1359" s="1">
        <v>41058.907268518517</v>
      </c>
      <c r="D1359" s="4" t="s">
        <v>1542</v>
      </c>
      <c r="E1359">
        <v>97000</v>
      </c>
      <c r="F1359" t="s">
        <v>6</v>
      </c>
      <c r="G1359" s="8" t="e">
        <f>tblSalaries[[#This Row],[clean Salary (in local currency)]]*VLOOKUP(tblSalaries[[#This Row],[Currency]],tblXrate[],2,FALSE)</f>
        <v>#N/A</v>
      </c>
      <c r="H1359" t="s">
        <v>1543</v>
      </c>
      <c r="I1359" t="s">
        <v>52</v>
      </c>
      <c r="J1359" t="s">
        <v>15</v>
      </c>
      <c r="K1359" t="str">
        <f>VLOOKUP(tblSalaries[[#This Row],[Where do you work]],tblCountries[[Actual]:[Mapping]],2,FALSE)</f>
        <v>USA</v>
      </c>
      <c r="L1359" t="s">
        <v>9</v>
      </c>
      <c r="M1359" s="46">
        <v>14</v>
      </c>
      <c r="N13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60" spans="2:14" ht="15" customHeight="1" x14ac:dyDescent="0.25">
      <c r="B1360" t="s">
        <v>3359</v>
      </c>
      <c r="C1360" s="1">
        <v>41058.908483796295</v>
      </c>
      <c r="D1360" s="4" t="s">
        <v>1544</v>
      </c>
      <c r="E1360">
        <v>60000</v>
      </c>
      <c r="F1360" t="s">
        <v>69</v>
      </c>
      <c r="G1360" s="8" t="e">
        <f>tblSalaries[[#This Row],[clean Salary (in local currency)]]*VLOOKUP(tblSalaries[[#This Row],[Currency]],tblXrate[],2,FALSE)</f>
        <v>#N/A</v>
      </c>
      <c r="H1360" t="s">
        <v>20</v>
      </c>
      <c r="I1360" t="s">
        <v>20</v>
      </c>
      <c r="J1360" t="s">
        <v>71</v>
      </c>
      <c r="K1360" t="str">
        <f>VLOOKUP(tblSalaries[[#This Row],[Where do you work]],tblCountries[[Actual]:[Mapping]],2,FALSE)</f>
        <v>UK</v>
      </c>
      <c r="L1360" t="s">
        <v>9</v>
      </c>
      <c r="M1360" s="46">
        <v>7</v>
      </c>
      <c r="N13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61" spans="2:14" ht="15" customHeight="1" x14ac:dyDescent="0.25">
      <c r="B1361" t="s">
        <v>3360</v>
      </c>
      <c r="C1361" s="1">
        <v>41058.910069444442</v>
      </c>
      <c r="D1361" s="4">
        <v>39000</v>
      </c>
      <c r="E1361">
        <v>39000</v>
      </c>
      <c r="F1361" t="s">
        <v>6</v>
      </c>
      <c r="G1361" s="8" t="e">
        <f>tblSalaries[[#This Row],[clean Salary (in local currency)]]*VLOOKUP(tblSalaries[[#This Row],[Currency]],tblXrate[],2,FALSE)</f>
        <v>#N/A</v>
      </c>
      <c r="H1361" t="s">
        <v>1545</v>
      </c>
      <c r="I1361" t="s">
        <v>52</v>
      </c>
      <c r="J1361" t="s">
        <v>48</v>
      </c>
      <c r="K1361" t="str">
        <f>VLOOKUP(tblSalaries[[#This Row],[Where do you work]],tblCountries[[Actual]:[Mapping]],2,FALSE)</f>
        <v>South Africa</v>
      </c>
      <c r="L1361" t="s">
        <v>13</v>
      </c>
      <c r="M1361" s="46">
        <v>6</v>
      </c>
      <c r="N13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62" spans="2:14" ht="15" customHeight="1" x14ac:dyDescent="0.25">
      <c r="B1362" t="s">
        <v>3361</v>
      </c>
      <c r="C1362" s="1">
        <v>41058.910243055558</v>
      </c>
      <c r="D1362" s="4" t="s">
        <v>1546</v>
      </c>
      <c r="E1362">
        <v>250000</v>
      </c>
      <c r="F1362" t="s">
        <v>40</v>
      </c>
      <c r="G1362" s="8" t="e">
        <f>tblSalaries[[#This Row],[clean Salary (in local currency)]]*VLOOKUP(tblSalaries[[#This Row],[Currency]],tblXrate[],2,FALSE)</f>
        <v>#N/A</v>
      </c>
      <c r="H1362" t="s">
        <v>52</v>
      </c>
      <c r="I1362" t="s">
        <v>52</v>
      </c>
      <c r="J1362" t="s">
        <v>8</v>
      </c>
      <c r="K1362" t="str">
        <f>VLOOKUP(tblSalaries[[#This Row],[Where do you work]],tblCountries[[Actual]:[Mapping]],2,FALSE)</f>
        <v>India</v>
      </c>
      <c r="L1362" t="s">
        <v>25</v>
      </c>
      <c r="M1362" s="46">
        <v>15</v>
      </c>
      <c r="N13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63" spans="2:14" ht="15" customHeight="1" x14ac:dyDescent="0.25">
      <c r="B1363" t="s">
        <v>3362</v>
      </c>
      <c r="C1363" s="1">
        <v>41058.912881944445</v>
      </c>
      <c r="D1363" s="4">
        <v>62000</v>
      </c>
      <c r="E1363">
        <v>62000</v>
      </c>
      <c r="F1363" t="s">
        <v>6</v>
      </c>
      <c r="G1363" s="8" t="e">
        <f>tblSalaries[[#This Row],[clean Salary (in local currency)]]*VLOOKUP(tblSalaries[[#This Row],[Currency]],tblXrate[],2,FALSE)</f>
        <v>#N/A</v>
      </c>
      <c r="H1363" t="s">
        <v>1547</v>
      </c>
      <c r="I1363" t="s">
        <v>67</v>
      </c>
      <c r="J1363" t="s">
        <v>15</v>
      </c>
      <c r="K1363" t="str">
        <f>VLOOKUP(tblSalaries[[#This Row],[Where do you work]],tblCountries[[Actual]:[Mapping]],2,FALSE)</f>
        <v>USA</v>
      </c>
      <c r="L1363" t="s">
        <v>13</v>
      </c>
      <c r="M1363" s="46">
        <v>25</v>
      </c>
      <c r="N13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64" spans="2:14" ht="15" customHeight="1" x14ac:dyDescent="0.25">
      <c r="B1364" t="s">
        <v>3363</v>
      </c>
      <c r="C1364" s="1">
        <v>41058.916377314818</v>
      </c>
      <c r="D1364" s="4">
        <v>44000</v>
      </c>
      <c r="E1364">
        <v>44000</v>
      </c>
      <c r="F1364" t="s">
        <v>6</v>
      </c>
      <c r="G1364" s="8" t="e">
        <f>tblSalaries[[#This Row],[clean Salary (in local currency)]]*VLOOKUP(tblSalaries[[#This Row],[Currency]],tblXrate[],2,FALSE)</f>
        <v>#N/A</v>
      </c>
      <c r="H1364" t="s">
        <v>1548</v>
      </c>
      <c r="I1364" t="s">
        <v>279</v>
      </c>
      <c r="J1364" t="s">
        <v>15</v>
      </c>
      <c r="K1364" t="str">
        <f>VLOOKUP(tblSalaries[[#This Row],[Where do you work]],tblCountries[[Actual]:[Mapping]],2,FALSE)</f>
        <v>USA</v>
      </c>
      <c r="L1364" t="s">
        <v>9</v>
      </c>
      <c r="M1364" s="46">
        <v>15</v>
      </c>
      <c r="N13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65" spans="2:14" ht="15" customHeight="1" x14ac:dyDescent="0.25">
      <c r="B1365" t="s">
        <v>3364</v>
      </c>
      <c r="C1365" s="1">
        <v>41058.918414351851</v>
      </c>
      <c r="D1365" s="4">
        <v>150000</v>
      </c>
      <c r="E1365">
        <v>150000</v>
      </c>
      <c r="F1365" t="s">
        <v>6</v>
      </c>
      <c r="G1365" s="8" t="e">
        <f>tblSalaries[[#This Row],[clean Salary (in local currency)]]*VLOOKUP(tblSalaries[[#This Row],[Currency]],tblXrate[],2,FALSE)</f>
        <v>#N/A</v>
      </c>
      <c r="H1365" t="s">
        <v>1549</v>
      </c>
      <c r="I1365" t="s">
        <v>52</v>
      </c>
      <c r="J1365" t="s">
        <v>15</v>
      </c>
      <c r="K1365" t="str">
        <f>VLOOKUP(tblSalaries[[#This Row],[Where do you work]],tblCountries[[Actual]:[Mapping]],2,FALSE)</f>
        <v>USA</v>
      </c>
      <c r="L1365" t="s">
        <v>18</v>
      </c>
      <c r="M1365" s="46">
        <v>30</v>
      </c>
      <c r="N13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66" spans="2:14" ht="15" customHeight="1" x14ac:dyDescent="0.25">
      <c r="B1366" t="s">
        <v>3365</v>
      </c>
      <c r="C1366" s="1">
        <v>41058.919548611113</v>
      </c>
      <c r="D1366" s="4">
        <v>180000</v>
      </c>
      <c r="E1366">
        <v>180000</v>
      </c>
      <c r="F1366" t="s">
        <v>22</v>
      </c>
      <c r="G1366" s="8" t="e">
        <f>tblSalaries[[#This Row],[clean Salary (in local currency)]]*VLOOKUP(tblSalaries[[#This Row],[Currency]],tblXrate[],2,FALSE)</f>
        <v>#N/A</v>
      </c>
      <c r="H1366" t="s">
        <v>1550</v>
      </c>
      <c r="I1366" t="s">
        <v>488</v>
      </c>
      <c r="J1366" t="s">
        <v>981</v>
      </c>
      <c r="K1366" t="str">
        <f>VLOOKUP(tblSalaries[[#This Row],[Where do you work]],tblCountries[[Actual]:[Mapping]],2,FALSE)</f>
        <v>Europe</v>
      </c>
      <c r="L1366" t="s">
        <v>9</v>
      </c>
      <c r="M1366" s="46">
        <v>15</v>
      </c>
      <c r="N13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67" spans="2:14" ht="15" customHeight="1" x14ac:dyDescent="0.25">
      <c r="B1367" t="s">
        <v>3366</v>
      </c>
      <c r="C1367" s="1">
        <v>41058.925787037035</v>
      </c>
      <c r="D1367" s="4">
        <v>73500</v>
      </c>
      <c r="E1367">
        <v>73500</v>
      </c>
      <c r="F1367" t="s">
        <v>6</v>
      </c>
      <c r="G1367" s="8" t="e">
        <f>tblSalaries[[#This Row],[clean Salary (in local currency)]]*VLOOKUP(tblSalaries[[#This Row],[Currency]],tblXrate[],2,FALSE)</f>
        <v>#N/A</v>
      </c>
      <c r="H1367" t="s">
        <v>1551</v>
      </c>
      <c r="I1367" t="s">
        <v>20</v>
      </c>
      <c r="J1367" t="s">
        <v>15</v>
      </c>
      <c r="K1367" t="str">
        <f>VLOOKUP(tblSalaries[[#This Row],[Where do you work]],tblCountries[[Actual]:[Mapping]],2,FALSE)</f>
        <v>USA</v>
      </c>
      <c r="L1367" t="s">
        <v>13</v>
      </c>
      <c r="M1367" s="46">
        <v>6</v>
      </c>
      <c r="N13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68" spans="2:14" ht="15" customHeight="1" x14ac:dyDescent="0.25">
      <c r="B1368" t="s">
        <v>3367</v>
      </c>
      <c r="C1368" s="1">
        <v>41058.926608796297</v>
      </c>
      <c r="D1368" s="4">
        <v>77500</v>
      </c>
      <c r="E1368">
        <v>77500</v>
      </c>
      <c r="F1368" t="s">
        <v>6</v>
      </c>
      <c r="G1368" s="8" t="e">
        <f>tblSalaries[[#This Row],[clean Salary (in local currency)]]*VLOOKUP(tblSalaries[[#This Row],[Currency]],tblXrate[],2,FALSE)</f>
        <v>#N/A</v>
      </c>
      <c r="H1368" t="s">
        <v>266</v>
      </c>
      <c r="I1368" t="s">
        <v>20</v>
      </c>
      <c r="J1368" t="s">
        <v>15</v>
      </c>
      <c r="K1368" t="str">
        <f>VLOOKUP(tblSalaries[[#This Row],[Where do you work]],tblCountries[[Actual]:[Mapping]],2,FALSE)</f>
        <v>USA</v>
      </c>
      <c r="L1368" t="s">
        <v>9</v>
      </c>
      <c r="M1368" s="46">
        <v>7</v>
      </c>
      <c r="N13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69" spans="2:14" ht="15" customHeight="1" x14ac:dyDescent="0.25">
      <c r="B1369" t="s">
        <v>3368</v>
      </c>
      <c r="C1369" s="1">
        <v>41058.929722222223</v>
      </c>
      <c r="D1369" s="4">
        <v>60800</v>
      </c>
      <c r="E1369">
        <v>60800</v>
      </c>
      <c r="F1369" t="s">
        <v>6</v>
      </c>
      <c r="G1369" s="8" t="e">
        <f>tblSalaries[[#This Row],[clean Salary (in local currency)]]*VLOOKUP(tblSalaries[[#This Row],[Currency]],tblXrate[],2,FALSE)</f>
        <v>#N/A</v>
      </c>
      <c r="H1369" t="s">
        <v>1552</v>
      </c>
      <c r="I1369" t="s">
        <v>20</v>
      </c>
      <c r="J1369" t="s">
        <v>15</v>
      </c>
      <c r="K1369" t="str">
        <f>VLOOKUP(tblSalaries[[#This Row],[Where do you work]],tblCountries[[Actual]:[Mapping]],2,FALSE)</f>
        <v>USA</v>
      </c>
      <c r="L1369" t="s">
        <v>13</v>
      </c>
      <c r="M1369" s="46">
        <v>10</v>
      </c>
      <c r="N13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70" spans="2:14" ht="15" customHeight="1" x14ac:dyDescent="0.25">
      <c r="B1370" t="s">
        <v>3369</v>
      </c>
      <c r="C1370" s="1">
        <v>41058.933657407404</v>
      </c>
      <c r="D1370" s="4">
        <v>136000</v>
      </c>
      <c r="E1370">
        <v>136000</v>
      </c>
      <c r="F1370" t="s">
        <v>6</v>
      </c>
      <c r="G1370" s="8" t="e">
        <f>tblSalaries[[#This Row],[clean Salary (in local currency)]]*VLOOKUP(tblSalaries[[#This Row],[Currency]],tblXrate[],2,FALSE)</f>
        <v>#N/A</v>
      </c>
      <c r="H1370" t="s">
        <v>1553</v>
      </c>
      <c r="I1370" t="s">
        <v>52</v>
      </c>
      <c r="J1370" t="s">
        <v>15</v>
      </c>
      <c r="K1370" t="str">
        <f>VLOOKUP(tblSalaries[[#This Row],[Where do you work]],tblCountries[[Actual]:[Mapping]],2,FALSE)</f>
        <v>USA</v>
      </c>
      <c r="L1370" t="s">
        <v>9</v>
      </c>
      <c r="M1370" s="46">
        <v>10</v>
      </c>
      <c r="N13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71" spans="2:14" ht="15" customHeight="1" x14ac:dyDescent="0.25">
      <c r="B1371" t="s">
        <v>3370</v>
      </c>
      <c r="C1371" s="1">
        <v>41058.939074074071</v>
      </c>
      <c r="D1371" s="4">
        <v>20000</v>
      </c>
      <c r="E1371">
        <v>20000</v>
      </c>
      <c r="F1371" t="s">
        <v>6</v>
      </c>
      <c r="G1371" s="8" t="e">
        <f>tblSalaries[[#This Row],[clean Salary (in local currency)]]*VLOOKUP(tblSalaries[[#This Row],[Currency]],tblXrate[],2,FALSE)</f>
        <v>#N/A</v>
      </c>
      <c r="H1371" t="s">
        <v>1554</v>
      </c>
      <c r="I1371" t="s">
        <v>67</v>
      </c>
      <c r="J1371" t="s">
        <v>8</v>
      </c>
      <c r="K1371" t="str">
        <f>VLOOKUP(tblSalaries[[#This Row],[Where do you work]],tblCountries[[Actual]:[Mapping]],2,FALSE)</f>
        <v>India</v>
      </c>
      <c r="L1371" t="s">
        <v>9</v>
      </c>
      <c r="M1371" s="46">
        <v>6</v>
      </c>
      <c r="N13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72" spans="2:14" ht="15" customHeight="1" x14ac:dyDescent="0.25">
      <c r="B1372" t="s">
        <v>3371</v>
      </c>
      <c r="C1372" s="1">
        <v>41058.941168981481</v>
      </c>
      <c r="D1372" s="4">
        <v>95000</v>
      </c>
      <c r="E1372">
        <v>95000</v>
      </c>
      <c r="F1372" t="s">
        <v>6</v>
      </c>
      <c r="G1372" s="8" t="e">
        <f>tblSalaries[[#This Row],[clean Salary (in local currency)]]*VLOOKUP(tblSalaries[[#This Row],[Currency]],tblXrate[],2,FALSE)</f>
        <v>#N/A</v>
      </c>
      <c r="H1372" t="s">
        <v>1555</v>
      </c>
      <c r="I1372" t="s">
        <v>279</v>
      </c>
      <c r="J1372" t="s">
        <v>15</v>
      </c>
      <c r="K1372" t="str">
        <f>VLOOKUP(tblSalaries[[#This Row],[Where do you work]],tblCountries[[Actual]:[Mapping]],2,FALSE)</f>
        <v>USA</v>
      </c>
      <c r="L1372" t="s">
        <v>9</v>
      </c>
      <c r="M1372" s="46">
        <v>14</v>
      </c>
      <c r="N13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73" spans="2:14" ht="15" customHeight="1" x14ac:dyDescent="0.25">
      <c r="B1373" t="s">
        <v>3372</v>
      </c>
      <c r="C1373" s="1">
        <v>41058.949421296296</v>
      </c>
      <c r="D1373" s="4">
        <v>130000</v>
      </c>
      <c r="E1373">
        <v>130000</v>
      </c>
      <c r="F1373" t="s">
        <v>6</v>
      </c>
      <c r="G1373" s="8" t="e">
        <f>tblSalaries[[#This Row],[clean Salary (in local currency)]]*VLOOKUP(tblSalaries[[#This Row],[Currency]],tblXrate[],2,FALSE)</f>
        <v>#N/A</v>
      </c>
      <c r="H1373" t="s">
        <v>52</v>
      </c>
      <c r="I1373" t="s">
        <v>52</v>
      </c>
      <c r="J1373" t="s">
        <v>15</v>
      </c>
      <c r="K1373" t="str">
        <f>VLOOKUP(tblSalaries[[#This Row],[Where do you work]],tblCountries[[Actual]:[Mapping]],2,FALSE)</f>
        <v>USA</v>
      </c>
      <c r="L1373" t="s">
        <v>25</v>
      </c>
      <c r="M1373" s="46">
        <v>25</v>
      </c>
      <c r="N13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74" spans="2:14" ht="15" customHeight="1" x14ac:dyDescent="0.25">
      <c r="B1374" t="s">
        <v>3373</v>
      </c>
      <c r="C1374" s="1">
        <v>41058.951574074075</v>
      </c>
      <c r="D1374" s="4">
        <v>65000</v>
      </c>
      <c r="E1374">
        <v>65000</v>
      </c>
      <c r="F1374" t="s">
        <v>6</v>
      </c>
      <c r="G1374" s="8" t="e">
        <f>tblSalaries[[#This Row],[clean Salary (in local currency)]]*VLOOKUP(tblSalaries[[#This Row],[Currency]],tblXrate[],2,FALSE)</f>
        <v>#N/A</v>
      </c>
      <c r="H1374" t="s">
        <v>1556</v>
      </c>
      <c r="I1374" t="s">
        <v>20</v>
      </c>
      <c r="J1374" t="s">
        <v>15</v>
      </c>
      <c r="K1374" t="str">
        <f>VLOOKUP(tblSalaries[[#This Row],[Where do you work]],tblCountries[[Actual]:[Mapping]],2,FALSE)</f>
        <v>USA</v>
      </c>
      <c r="L1374" t="s">
        <v>18</v>
      </c>
      <c r="M1374" s="46">
        <v>10</v>
      </c>
      <c r="N13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75" spans="2:14" ht="15" customHeight="1" x14ac:dyDescent="0.25">
      <c r="B1375" t="s">
        <v>3374</v>
      </c>
      <c r="C1375" s="1">
        <v>41058.951620370368</v>
      </c>
      <c r="D1375" s="4">
        <v>80000</v>
      </c>
      <c r="E1375">
        <v>80000</v>
      </c>
      <c r="F1375" t="s">
        <v>6</v>
      </c>
      <c r="G1375" s="8" t="e">
        <f>tblSalaries[[#This Row],[clean Salary (in local currency)]]*VLOOKUP(tblSalaries[[#This Row],[Currency]],tblXrate[],2,FALSE)</f>
        <v>#N/A</v>
      </c>
      <c r="H1375" t="s">
        <v>1557</v>
      </c>
      <c r="I1375" t="s">
        <v>356</v>
      </c>
      <c r="J1375" t="s">
        <v>15</v>
      </c>
      <c r="K1375" t="str">
        <f>VLOOKUP(tblSalaries[[#This Row],[Where do you work]],tblCountries[[Actual]:[Mapping]],2,FALSE)</f>
        <v>USA</v>
      </c>
      <c r="L1375" t="s">
        <v>18</v>
      </c>
      <c r="M1375" s="46">
        <v>8</v>
      </c>
      <c r="N13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76" spans="2:14" ht="15" customHeight="1" x14ac:dyDescent="0.25">
      <c r="B1376" t="s">
        <v>3375</v>
      </c>
      <c r="C1376" s="1">
        <v>41058.955833333333</v>
      </c>
      <c r="D1376" s="4" t="s">
        <v>1558</v>
      </c>
      <c r="E1376">
        <v>37000</v>
      </c>
      <c r="F1376" t="s">
        <v>6</v>
      </c>
      <c r="G1376" s="8" t="e">
        <f>tblSalaries[[#This Row],[clean Salary (in local currency)]]*VLOOKUP(tblSalaries[[#This Row],[Currency]],tblXrate[],2,FALSE)</f>
        <v>#N/A</v>
      </c>
      <c r="H1376" t="s">
        <v>1559</v>
      </c>
      <c r="I1376" t="s">
        <v>3912</v>
      </c>
      <c r="J1376" t="s">
        <v>15</v>
      </c>
      <c r="K1376" t="str">
        <f>VLOOKUP(tblSalaries[[#This Row],[Where do you work]],tblCountries[[Actual]:[Mapping]],2,FALSE)</f>
        <v>USA</v>
      </c>
      <c r="L1376" t="s">
        <v>18</v>
      </c>
      <c r="M1376" s="46">
        <v>30</v>
      </c>
      <c r="N13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77" spans="2:14" ht="15" customHeight="1" x14ac:dyDescent="0.25">
      <c r="B1377" t="s">
        <v>3376</v>
      </c>
      <c r="C1377" s="1">
        <v>41058.962500000001</v>
      </c>
      <c r="D1377" s="4">
        <v>40000</v>
      </c>
      <c r="E1377">
        <v>40000</v>
      </c>
      <c r="F1377" t="s">
        <v>6</v>
      </c>
      <c r="G1377" s="8" t="e">
        <f>tblSalaries[[#This Row],[clean Salary (in local currency)]]*VLOOKUP(tblSalaries[[#This Row],[Currency]],tblXrate[],2,FALSE)</f>
        <v>#N/A</v>
      </c>
      <c r="H1377" t="s">
        <v>1560</v>
      </c>
      <c r="I1377" t="s">
        <v>52</v>
      </c>
      <c r="J1377" t="s">
        <v>15</v>
      </c>
      <c r="K1377" t="str">
        <f>VLOOKUP(tblSalaries[[#This Row],[Where do you work]],tblCountries[[Actual]:[Mapping]],2,FALSE)</f>
        <v>USA</v>
      </c>
      <c r="L1377" t="s">
        <v>25</v>
      </c>
      <c r="M1377" s="46">
        <v>8</v>
      </c>
      <c r="N13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78" spans="2:14" ht="15" customHeight="1" x14ac:dyDescent="0.25">
      <c r="B1378" t="s">
        <v>3377</v>
      </c>
      <c r="C1378" s="1">
        <v>41058.964409722219</v>
      </c>
      <c r="D1378" s="4">
        <v>49000</v>
      </c>
      <c r="E1378">
        <v>49000</v>
      </c>
      <c r="F1378" t="s">
        <v>6</v>
      </c>
      <c r="G1378" s="8" t="e">
        <f>tblSalaries[[#This Row],[clean Salary (in local currency)]]*VLOOKUP(tblSalaries[[#This Row],[Currency]],tblXrate[],2,FALSE)</f>
        <v>#N/A</v>
      </c>
      <c r="H1378" t="s">
        <v>200</v>
      </c>
      <c r="I1378" t="s">
        <v>20</v>
      </c>
      <c r="J1378" t="s">
        <v>15</v>
      </c>
      <c r="K1378" t="str">
        <f>VLOOKUP(tblSalaries[[#This Row],[Where do you work]],tblCountries[[Actual]:[Mapping]],2,FALSE)</f>
        <v>USA</v>
      </c>
      <c r="L1378" t="s">
        <v>9</v>
      </c>
      <c r="M1378" s="46">
        <v>10</v>
      </c>
      <c r="N13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79" spans="2:14" ht="15" customHeight="1" x14ac:dyDescent="0.25">
      <c r="B1379" t="s">
        <v>3378</v>
      </c>
      <c r="C1379" s="1">
        <v>41058.964918981481</v>
      </c>
      <c r="D1379" s="4">
        <v>65000</v>
      </c>
      <c r="E1379">
        <v>65000</v>
      </c>
      <c r="F1379" t="s">
        <v>6</v>
      </c>
      <c r="G1379" s="8" t="e">
        <f>tblSalaries[[#This Row],[clean Salary (in local currency)]]*VLOOKUP(tblSalaries[[#This Row],[Currency]],tblXrate[],2,FALSE)</f>
        <v>#N/A</v>
      </c>
      <c r="H1379" t="s">
        <v>153</v>
      </c>
      <c r="I1379" t="s">
        <v>20</v>
      </c>
      <c r="J1379" t="s">
        <v>15</v>
      </c>
      <c r="K1379" t="str">
        <f>VLOOKUP(tblSalaries[[#This Row],[Where do you work]],tblCountries[[Actual]:[Mapping]],2,FALSE)</f>
        <v>USA</v>
      </c>
      <c r="L1379" t="s">
        <v>13</v>
      </c>
      <c r="M1379" s="46">
        <v>14</v>
      </c>
      <c r="N13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80" spans="2:14" ht="15" customHeight="1" x14ac:dyDescent="0.25">
      <c r="B1380" t="s">
        <v>3379</v>
      </c>
      <c r="C1380" s="1">
        <v>41058.967731481483</v>
      </c>
      <c r="D1380" s="4">
        <v>55000</v>
      </c>
      <c r="E1380">
        <v>55000</v>
      </c>
      <c r="F1380" t="s">
        <v>6</v>
      </c>
      <c r="G1380" s="8" t="e">
        <f>tblSalaries[[#This Row],[clean Salary (in local currency)]]*VLOOKUP(tblSalaries[[#This Row],[Currency]],tblXrate[],2,FALSE)</f>
        <v>#N/A</v>
      </c>
      <c r="H1380" t="s">
        <v>1561</v>
      </c>
      <c r="I1380" t="s">
        <v>20</v>
      </c>
      <c r="J1380" t="s">
        <v>15</v>
      </c>
      <c r="K1380" t="str">
        <f>VLOOKUP(tblSalaries[[#This Row],[Where do you work]],tblCountries[[Actual]:[Mapping]],2,FALSE)</f>
        <v>USA</v>
      </c>
      <c r="L1380" t="s">
        <v>13</v>
      </c>
      <c r="M1380" s="46">
        <v>1</v>
      </c>
      <c r="N13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81" spans="2:14" ht="15" customHeight="1" x14ac:dyDescent="0.25">
      <c r="B1381" t="s">
        <v>3380</v>
      </c>
      <c r="C1381" s="1">
        <v>41058.972696759258</v>
      </c>
      <c r="D1381" s="4">
        <v>40000</v>
      </c>
      <c r="E1381">
        <v>40000</v>
      </c>
      <c r="F1381" t="s">
        <v>6</v>
      </c>
      <c r="G1381" s="8" t="e">
        <f>tblSalaries[[#This Row],[clean Salary (in local currency)]]*VLOOKUP(tblSalaries[[#This Row],[Currency]],tblXrate[],2,FALSE)</f>
        <v>#N/A</v>
      </c>
      <c r="H1381" t="s">
        <v>1562</v>
      </c>
      <c r="I1381" t="s">
        <v>52</v>
      </c>
      <c r="J1381" t="s">
        <v>15</v>
      </c>
      <c r="K1381" t="str">
        <f>VLOOKUP(tblSalaries[[#This Row],[Where do you work]],tblCountries[[Actual]:[Mapping]],2,FALSE)</f>
        <v>USA</v>
      </c>
      <c r="L1381" t="s">
        <v>9</v>
      </c>
      <c r="M1381" s="46">
        <v>1</v>
      </c>
      <c r="N13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82" spans="2:14" ht="15" customHeight="1" x14ac:dyDescent="0.25">
      <c r="B1382" t="s">
        <v>3381</v>
      </c>
      <c r="C1382" s="1">
        <v>41058.97320601852</v>
      </c>
      <c r="D1382" s="4">
        <v>60000</v>
      </c>
      <c r="E1382">
        <v>60000</v>
      </c>
      <c r="F1382" t="s">
        <v>6</v>
      </c>
      <c r="G1382" s="8" t="e">
        <f>tblSalaries[[#This Row],[clean Salary (in local currency)]]*VLOOKUP(tblSalaries[[#This Row],[Currency]],tblXrate[],2,FALSE)</f>
        <v>#N/A</v>
      </c>
      <c r="H1382" t="s">
        <v>42</v>
      </c>
      <c r="I1382" t="s">
        <v>20</v>
      </c>
      <c r="J1382" t="s">
        <v>15</v>
      </c>
      <c r="K1382" t="str">
        <f>VLOOKUP(tblSalaries[[#This Row],[Where do you work]],tblCountries[[Actual]:[Mapping]],2,FALSE)</f>
        <v>USA</v>
      </c>
      <c r="L1382" t="s">
        <v>9</v>
      </c>
      <c r="M1382" s="46">
        <v>15</v>
      </c>
      <c r="N13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83" spans="2:14" ht="15" customHeight="1" x14ac:dyDescent="0.25">
      <c r="B1383" t="s">
        <v>3382</v>
      </c>
      <c r="C1383" s="1">
        <v>41058.979895833334</v>
      </c>
      <c r="D1383" s="4" t="s">
        <v>1563</v>
      </c>
      <c r="E1383">
        <v>36000</v>
      </c>
      <c r="F1383" t="s">
        <v>22</v>
      </c>
      <c r="G1383" s="8" t="e">
        <f>tblSalaries[[#This Row],[clean Salary (in local currency)]]*VLOOKUP(tblSalaries[[#This Row],[Currency]],tblXrate[],2,FALSE)</f>
        <v>#N/A</v>
      </c>
      <c r="H1383" t="s">
        <v>1564</v>
      </c>
      <c r="I1383" t="s">
        <v>20</v>
      </c>
      <c r="J1383" t="s">
        <v>36</v>
      </c>
      <c r="K1383" t="str">
        <f>VLOOKUP(tblSalaries[[#This Row],[Where do you work]],tblCountries[[Actual]:[Mapping]],2,FALSE)</f>
        <v>Ireland</v>
      </c>
      <c r="L1383" t="s">
        <v>18</v>
      </c>
      <c r="M1383" s="46">
        <v>4</v>
      </c>
      <c r="N13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84" spans="2:14" ht="15" customHeight="1" x14ac:dyDescent="0.25">
      <c r="B1384" t="s">
        <v>3383</v>
      </c>
      <c r="C1384" s="1">
        <v>41058.985567129632</v>
      </c>
      <c r="D1384" s="4">
        <v>150000</v>
      </c>
      <c r="E1384">
        <v>150000</v>
      </c>
      <c r="F1384" t="s">
        <v>6</v>
      </c>
      <c r="G1384" s="8" t="e">
        <f>tblSalaries[[#This Row],[clean Salary (in local currency)]]*VLOOKUP(tblSalaries[[#This Row],[Currency]],tblXrate[],2,FALSE)</f>
        <v>#N/A</v>
      </c>
      <c r="H1384" t="s">
        <v>72</v>
      </c>
      <c r="I1384" t="s">
        <v>20</v>
      </c>
      <c r="J1384" t="s">
        <v>15</v>
      </c>
      <c r="K1384" t="str">
        <f>VLOOKUP(tblSalaries[[#This Row],[Where do you work]],tblCountries[[Actual]:[Mapping]],2,FALSE)</f>
        <v>USA</v>
      </c>
      <c r="L1384" t="s">
        <v>18</v>
      </c>
      <c r="M1384" s="46">
        <v>30</v>
      </c>
      <c r="N13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85" spans="2:14" ht="15" customHeight="1" x14ac:dyDescent="0.25">
      <c r="B1385" t="s">
        <v>3384</v>
      </c>
      <c r="C1385" s="1">
        <v>41058.989189814813</v>
      </c>
      <c r="D1385" s="4">
        <v>88000</v>
      </c>
      <c r="E1385">
        <v>88000</v>
      </c>
      <c r="F1385" t="s">
        <v>6</v>
      </c>
      <c r="G1385" s="8" t="e">
        <f>tblSalaries[[#This Row],[clean Salary (in local currency)]]*VLOOKUP(tblSalaries[[#This Row],[Currency]],tblXrate[],2,FALSE)</f>
        <v>#N/A</v>
      </c>
      <c r="H1385" t="s">
        <v>1565</v>
      </c>
      <c r="I1385" t="s">
        <v>52</v>
      </c>
      <c r="J1385" t="s">
        <v>15</v>
      </c>
      <c r="K1385" t="str">
        <f>VLOOKUP(tblSalaries[[#This Row],[Where do you work]],tblCountries[[Actual]:[Mapping]],2,FALSE)</f>
        <v>USA</v>
      </c>
      <c r="L1385" t="s">
        <v>9</v>
      </c>
      <c r="M1385" s="46">
        <v>21</v>
      </c>
      <c r="N13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86" spans="2:14" ht="15" customHeight="1" x14ac:dyDescent="0.25">
      <c r="B1386" t="s">
        <v>3385</v>
      </c>
      <c r="C1386" s="1">
        <v>41059.001481481479</v>
      </c>
      <c r="D1386" s="4">
        <v>64500</v>
      </c>
      <c r="E1386">
        <v>64500</v>
      </c>
      <c r="F1386" t="s">
        <v>6</v>
      </c>
      <c r="G1386" s="8" t="e">
        <f>tblSalaries[[#This Row],[clean Salary (in local currency)]]*VLOOKUP(tblSalaries[[#This Row],[Currency]],tblXrate[],2,FALSE)</f>
        <v>#N/A</v>
      </c>
      <c r="H1386" t="s">
        <v>1566</v>
      </c>
      <c r="I1386" t="s">
        <v>20</v>
      </c>
      <c r="J1386" t="s">
        <v>15</v>
      </c>
      <c r="K1386" t="str">
        <f>VLOOKUP(tblSalaries[[#This Row],[Where do you work]],tblCountries[[Actual]:[Mapping]],2,FALSE)</f>
        <v>USA</v>
      </c>
      <c r="L1386" t="s">
        <v>9</v>
      </c>
      <c r="M1386" s="46">
        <v>13</v>
      </c>
      <c r="N13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87" spans="2:14" ht="15" customHeight="1" x14ac:dyDescent="0.25">
      <c r="B1387" t="s">
        <v>3386</v>
      </c>
      <c r="C1387" s="1">
        <v>41059.009108796294</v>
      </c>
      <c r="D1387" s="4" t="s">
        <v>1567</v>
      </c>
      <c r="E1387">
        <v>216000</v>
      </c>
      <c r="F1387" t="s">
        <v>3894</v>
      </c>
      <c r="G1387" s="8" t="e">
        <f>tblSalaries[[#This Row],[clean Salary (in local currency)]]*VLOOKUP(tblSalaries[[#This Row],[Currency]],tblXrate[],2,FALSE)</f>
        <v>#N/A</v>
      </c>
      <c r="H1387" t="s">
        <v>1568</v>
      </c>
      <c r="I1387" t="s">
        <v>279</v>
      </c>
      <c r="J1387" t="s">
        <v>133</v>
      </c>
      <c r="K1387" t="str">
        <f>VLOOKUP(tblSalaries[[#This Row],[Where do you work]],tblCountries[[Actual]:[Mapping]],2,FALSE)</f>
        <v>Saudi Arabia</v>
      </c>
      <c r="L1387" t="s">
        <v>9</v>
      </c>
      <c r="M1387" s="46">
        <v>20</v>
      </c>
      <c r="N13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88" spans="2:14" ht="15" customHeight="1" x14ac:dyDescent="0.25">
      <c r="B1388" t="s">
        <v>3387</v>
      </c>
      <c r="C1388" s="1">
        <v>41059.015601851854</v>
      </c>
      <c r="D1388" s="4">
        <v>50000</v>
      </c>
      <c r="E1388">
        <v>50000</v>
      </c>
      <c r="F1388" t="s">
        <v>6</v>
      </c>
      <c r="G1388" s="8" t="e">
        <f>tblSalaries[[#This Row],[clean Salary (in local currency)]]*VLOOKUP(tblSalaries[[#This Row],[Currency]],tblXrate[],2,FALSE)</f>
        <v>#N/A</v>
      </c>
      <c r="H1388" t="s">
        <v>1569</v>
      </c>
      <c r="I1388" t="s">
        <v>310</v>
      </c>
      <c r="J1388" t="s">
        <v>15</v>
      </c>
      <c r="K1388" t="str">
        <f>VLOOKUP(tblSalaries[[#This Row],[Where do you work]],tblCountries[[Actual]:[Mapping]],2,FALSE)</f>
        <v>USA</v>
      </c>
      <c r="L1388" t="s">
        <v>9</v>
      </c>
      <c r="M1388" s="46">
        <v>15</v>
      </c>
      <c r="N13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89" spans="2:14" ht="15" customHeight="1" x14ac:dyDescent="0.25">
      <c r="B1389" t="s">
        <v>3388</v>
      </c>
      <c r="C1389" s="1">
        <v>41059.017858796295</v>
      </c>
      <c r="D1389" s="4">
        <v>120000</v>
      </c>
      <c r="E1389">
        <v>120000</v>
      </c>
      <c r="F1389" t="s">
        <v>6</v>
      </c>
      <c r="G1389" s="8" t="e">
        <f>tblSalaries[[#This Row],[clean Salary (in local currency)]]*VLOOKUP(tblSalaries[[#This Row],[Currency]],tblXrate[],2,FALSE)</f>
        <v>#N/A</v>
      </c>
      <c r="H1389" t="s">
        <v>641</v>
      </c>
      <c r="I1389" t="s">
        <v>52</v>
      </c>
      <c r="J1389" t="s">
        <v>15</v>
      </c>
      <c r="K1389" t="str">
        <f>VLOOKUP(tblSalaries[[#This Row],[Where do you work]],tblCountries[[Actual]:[Mapping]],2,FALSE)</f>
        <v>USA</v>
      </c>
      <c r="L1389" t="s">
        <v>18</v>
      </c>
      <c r="M1389" s="46">
        <v>10</v>
      </c>
      <c r="N13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90" spans="2:14" ht="15" customHeight="1" x14ac:dyDescent="0.25">
      <c r="B1390" t="s">
        <v>3389</v>
      </c>
      <c r="C1390" s="1">
        <v>41059.024224537039</v>
      </c>
      <c r="D1390" s="4">
        <v>107000</v>
      </c>
      <c r="E1390">
        <v>107000</v>
      </c>
      <c r="F1390" t="s">
        <v>6</v>
      </c>
      <c r="G1390" s="8" t="e">
        <f>tblSalaries[[#This Row],[clean Salary (in local currency)]]*VLOOKUP(tblSalaries[[#This Row],[Currency]],tblXrate[],2,FALSE)</f>
        <v>#N/A</v>
      </c>
      <c r="H1390" t="s">
        <v>1570</v>
      </c>
      <c r="I1390" t="s">
        <v>52</v>
      </c>
      <c r="J1390" t="s">
        <v>15</v>
      </c>
      <c r="K1390" t="str">
        <f>VLOOKUP(tblSalaries[[#This Row],[Where do you work]],tblCountries[[Actual]:[Mapping]],2,FALSE)</f>
        <v>USA</v>
      </c>
      <c r="L1390" t="s">
        <v>13</v>
      </c>
      <c r="M1390" s="46">
        <v>29</v>
      </c>
      <c r="N13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391" spans="2:14" ht="15" customHeight="1" x14ac:dyDescent="0.25">
      <c r="B1391" t="s">
        <v>3390</v>
      </c>
      <c r="C1391" s="1">
        <v>41059.029745370368</v>
      </c>
      <c r="D1391" s="4">
        <v>40000</v>
      </c>
      <c r="E1391">
        <v>40000</v>
      </c>
      <c r="F1391" t="s">
        <v>6</v>
      </c>
      <c r="G1391" s="8" t="e">
        <f>tblSalaries[[#This Row],[clean Salary (in local currency)]]*VLOOKUP(tblSalaries[[#This Row],[Currency]],tblXrate[],2,FALSE)</f>
        <v>#N/A</v>
      </c>
      <c r="H1391" t="s">
        <v>620</v>
      </c>
      <c r="I1391" t="s">
        <v>20</v>
      </c>
      <c r="J1391" t="s">
        <v>15</v>
      </c>
      <c r="K1391" t="str">
        <f>VLOOKUP(tblSalaries[[#This Row],[Where do you work]],tblCountries[[Actual]:[Mapping]],2,FALSE)</f>
        <v>USA</v>
      </c>
      <c r="L1391" t="s">
        <v>18</v>
      </c>
      <c r="M1391" s="46">
        <v>6</v>
      </c>
      <c r="N13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92" spans="2:14" ht="15" customHeight="1" x14ac:dyDescent="0.25">
      <c r="B1392" t="s">
        <v>3391</v>
      </c>
      <c r="C1392" s="1">
        <v>41059.034756944442</v>
      </c>
      <c r="D1392" s="4">
        <v>81000</v>
      </c>
      <c r="E1392">
        <v>81000</v>
      </c>
      <c r="F1392" t="s">
        <v>6</v>
      </c>
      <c r="G1392" s="8" t="e">
        <f>tblSalaries[[#This Row],[clean Salary (in local currency)]]*VLOOKUP(tblSalaries[[#This Row],[Currency]],tblXrate[],2,FALSE)</f>
        <v>#N/A</v>
      </c>
      <c r="H1392" t="s">
        <v>1571</v>
      </c>
      <c r="I1392" t="s">
        <v>52</v>
      </c>
      <c r="J1392" t="s">
        <v>15</v>
      </c>
      <c r="K1392" t="str">
        <f>VLOOKUP(tblSalaries[[#This Row],[Where do you work]],tblCountries[[Actual]:[Mapping]],2,FALSE)</f>
        <v>USA</v>
      </c>
      <c r="L1392" t="s">
        <v>25</v>
      </c>
      <c r="M1392" s="46">
        <v>12</v>
      </c>
      <c r="N13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93" spans="2:14" ht="15" customHeight="1" x14ac:dyDescent="0.25">
      <c r="B1393" t="s">
        <v>3392</v>
      </c>
      <c r="C1393" s="1">
        <v>41059.045439814814</v>
      </c>
      <c r="D1393" s="4">
        <v>45000</v>
      </c>
      <c r="E1393">
        <v>45000</v>
      </c>
      <c r="F1393" t="s">
        <v>6</v>
      </c>
      <c r="G1393" s="8" t="e">
        <f>tblSalaries[[#This Row],[clean Salary (in local currency)]]*VLOOKUP(tblSalaries[[#This Row],[Currency]],tblXrate[],2,FALSE)</f>
        <v>#N/A</v>
      </c>
      <c r="H1393" t="s">
        <v>1572</v>
      </c>
      <c r="I1393" t="s">
        <v>67</v>
      </c>
      <c r="J1393" t="s">
        <v>15</v>
      </c>
      <c r="K1393" t="str">
        <f>VLOOKUP(tblSalaries[[#This Row],[Where do you work]],tblCountries[[Actual]:[Mapping]],2,FALSE)</f>
        <v>USA</v>
      </c>
      <c r="L1393" t="s">
        <v>9</v>
      </c>
      <c r="M1393" s="46">
        <v>20</v>
      </c>
      <c r="N13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94" spans="2:14" ht="15" customHeight="1" x14ac:dyDescent="0.25">
      <c r="B1394" t="s">
        <v>3393</v>
      </c>
      <c r="C1394" s="1">
        <v>41059.050046296295</v>
      </c>
      <c r="D1394" s="4">
        <v>49000</v>
      </c>
      <c r="E1394">
        <v>49000</v>
      </c>
      <c r="F1394" t="s">
        <v>6</v>
      </c>
      <c r="G1394" s="8" t="e">
        <f>tblSalaries[[#This Row],[clean Salary (in local currency)]]*VLOOKUP(tblSalaries[[#This Row],[Currency]],tblXrate[],2,FALSE)</f>
        <v>#N/A</v>
      </c>
      <c r="H1394" t="s">
        <v>1573</v>
      </c>
      <c r="I1394" t="s">
        <v>67</v>
      </c>
      <c r="J1394" t="s">
        <v>15</v>
      </c>
      <c r="K1394" t="str">
        <f>VLOOKUP(tblSalaries[[#This Row],[Where do you work]],tblCountries[[Actual]:[Mapping]],2,FALSE)</f>
        <v>USA</v>
      </c>
      <c r="L1394" t="s">
        <v>9</v>
      </c>
      <c r="M1394" s="46">
        <v>5</v>
      </c>
      <c r="N13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95" spans="2:14" ht="15" customHeight="1" x14ac:dyDescent="0.25">
      <c r="B1395" t="s">
        <v>3394</v>
      </c>
      <c r="C1395" s="1">
        <v>41059.050405092596</v>
      </c>
      <c r="D1395" s="4" t="s">
        <v>1574</v>
      </c>
      <c r="E1395">
        <v>750000</v>
      </c>
      <c r="F1395" t="s">
        <v>40</v>
      </c>
      <c r="G1395" s="8" t="e">
        <f>tblSalaries[[#This Row],[clean Salary (in local currency)]]*VLOOKUP(tblSalaries[[#This Row],[Currency]],tblXrate[],2,FALSE)</f>
        <v>#N/A</v>
      </c>
      <c r="H1395" t="s">
        <v>1575</v>
      </c>
      <c r="I1395" t="s">
        <v>3914</v>
      </c>
      <c r="J1395" t="s">
        <v>8</v>
      </c>
      <c r="K1395" t="str">
        <f>VLOOKUP(tblSalaries[[#This Row],[Where do you work]],tblCountries[[Actual]:[Mapping]],2,FALSE)</f>
        <v>India</v>
      </c>
      <c r="L1395" t="s">
        <v>25</v>
      </c>
      <c r="M1395" s="46">
        <v>1</v>
      </c>
      <c r="N13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96" spans="2:14" ht="15" customHeight="1" x14ac:dyDescent="0.25">
      <c r="B1396" t="s">
        <v>3395</v>
      </c>
      <c r="C1396" s="1">
        <v>41059.052453703705</v>
      </c>
      <c r="D1396" s="4">
        <v>72000</v>
      </c>
      <c r="E1396">
        <v>72000</v>
      </c>
      <c r="F1396" t="s">
        <v>6</v>
      </c>
      <c r="G1396" s="8" t="e">
        <f>tblSalaries[[#This Row],[clean Salary (in local currency)]]*VLOOKUP(tblSalaries[[#This Row],[Currency]],tblXrate[],2,FALSE)</f>
        <v>#N/A</v>
      </c>
      <c r="H1396" t="s">
        <v>52</v>
      </c>
      <c r="I1396" t="s">
        <v>52</v>
      </c>
      <c r="J1396" t="s">
        <v>15</v>
      </c>
      <c r="K1396" t="str">
        <f>VLOOKUP(tblSalaries[[#This Row],[Where do you work]],tblCountries[[Actual]:[Mapping]],2,FALSE)</f>
        <v>USA</v>
      </c>
      <c r="L1396" t="s">
        <v>25</v>
      </c>
      <c r="M1396" s="46">
        <v>20</v>
      </c>
      <c r="N13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397" spans="2:14" ht="15" customHeight="1" x14ac:dyDescent="0.25">
      <c r="B1397" t="s">
        <v>3396</v>
      </c>
      <c r="C1397" s="1">
        <v>41059.059224537035</v>
      </c>
      <c r="D1397" s="4">
        <v>50000</v>
      </c>
      <c r="E1397">
        <v>50000</v>
      </c>
      <c r="F1397" t="s">
        <v>6</v>
      </c>
      <c r="G1397" s="8" t="e">
        <f>tblSalaries[[#This Row],[clean Salary (in local currency)]]*VLOOKUP(tblSalaries[[#This Row],[Currency]],tblXrate[],2,FALSE)</f>
        <v>#N/A</v>
      </c>
      <c r="H1397" t="s">
        <v>1576</v>
      </c>
      <c r="I1397" t="s">
        <v>20</v>
      </c>
      <c r="J1397" t="s">
        <v>15</v>
      </c>
      <c r="K1397" t="str">
        <f>VLOOKUP(tblSalaries[[#This Row],[Where do you work]],tblCountries[[Actual]:[Mapping]],2,FALSE)</f>
        <v>USA</v>
      </c>
      <c r="L1397" t="s">
        <v>9</v>
      </c>
      <c r="M1397" s="46">
        <v>7</v>
      </c>
      <c r="N13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98" spans="2:14" ht="15" customHeight="1" x14ac:dyDescent="0.25">
      <c r="B1398" t="s">
        <v>3397</v>
      </c>
      <c r="C1398" s="1">
        <v>41059.059328703705</v>
      </c>
      <c r="D1398" s="4">
        <v>57678.400000000001</v>
      </c>
      <c r="E1398">
        <v>57678</v>
      </c>
      <c r="F1398" t="s">
        <v>6</v>
      </c>
      <c r="G1398" s="8" t="e">
        <f>tblSalaries[[#This Row],[clean Salary (in local currency)]]*VLOOKUP(tblSalaries[[#This Row],[Currency]],tblXrate[],2,FALSE)</f>
        <v>#N/A</v>
      </c>
      <c r="H1398" t="s">
        <v>14</v>
      </c>
      <c r="I1398" t="s">
        <v>20</v>
      </c>
      <c r="J1398" t="s">
        <v>15</v>
      </c>
      <c r="K1398" t="str">
        <f>VLOOKUP(tblSalaries[[#This Row],[Where do you work]],tblCountries[[Actual]:[Mapping]],2,FALSE)</f>
        <v>USA</v>
      </c>
      <c r="L1398" t="s">
        <v>9</v>
      </c>
      <c r="M1398" s="46">
        <v>2</v>
      </c>
      <c r="N13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399" spans="2:14" ht="15" customHeight="1" x14ac:dyDescent="0.25">
      <c r="B1399" t="s">
        <v>3398</v>
      </c>
      <c r="C1399" s="1">
        <v>41059.062395833331</v>
      </c>
      <c r="D1399" s="4">
        <v>80442</v>
      </c>
      <c r="E1399">
        <v>80442</v>
      </c>
      <c r="F1399" t="s">
        <v>6</v>
      </c>
      <c r="G1399" s="8" t="e">
        <f>tblSalaries[[#This Row],[clean Salary (in local currency)]]*VLOOKUP(tblSalaries[[#This Row],[Currency]],tblXrate[],2,FALSE)</f>
        <v>#N/A</v>
      </c>
      <c r="H1399" t="s">
        <v>1577</v>
      </c>
      <c r="I1399" t="s">
        <v>20</v>
      </c>
      <c r="J1399" t="s">
        <v>15</v>
      </c>
      <c r="K1399" t="str">
        <f>VLOOKUP(tblSalaries[[#This Row],[Where do you work]],tblCountries[[Actual]:[Mapping]],2,FALSE)</f>
        <v>USA</v>
      </c>
      <c r="L1399" t="s">
        <v>9</v>
      </c>
      <c r="M1399" s="46">
        <v>16</v>
      </c>
      <c r="N13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00" spans="2:14" ht="15" customHeight="1" x14ac:dyDescent="0.25">
      <c r="B1400" t="s">
        <v>3399</v>
      </c>
      <c r="C1400" s="1">
        <v>41059.075208333335</v>
      </c>
      <c r="D1400" s="4">
        <v>75000</v>
      </c>
      <c r="E1400">
        <v>75000</v>
      </c>
      <c r="F1400" t="s">
        <v>6</v>
      </c>
      <c r="G1400" s="8" t="e">
        <f>tblSalaries[[#This Row],[clean Salary (in local currency)]]*VLOOKUP(tblSalaries[[#This Row],[Currency]],tblXrate[],2,FALSE)</f>
        <v>#N/A</v>
      </c>
      <c r="H1400" t="s">
        <v>1578</v>
      </c>
      <c r="I1400" t="s">
        <v>52</v>
      </c>
      <c r="J1400" t="s">
        <v>15</v>
      </c>
      <c r="K1400" t="str">
        <f>VLOOKUP(tblSalaries[[#This Row],[Where do you work]],tblCountries[[Actual]:[Mapping]],2,FALSE)</f>
        <v>USA</v>
      </c>
      <c r="L1400" t="s">
        <v>25</v>
      </c>
      <c r="M1400" s="46">
        <v>9</v>
      </c>
      <c r="N14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01" spans="2:14" ht="15" customHeight="1" x14ac:dyDescent="0.25">
      <c r="B1401" t="s">
        <v>3400</v>
      </c>
      <c r="C1401" s="1">
        <v>41059.078159722223</v>
      </c>
      <c r="D1401" s="4">
        <v>61000</v>
      </c>
      <c r="E1401">
        <v>61000</v>
      </c>
      <c r="F1401" t="s">
        <v>6</v>
      </c>
      <c r="G1401" s="8" t="e">
        <f>tblSalaries[[#This Row],[clean Salary (in local currency)]]*VLOOKUP(tblSalaries[[#This Row],[Currency]],tblXrate[],2,FALSE)</f>
        <v>#N/A</v>
      </c>
      <c r="H1401" t="s">
        <v>1579</v>
      </c>
      <c r="I1401" t="s">
        <v>20</v>
      </c>
      <c r="J1401" t="s">
        <v>15</v>
      </c>
      <c r="K1401" t="str">
        <f>VLOOKUP(tblSalaries[[#This Row],[Where do you work]],tblCountries[[Actual]:[Mapping]],2,FALSE)</f>
        <v>USA</v>
      </c>
      <c r="L1401" t="s">
        <v>9</v>
      </c>
      <c r="M1401" s="46">
        <v>12</v>
      </c>
      <c r="N14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02" spans="2:14" ht="15" customHeight="1" x14ac:dyDescent="0.25">
      <c r="B1402" t="s">
        <v>3401</v>
      </c>
      <c r="C1402" s="1">
        <v>41059.081921296296</v>
      </c>
      <c r="D1402" s="4">
        <v>77000</v>
      </c>
      <c r="E1402">
        <v>77000</v>
      </c>
      <c r="F1402" t="s">
        <v>6</v>
      </c>
      <c r="G1402" s="8" t="e">
        <f>tblSalaries[[#This Row],[clean Salary (in local currency)]]*VLOOKUP(tblSalaries[[#This Row],[Currency]],tblXrate[],2,FALSE)</f>
        <v>#N/A</v>
      </c>
      <c r="H1402" t="s">
        <v>1580</v>
      </c>
      <c r="I1402" t="s">
        <v>279</v>
      </c>
      <c r="J1402" t="s">
        <v>15</v>
      </c>
      <c r="K1402" t="str">
        <f>VLOOKUP(tblSalaries[[#This Row],[Where do you work]],tblCountries[[Actual]:[Mapping]],2,FALSE)</f>
        <v>USA</v>
      </c>
      <c r="L1402" t="s">
        <v>9</v>
      </c>
      <c r="M1402" s="46">
        <v>10</v>
      </c>
      <c r="N14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03" spans="2:14" ht="15" customHeight="1" x14ac:dyDescent="0.25">
      <c r="B1403" t="s">
        <v>3402</v>
      </c>
      <c r="C1403" s="1">
        <v>41059.095856481479</v>
      </c>
      <c r="D1403" s="4" t="s">
        <v>1581</v>
      </c>
      <c r="E1403">
        <v>92000</v>
      </c>
      <c r="F1403" t="s">
        <v>6</v>
      </c>
      <c r="G1403" s="8" t="e">
        <f>tblSalaries[[#This Row],[clean Salary (in local currency)]]*VLOOKUP(tblSalaries[[#This Row],[Currency]],tblXrate[],2,FALSE)</f>
        <v>#N/A</v>
      </c>
      <c r="H1403" t="s">
        <v>488</v>
      </c>
      <c r="I1403" t="s">
        <v>488</v>
      </c>
      <c r="J1403" t="s">
        <v>15</v>
      </c>
      <c r="K1403" t="str">
        <f>VLOOKUP(tblSalaries[[#This Row],[Where do you work]],tblCountries[[Actual]:[Mapping]],2,FALSE)</f>
        <v>USA</v>
      </c>
      <c r="L1403" t="s">
        <v>18</v>
      </c>
      <c r="M1403" s="46">
        <v>9</v>
      </c>
      <c r="N14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04" spans="2:14" ht="15" customHeight="1" x14ac:dyDescent="0.25">
      <c r="B1404" t="s">
        <v>3403</v>
      </c>
      <c r="C1404" s="1">
        <v>41059.096180555556</v>
      </c>
      <c r="D1404" s="4">
        <v>72000</v>
      </c>
      <c r="E1404">
        <v>72000</v>
      </c>
      <c r="F1404" t="s">
        <v>6</v>
      </c>
      <c r="G1404" s="8" t="e">
        <f>tblSalaries[[#This Row],[clean Salary (in local currency)]]*VLOOKUP(tblSalaries[[#This Row],[Currency]],tblXrate[],2,FALSE)</f>
        <v>#N/A</v>
      </c>
      <c r="H1404" t="s">
        <v>1582</v>
      </c>
      <c r="I1404" t="s">
        <v>20</v>
      </c>
      <c r="J1404" t="s">
        <v>15</v>
      </c>
      <c r="K1404" t="str">
        <f>VLOOKUP(tblSalaries[[#This Row],[Where do you work]],tblCountries[[Actual]:[Mapping]],2,FALSE)</f>
        <v>USA</v>
      </c>
      <c r="L1404" t="s">
        <v>13</v>
      </c>
      <c r="M1404" s="46">
        <v>10</v>
      </c>
      <c r="N14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05" spans="2:14" ht="15" customHeight="1" x14ac:dyDescent="0.25">
      <c r="B1405" t="s">
        <v>3404</v>
      </c>
      <c r="C1405" s="1">
        <v>41059.099062499998</v>
      </c>
      <c r="D1405" s="4">
        <v>14000</v>
      </c>
      <c r="E1405">
        <v>14000</v>
      </c>
      <c r="F1405" t="s">
        <v>6</v>
      </c>
      <c r="G1405" s="8" t="e">
        <f>tblSalaries[[#This Row],[clean Salary (in local currency)]]*VLOOKUP(tblSalaries[[#This Row],[Currency]],tblXrate[],2,FALSE)</f>
        <v>#N/A</v>
      </c>
      <c r="H1405" t="s">
        <v>356</v>
      </c>
      <c r="I1405" t="s">
        <v>356</v>
      </c>
      <c r="J1405" t="s">
        <v>8</v>
      </c>
      <c r="K1405" t="str">
        <f>VLOOKUP(tblSalaries[[#This Row],[Where do you work]],tblCountries[[Actual]:[Mapping]],2,FALSE)</f>
        <v>India</v>
      </c>
      <c r="L1405" t="s">
        <v>9</v>
      </c>
      <c r="M1405" s="46">
        <v>3</v>
      </c>
      <c r="N14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06" spans="2:14" ht="15" customHeight="1" x14ac:dyDescent="0.25">
      <c r="B1406" t="s">
        <v>3405</v>
      </c>
      <c r="C1406" s="1">
        <v>41059.099293981482</v>
      </c>
      <c r="D1406" s="4">
        <v>111000</v>
      </c>
      <c r="E1406">
        <v>111000</v>
      </c>
      <c r="F1406" t="s">
        <v>6</v>
      </c>
      <c r="G1406" s="8" t="e">
        <f>tblSalaries[[#This Row],[clean Salary (in local currency)]]*VLOOKUP(tblSalaries[[#This Row],[Currency]],tblXrate[],2,FALSE)</f>
        <v>#N/A</v>
      </c>
      <c r="H1406" t="s">
        <v>1583</v>
      </c>
      <c r="I1406" t="s">
        <v>52</v>
      </c>
      <c r="J1406" t="s">
        <v>15</v>
      </c>
      <c r="K1406" t="str">
        <f>VLOOKUP(tblSalaries[[#This Row],[Where do you work]],tblCountries[[Actual]:[Mapping]],2,FALSE)</f>
        <v>USA</v>
      </c>
      <c r="L1406" t="s">
        <v>18</v>
      </c>
      <c r="M1406" s="46">
        <v>10</v>
      </c>
      <c r="N14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07" spans="2:14" ht="15" customHeight="1" x14ac:dyDescent="0.25">
      <c r="B1407" t="s">
        <v>3406</v>
      </c>
      <c r="C1407" s="1">
        <v>41059.105752314812</v>
      </c>
      <c r="D1407" s="4">
        <v>80000</v>
      </c>
      <c r="E1407">
        <v>80000</v>
      </c>
      <c r="F1407" t="s">
        <v>6</v>
      </c>
      <c r="G1407" s="8" t="e">
        <f>tblSalaries[[#This Row],[clean Salary (in local currency)]]*VLOOKUP(tblSalaries[[#This Row],[Currency]],tblXrate[],2,FALSE)</f>
        <v>#N/A</v>
      </c>
      <c r="H1407" t="s">
        <v>1584</v>
      </c>
      <c r="I1407" t="s">
        <v>20</v>
      </c>
      <c r="J1407" t="s">
        <v>15</v>
      </c>
      <c r="K1407" t="str">
        <f>VLOOKUP(tblSalaries[[#This Row],[Where do you work]],tblCountries[[Actual]:[Mapping]],2,FALSE)</f>
        <v>USA</v>
      </c>
      <c r="L1407" t="s">
        <v>9</v>
      </c>
      <c r="M1407" s="46">
        <v>20</v>
      </c>
      <c r="N14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08" spans="2:14" ht="15" customHeight="1" x14ac:dyDescent="0.25">
      <c r="B1408" t="s">
        <v>3407</v>
      </c>
      <c r="C1408" s="1">
        <v>41059.108101851853</v>
      </c>
      <c r="D1408" s="4" t="s">
        <v>1585</v>
      </c>
      <c r="E1408">
        <v>3250000</v>
      </c>
      <c r="F1408" t="s">
        <v>40</v>
      </c>
      <c r="G1408" s="8" t="e">
        <f>tblSalaries[[#This Row],[clean Salary (in local currency)]]*VLOOKUP(tblSalaries[[#This Row],[Currency]],tblXrate[],2,FALSE)</f>
        <v>#N/A</v>
      </c>
      <c r="H1408" t="s">
        <v>1586</v>
      </c>
      <c r="I1408" t="s">
        <v>20</v>
      </c>
      <c r="J1408" t="s">
        <v>8</v>
      </c>
      <c r="K1408" t="str">
        <f>VLOOKUP(tblSalaries[[#This Row],[Where do you work]],tblCountries[[Actual]:[Mapping]],2,FALSE)</f>
        <v>India</v>
      </c>
      <c r="L1408" t="s">
        <v>9</v>
      </c>
      <c r="M1408" s="46">
        <v>5.5</v>
      </c>
      <c r="N14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09" spans="2:14" ht="15" customHeight="1" x14ac:dyDescent="0.25">
      <c r="B1409" t="s">
        <v>3408</v>
      </c>
      <c r="C1409" s="1">
        <v>41059.110995370371</v>
      </c>
      <c r="D1409" s="4">
        <v>25000</v>
      </c>
      <c r="E1409">
        <v>25000</v>
      </c>
      <c r="F1409" t="s">
        <v>6</v>
      </c>
      <c r="G1409" s="8" t="e">
        <f>tblSalaries[[#This Row],[clean Salary (in local currency)]]*VLOOKUP(tblSalaries[[#This Row],[Currency]],tblXrate[],2,FALSE)</f>
        <v>#N/A</v>
      </c>
      <c r="H1409" t="s">
        <v>310</v>
      </c>
      <c r="I1409" t="s">
        <v>310</v>
      </c>
      <c r="J1409" t="s">
        <v>8</v>
      </c>
      <c r="K1409" t="str">
        <f>VLOOKUP(tblSalaries[[#This Row],[Where do you work]],tblCountries[[Actual]:[Mapping]],2,FALSE)</f>
        <v>India</v>
      </c>
      <c r="L1409" t="s">
        <v>18</v>
      </c>
      <c r="M1409" s="46">
        <v>8</v>
      </c>
      <c r="N14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10" spans="2:14" ht="15" customHeight="1" x14ac:dyDescent="0.25">
      <c r="B1410" t="s">
        <v>3409</v>
      </c>
      <c r="C1410" s="1">
        <v>41059.139085648145</v>
      </c>
      <c r="D1410" s="4" t="s">
        <v>1587</v>
      </c>
      <c r="E1410">
        <v>24000</v>
      </c>
      <c r="F1410" t="s">
        <v>6</v>
      </c>
      <c r="G1410" s="8" t="e">
        <f>tblSalaries[[#This Row],[clean Salary (in local currency)]]*VLOOKUP(tblSalaries[[#This Row],[Currency]],tblXrate[],2,FALSE)</f>
        <v>#N/A</v>
      </c>
      <c r="H1410" t="s">
        <v>1588</v>
      </c>
      <c r="I1410" t="s">
        <v>488</v>
      </c>
      <c r="J1410" t="s">
        <v>15</v>
      </c>
      <c r="K1410" t="str">
        <f>VLOOKUP(tblSalaries[[#This Row],[Where do you work]],tblCountries[[Actual]:[Mapping]],2,FALSE)</f>
        <v>USA</v>
      </c>
      <c r="L1410" t="s">
        <v>25</v>
      </c>
      <c r="M1410" s="46">
        <v>2</v>
      </c>
      <c r="N14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11" spans="2:14" ht="15" customHeight="1" x14ac:dyDescent="0.25">
      <c r="B1411" t="s">
        <v>3410</v>
      </c>
      <c r="C1411" s="1">
        <v>41059.17627314815</v>
      </c>
      <c r="D1411" s="4">
        <v>61000</v>
      </c>
      <c r="E1411">
        <v>61000</v>
      </c>
      <c r="F1411" t="s">
        <v>6</v>
      </c>
      <c r="G1411" s="8" t="e">
        <f>tblSalaries[[#This Row],[clean Salary (in local currency)]]*VLOOKUP(tblSalaries[[#This Row],[Currency]],tblXrate[],2,FALSE)</f>
        <v>#N/A</v>
      </c>
      <c r="H1411" t="s">
        <v>1589</v>
      </c>
      <c r="I1411" t="s">
        <v>52</v>
      </c>
      <c r="J1411" t="s">
        <v>15</v>
      </c>
      <c r="K1411" t="str">
        <f>VLOOKUP(tblSalaries[[#This Row],[Where do you work]],tblCountries[[Actual]:[Mapping]],2,FALSE)</f>
        <v>USA</v>
      </c>
      <c r="L1411" t="s">
        <v>18</v>
      </c>
      <c r="M1411" s="46">
        <v>25</v>
      </c>
      <c r="N14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412" spans="2:14" ht="15" customHeight="1" x14ac:dyDescent="0.25">
      <c r="B1412" t="s">
        <v>3411</v>
      </c>
      <c r="C1412" s="1">
        <v>41059.33699074074</v>
      </c>
      <c r="D1412" s="4" t="s">
        <v>1590</v>
      </c>
      <c r="E1412">
        <v>55000</v>
      </c>
      <c r="F1412" t="s">
        <v>82</v>
      </c>
      <c r="G1412" s="8" t="e">
        <f>tblSalaries[[#This Row],[clean Salary (in local currency)]]*VLOOKUP(tblSalaries[[#This Row],[Currency]],tblXrate[],2,FALSE)</f>
        <v>#N/A</v>
      </c>
      <c r="H1412" t="s">
        <v>1591</v>
      </c>
      <c r="I1412" t="s">
        <v>20</v>
      </c>
      <c r="J1412" t="s">
        <v>84</v>
      </c>
      <c r="K1412" t="str">
        <f>VLOOKUP(tblSalaries[[#This Row],[Where do you work]],tblCountries[[Actual]:[Mapping]],2,FALSE)</f>
        <v>Australia</v>
      </c>
      <c r="L1412" t="s">
        <v>18</v>
      </c>
      <c r="M1412" s="46">
        <v>11</v>
      </c>
      <c r="N14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13" spans="2:14" ht="15" customHeight="1" x14ac:dyDescent="0.25">
      <c r="B1413" t="s">
        <v>3412</v>
      </c>
      <c r="C1413" s="1">
        <v>41059.404178240744</v>
      </c>
      <c r="D1413" s="4">
        <v>70000</v>
      </c>
      <c r="E1413">
        <v>70000</v>
      </c>
      <c r="F1413" t="s">
        <v>82</v>
      </c>
      <c r="G1413" s="8" t="e">
        <f>tblSalaries[[#This Row],[clean Salary (in local currency)]]*VLOOKUP(tblSalaries[[#This Row],[Currency]],tblXrate[],2,FALSE)</f>
        <v>#N/A</v>
      </c>
      <c r="H1413" t="s">
        <v>1285</v>
      </c>
      <c r="I1413" t="s">
        <v>310</v>
      </c>
      <c r="J1413" t="s">
        <v>84</v>
      </c>
      <c r="K1413" t="str">
        <f>VLOOKUP(tblSalaries[[#This Row],[Where do you work]],tblCountries[[Actual]:[Mapping]],2,FALSE)</f>
        <v>Australia</v>
      </c>
      <c r="L1413" t="s">
        <v>18</v>
      </c>
      <c r="M1413" s="46">
        <v>5</v>
      </c>
      <c r="N14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14" spans="2:14" ht="15" customHeight="1" x14ac:dyDescent="0.25">
      <c r="B1414" t="s">
        <v>3413</v>
      </c>
      <c r="C1414" s="1">
        <v>41059.424525462964</v>
      </c>
      <c r="D1414" s="4">
        <v>96230</v>
      </c>
      <c r="E1414">
        <v>96230</v>
      </c>
      <c r="F1414" t="s">
        <v>6</v>
      </c>
      <c r="G1414" s="8" t="e">
        <f>tblSalaries[[#This Row],[clean Salary (in local currency)]]*VLOOKUP(tblSalaries[[#This Row],[Currency]],tblXrate[],2,FALSE)</f>
        <v>#N/A</v>
      </c>
      <c r="H1414" t="s">
        <v>1592</v>
      </c>
      <c r="I1414" t="s">
        <v>52</v>
      </c>
      <c r="J1414" t="s">
        <v>15</v>
      </c>
      <c r="K1414" t="str">
        <f>VLOOKUP(tblSalaries[[#This Row],[Where do you work]],tblCountries[[Actual]:[Mapping]],2,FALSE)</f>
        <v>USA</v>
      </c>
      <c r="L1414" t="s">
        <v>9</v>
      </c>
      <c r="M1414" s="46">
        <v>18</v>
      </c>
      <c r="N14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15" spans="2:14" ht="15" customHeight="1" x14ac:dyDescent="0.25">
      <c r="B1415" t="s">
        <v>3414</v>
      </c>
      <c r="C1415" s="1">
        <v>41059.444722222222</v>
      </c>
      <c r="D1415" s="4">
        <v>75000</v>
      </c>
      <c r="E1415">
        <v>75000</v>
      </c>
      <c r="F1415" t="s">
        <v>6</v>
      </c>
      <c r="G1415" s="8" t="e">
        <f>tblSalaries[[#This Row],[clean Salary (in local currency)]]*VLOOKUP(tblSalaries[[#This Row],[Currency]],tblXrate[],2,FALSE)</f>
        <v>#N/A</v>
      </c>
      <c r="H1415" t="s">
        <v>207</v>
      </c>
      <c r="I1415" t="s">
        <v>20</v>
      </c>
      <c r="J1415" t="s">
        <v>15</v>
      </c>
      <c r="K1415" t="str">
        <f>VLOOKUP(tblSalaries[[#This Row],[Where do you work]],tblCountries[[Actual]:[Mapping]],2,FALSE)</f>
        <v>USA</v>
      </c>
      <c r="L1415" t="s">
        <v>18</v>
      </c>
      <c r="M1415" s="46">
        <v>1.5</v>
      </c>
      <c r="N14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16" spans="2:14" ht="15" customHeight="1" x14ac:dyDescent="0.25">
      <c r="B1416" t="s">
        <v>3415</v>
      </c>
      <c r="C1416" s="1">
        <v>41059.456689814811</v>
      </c>
      <c r="D1416" s="4">
        <v>8500</v>
      </c>
      <c r="E1416">
        <v>102000</v>
      </c>
      <c r="F1416" t="s">
        <v>6</v>
      </c>
      <c r="G1416" s="8" t="e">
        <f>tblSalaries[[#This Row],[clean Salary (in local currency)]]*VLOOKUP(tblSalaries[[#This Row],[Currency]],tblXrate[],2,FALSE)</f>
        <v>#N/A</v>
      </c>
      <c r="H1416" t="s">
        <v>108</v>
      </c>
      <c r="I1416" t="s">
        <v>20</v>
      </c>
      <c r="J1416" t="s">
        <v>15</v>
      </c>
      <c r="K1416" t="str">
        <f>VLOOKUP(tblSalaries[[#This Row],[Where do you work]],tblCountries[[Actual]:[Mapping]],2,FALSE)</f>
        <v>USA</v>
      </c>
      <c r="L1416" t="s">
        <v>9</v>
      </c>
      <c r="M1416" s="46">
        <v>5</v>
      </c>
      <c r="N14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17" spans="2:14" ht="15" customHeight="1" x14ac:dyDescent="0.25">
      <c r="B1417" t="s">
        <v>3416</v>
      </c>
      <c r="C1417" s="1">
        <v>41059.472604166665</v>
      </c>
      <c r="D1417" s="4" t="s">
        <v>1593</v>
      </c>
      <c r="E1417">
        <v>60000</v>
      </c>
      <c r="F1417" t="s">
        <v>3891</v>
      </c>
      <c r="G1417" s="8" t="e">
        <f>tblSalaries[[#This Row],[clean Salary (in local currency)]]*VLOOKUP(tblSalaries[[#This Row],[Currency]],tblXrate[],2,FALSE)</f>
        <v>#N/A</v>
      </c>
      <c r="H1417" t="s">
        <v>1594</v>
      </c>
      <c r="I1417" t="s">
        <v>52</v>
      </c>
      <c r="J1417" t="s">
        <v>1129</v>
      </c>
      <c r="K1417" t="str">
        <f>VLOOKUP(tblSalaries[[#This Row],[Where do you work]],tblCountries[[Actual]:[Mapping]],2,FALSE)</f>
        <v>Malaysia</v>
      </c>
      <c r="L1417" t="s">
        <v>9</v>
      </c>
      <c r="M1417" s="46">
        <v>3</v>
      </c>
      <c r="N14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18" spans="2:14" ht="15" customHeight="1" x14ac:dyDescent="0.25">
      <c r="B1418" t="s">
        <v>3417</v>
      </c>
      <c r="C1418" s="1">
        <v>41059.485335648147</v>
      </c>
      <c r="D1418" s="4">
        <v>363</v>
      </c>
      <c r="E1418">
        <v>4356</v>
      </c>
      <c r="F1418" t="s">
        <v>6</v>
      </c>
      <c r="G1418" s="8" t="e">
        <f>tblSalaries[[#This Row],[clean Salary (in local currency)]]*VLOOKUP(tblSalaries[[#This Row],[Currency]],tblXrate[],2,FALSE)</f>
        <v>#N/A</v>
      </c>
      <c r="H1418" t="s">
        <v>207</v>
      </c>
      <c r="I1418" t="s">
        <v>20</v>
      </c>
      <c r="J1418" t="s">
        <v>8</v>
      </c>
      <c r="K1418" t="str">
        <f>VLOOKUP(tblSalaries[[#This Row],[Where do you work]],tblCountries[[Actual]:[Mapping]],2,FALSE)</f>
        <v>India</v>
      </c>
      <c r="L1418" t="s">
        <v>9</v>
      </c>
      <c r="M1418" s="46">
        <v>5</v>
      </c>
      <c r="N14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19" spans="2:14" ht="15" customHeight="1" x14ac:dyDescent="0.25">
      <c r="B1419" t="s">
        <v>3418</v>
      </c>
      <c r="C1419" s="1">
        <v>41059.48877314815</v>
      </c>
      <c r="D1419" s="4">
        <v>300000</v>
      </c>
      <c r="E1419">
        <v>300000</v>
      </c>
      <c r="F1419" t="s">
        <v>40</v>
      </c>
      <c r="G1419" s="8" t="e">
        <f>tblSalaries[[#This Row],[clean Salary (in local currency)]]*VLOOKUP(tblSalaries[[#This Row],[Currency]],tblXrate[],2,FALSE)</f>
        <v>#N/A</v>
      </c>
      <c r="H1419" t="s">
        <v>930</v>
      </c>
      <c r="I1419" t="s">
        <v>310</v>
      </c>
      <c r="J1419" t="s">
        <v>8</v>
      </c>
      <c r="K1419" t="str">
        <f>VLOOKUP(tblSalaries[[#This Row],[Where do you work]],tblCountries[[Actual]:[Mapping]],2,FALSE)</f>
        <v>India</v>
      </c>
      <c r="L1419" t="s">
        <v>9</v>
      </c>
      <c r="M1419" s="46">
        <v>4</v>
      </c>
      <c r="N14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20" spans="2:14" ht="15" customHeight="1" x14ac:dyDescent="0.25">
      <c r="B1420" t="s">
        <v>3419</v>
      </c>
      <c r="C1420" s="1">
        <v>41059.508773148147</v>
      </c>
      <c r="D1420" s="4">
        <v>67000</v>
      </c>
      <c r="E1420">
        <v>67000</v>
      </c>
      <c r="F1420" t="s">
        <v>6</v>
      </c>
      <c r="G1420" s="8" t="e">
        <f>tblSalaries[[#This Row],[clean Salary (in local currency)]]*VLOOKUP(tblSalaries[[#This Row],[Currency]],tblXrate[],2,FALSE)</f>
        <v>#N/A</v>
      </c>
      <c r="H1420" t="s">
        <v>1595</v>
      </c>
      <c r="I1420" t="s">
        <v>52</v>
      </c>
      <c r="J1420" t="s">
        <v>15</v>
      </c>
      <c r="K1420" t="str">
        <f>VLOOKUP(tblSalaries[[#This Row],[Where do you work]],tblCountries[[Actual]:[Mapping]],2,FALSE)</f>
        <v>USA</v>
      </c>
      <c r="L1420" t="s">
        <v>18</v>
      </c>
      <c r="M1420" s="46">
        <v>20</v>
      </c>
      <c r="N14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21" spans="2:14" ht="15" customHeight="1" x14ac:dyDescent="0.25">
      <c r="B1421" t="s">
        <v>3420</v>
      </c>
      <c r="C1421" s="1">
        <v>41059.517627314817</v>
      </c>
      <c r="D1421" s="4">
        <v>480000</v>
      </c>
      <c r="E1421">
        <v>480000</v>
      </c>
      <c r="F1421" t="s">
        <v>40</v>
      </c>
      <c r="G1421" s="8" t="e">
        <f>tblSalaries[[#This Row],[clean Salary (in local currency)]]*VLOOKUP(tblSalaries[[#This Row],[Currency]],tblXrate[],2,FALSE)</f>
        <v>#N/A</v>
      </c>
      <c r="H1421" t="s">
        <v>1322</v>
      </c>
      <c r="I1421" t="s">
        <v>20</v>
      </c>
      <c r="J1421" t="s">
        <v>8</v>
      </c>
      <c r="K1421" t="str">
        <f>VLOOKUP(tblSalaries[[#This Row],[Where do you work]],tblCountries[[Actual]:[Mapping]],2,FALSE)</f>
        <v>India</v>
      </c>
      <c r="L1421" t="s">
        <v>9</v>
      </c>
      <c r="M1421" s="46">
        <v>7</v>
      </c>
      <c r="N14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22" spans="2:14" ht="15" customHeight="1" x14ac:dyDescent="0.25">
      <c r="B1422" t="s">
        <v>3421</v>
      </c>
      <c r="C1422" s="1">
        <v>41059.524398148147</v>
      </c>
      <c r="D1422" s="4" t="s">
        <v>1596</v>
      </c>
      <c r="E1422">
        <v>900000</v>
      </c>
      <c r="F1422" t="s">
        <v>40</v>
      </c>
      <c r="G1422" s="8" t="e">
        <f>tblSalaries[[#This Row],[clean Salary (in local currency)]]*VLOOKUP(tblSalaries[[#This Row],[Currency]],tblXrate[],2,FALSE)</f>
        <v>#N/A</v>
      </c>
      <c r="H1422" t="s">
        <v>153</v>
      </c>
      <c r="I1422" t="s">
        <v>20</v>
      </c>
      <c r="J1422" t="s">
        <v>8</v>
      </c>
      <c r="K1422" t="str">
        <f>VLOOKUP(tblSalaries[[#This Row],[Where do you work]],tblCountries[[Actual]:[Mapping]],2,FALSE)</f>
        <v>India</v>
      </c>
      <c r="L1422" t="s">
        <v>9</v>
      </c>
      <c r="M1422" s="46">
        <v>4</v>
      </c>
      <c r="N14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23" spans="2:14" ht="15" customHeight="1" x14ac:dyDescent="0.25">
      <c r="B1423" t="s">
        <v>3422</v>
      </c>
      <c r="C1423" s="1">
        <v>41059.5393287037</v>
      </c>
      <c r="D1423" s="4" t="s">
        <v>1597</v>
      </c>
      <c r="E1423">
        <v>600000</v>
      </c>
      <c r="F1423" t="s">
        <v>40</v>
      </c>
      <c r="G1423" s="8" t="e">
        <f>tblSalaries[[#This Row],[clean Salary (in local currency)]]*VLOOKUP(tblSalaries[[#This Row],[Currency]],tblXrate[],2,FALSE)</f>
        <v>#N/A</v>
      </c>
      <c r="H1423" t="s">
        <v>83</v>
      </c>
      <c r="I1423" t="s">
        <v>356</v>
      </c>
      <c r="J1423" t="s">
        <v>8</v>
      </c>
      <c r="K1423" t="str">
        <f>VLOOKUP(tblSalaries[[#This Row],[Where do you work]],tblCountries[[Actual]:[Mapping]],2,FALSE)</f>
        <v>India</v>
      </c>
      <c r="L1423" t="s">
        <v>18</v>
      </c>
      <c r="M1423" s="46">
        <v>36</v>
      </c>
      <c r="N14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30-40</v>
      </c>
    </row>
    <row r="1424" spans="2:14" ht="15" customHeight="1" x14ac:dyDescent="0.25">
      <c r="B1424" t="s">
        <v>3423</v>
      </c>
      <c r="C1424" s="1">
        <v>41059.545972222222</v>
      </c>
      <c r="D1424" s="4">
        <v>30000</v>
      </c>
      <c r="E1424">
        <v>30000</v>
      </c>
      <c r="F1424" t="s">
        <v>6</v>
      </c>
      <c r="G1424" s="8" t="e">
        <f>tblSalaries[[#This Row],[clean Salary (in local currency)]]*VLOOKUP(tblSalaries[[#This Row],[Currency]],tblXrate[],2,FALSE)</f>
        <v>#N/A</v>
      </c>
      <c r="H1424" t="s">
        <v>1598</v>
      </c>
      <c r="I1424" t="s">
        <v>310</v>
      </c>
      <c r="J1424" t="s">
        <v>179</v>
      </c>
      <c r="K1424" t="str">
        <f>VLOOKUP(tblSalaries[[#This Row],[Where do you work]],tblCountries[[Actual]:[Mapping]],2,FALSE)</f>
        <v>UAE</v>
      </c>
      <c r="L1424" t="s">
        <v>9</v>
      </c>
      <c r="M1424" s="46">
        <v>8</v>
      </c>
      <c r="N14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25" spans="2:14" ht="15" customHeight="1" x14ac:dyDescent="0.25">
      <c r="B1425" t="s">
        <v>3424</v>
      </c>
      <c r="C1425" s="1">
        <v>41059.556319444448</v>
      </c>
      <c r="D1425" s="4">
        <v>500000</v>
      </c>
      <c r="E1425">
        <v>500000</v>
      </c>
      <c r="F1425" t="s">
        <v>40</v>
      </c>
      <c r="G1425" s="8" t="e">
        <f>tblSalaries[[#This Row],[clean Salary (in local currency)]]*VLOOKUP(tblSalaries[[#This Row],[Currency]],tblXrate[],2,FALSE)</f>
        <v>#N/A</v>
      </c>
      <c r="H1425" t="s">
        <v>1599</v>
      </c>
      <c r="I1425" t="s">
        <v>52</v>
      </c>
      <c r="J1425" t="s">
        <v>8</v>
      </c>
      <c r="K1425" t="str">
        <f>VLOOKUP(tblSalaries[[#This Row],[Where do you work]],tblCountries[[Actual]:[Mapping]],2,FALSE)</f>
        <v>India</v>
      </c>
      <c r="L1425" t="s">
        <v>18</v>
      </c>
      <c r="M1425" s="46">
        <v>1E-3</v>
      </c>
      <c r="N14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26" spans="2:14" ht="15" customHeight="1" x14ac:dyDescent="0.25">
      <c r="B1426" t="s">
        <v>3425</v>
      </c>
      <c r="C1426" s="1">
        <v>41059.559166666666</v>
      </c>
      <c r="D1426" s="4">
        <v>20000</v>
      </c>
      <c r="E1426">
        <v>20000</v>
      </c>
      <c r="F1426" t="s">
        <v>6</v>
      </c>
      <c r="G1426" s="8" t="e">
        <f>tblSalaries[[#This Row],[clean Salary (in local currency)]]*VLOOKUP(tblSalaries[[#This Row],[Currency]],tblXrate[],2,FALSE)</f>
        <v>#N/A</v>
      </c>
      <c r="H1426" t="s">
        <v>634</v>
      </c>
      <c r="I1426" t="s">
        <v>52</v>
      </c>
      <c r="J1426" t="s">
        <v>8</v>
      </c>
      <c r="K1426" t="str">
        <f>VLOOKUP(tblSalaries[[#This Row],[Where do you work]],tblCountries[[Actual]:[Mapping]],2,FALSE)</f>
        <v>India</v>
      </c>
      <c r="L1426" t="s">
        <v>186</v>
      </c>
      <c r="M1426" s="46">
        <v>10</v>
      </c>
      <c r="N14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27" spans="2:14" ht="15" customHeight="1" x14ac:dyDescent="0.25">
      <c r="B1427" t="s">
        <v>3426</v>
      </c>
      <c r="C1427" s="1">
        <v>41059.563599537039</v>
      </c>
      <c r="D1427" s="4">
        <v>86000</v>
      </c>
      <c r="E1427">
        <v>86000</v>
      </c>
      <c r="F1427" t="s">
        <v>82</v>
      </c>
      <c r="G1427" s="8" t="e">
        <f>tblSalaries[[#This Row],[clean Salary (in local currency)]]*VLOOKUP(tblSalaries[[#This Row],[Currency]],tblXrate[],2,FALSE)</f>
        <v>#N/A</v>
      </c>
      <c r="H1427" t="s">
        <v>214</v>
      </c>
      <c r="I1427" t="s">
        <v>20</v>
      </c>
      <c r="J1427" t="s">
        <v>84</v>
      </c>
      <c r="K1427" t="str">
        <f>VLOOKUP(tblSalaries[[#This Row],[Where do you work]],tblCountries[[Actual]:[Mapping]],2,FALSE)</f>
        <v>Australia</v>
      </c>
      <c r="L1427" t="s">
        <v>9</v>
      </c>
      <c r="M1427" s="46">
        <v>10</v>
      </c>
      <c r="N14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28" spans="2:14" ht="15" customHeight="1" x14ac:dyDescent="0.25">
      <c r="B1428" t="s">
        <v>3427</v>
      </c>
      <c r="C1428" s="1">
        <v>41059.567152777781</v>
      </c>
      <c r="D1428" s="4">
        <v>1000000</v>
      </c>
      <c r="E1428">
        <v>1000000</v>
      </c>
      <c r="F1428" t="s">
        <v>40</v>
      </c>
      <c r="G1428" s="8" t="e">
        <f>tblSalaries[[#This Row],[clean Salary (in local currency)]]*VLOOKUP(tblSalaries[[#This Row],[Currency]],tblXrate[],2,FALSE)</f>
        <v>#N/A</v>
      </c>
      <c r="H1428" t="s">
        <v>1600</v>
      </c>
      <c r="I1428" t="s">
        <v>52</v>
      </c>
      <c r="J1428" t="s">
        <v>8</v>
      </c>
      <c r="K1428" t="str">
        <f>VLOOKUP(tblSalaries[[#This Row],[Where do you work]],tblCountries[[Actual]:[Mapping]],2,FALSE)</f>
        <v>India</v>
      </c>
      <c r="L1428" t="s">
        <v>13</v>
      </c>
      <c r="M1428" s="46">
        <v>6</v>
      </c>
      <c r="N14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29" spans="2:14" ht="15" customHeight="1" x14ac:dyDescent="0.25">
      <c r="B1429" t="s">
        <v>3428</v>
      </c>
      <c r="C1429" s="1">
        <v>41059.56722222222</v>
      </c>
      <c r="D1429" s="4">
        <v>41000</v>
      </c>
      <c r="E1429">
        <v>41000</v>
      </c>
      <c r="F1429" t="s">
        <v>6</v>
      </c>
      <c r="G1429" s="8" t="e">
        <f>tblSalaries[[#This Row],[clean Salary (in local currency)]]*VLOOKUP(tblSalaries[[#This Row],[Currency]],tblXrate[],2,FALSE)</f>
        <v>#N/A</v>
      </c>
      <c r="H1429" t="s">
        <v>135</v>
      </c>
      <c r="I1429" t="s">
        <v>20</v>
      </c>
      <c r="J1429" t="s">
        <v>653</v>
      </c>
      <c r="K1429" t="str">
        <f>VLOOKUP(tblSalaries[[#This Row],[Where do you work]],tblCountries[[Actual]:[Mapping]],2,FALSE)</f>
        <v>Japan</v>
      </c>
      <c r="L1429" t="s">
        <v>18</v>
      </c>
      <c r="M1429" s="46">
        <v>2</v>
      </c>
      <c r="N14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30" spans="2:14" ht="15" customHeight="1" x14ac:dyDescent="0.25">
      <c r="B1430" t="s">
        <v>3429</v>
      </c>
      <c r="C1430" s="1">
        <v>41059.570613425924</v>
      </c>
      <c r="D1430" s="4">
        <v>60000</v>
      </c>
      <c r="E1430">
        <v>60000</v>
      </c>
      <c r="F1430" t="s">
        <v>6</v>
      </c>
      <c r="G1430" s="8" t="e">
        <f>tblSalaries[[#This Row],[clean Salary (in local currency)]]*VLOOKUP(tblSalaries[[#This Row],[Currency]],tblXrate[],2,FALSE)</f>
        <v>#N/A</v>
      </c>
      <c r="H1430" t="s">
        <v>1601</v>
      </c>
      <c r="I1430" t="s">
        <v>52</v>
      </c>
      <c r="J1430" t="s">
        <v>15</v>
      </c>
      <c r="K1430" t="str">
        <f>VLOOKUP(tblSalaries[[#This Row],[Where do you work]],tblCountries[[Actual]:[Mapping]],2,FALSE)</f>
        <v>USA</v>
      </c>
      <c r="L1430" t="s">
        <v>18</v>
      </c>
      <c r="M1430" s="46">
        <v>4</v>
      </c>
      <c r="N14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31" spans="2:14" ht="15" customHeight="1" x14ac:dyDescent="0.25">
      <c r="B1431" t="s">
        <v>3430</v>
      </c>
      <c r="C1431" s="1">
        <v>41059.574895833335</v>
      </c>
      <c r="D1431" s="4" t="s">
        <v>1602</v>
      </c>
      <c r="E1431">
        <v>264000</v>
      </c>
      <c r="F1431" t="s">
        <v>584</v>
      </c>
      <c r="G1431" s="8" t="e">
        <f>tblSalaries[[#This Row],[clean Salary (in local currency)]]*VLOOKUP(tblSalaries[[#This Row],[Currency]],tblXrate[],2,FALSE)</f>
        <v>#N/A</v>
      </c>
      <c r="H1431" t="s">
        <v>20</v>
      </c>
      <c r="I1431" t="s">
        <v>20</v>
      </c>
      <c r="J1431" t="s">
        <v>1603</v>
      </c>
      <c r="K1431" t="str">
        <f>VLOOKUP(tblSalaries[[#This Row],[Where do you work]],tblCountries[[Actual]:[Mapping]],2,FALSE)</f>
        <v>South Africa</v>
      </c>
      <c r="L1431" t="s">
        <v>13</v>
      </c>
      <c r="M1431" s="46">
        <v>2</v>
      </c>
      <c r="N14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32" spans="2:14" ht="15" customHeight="1" x14ac:dyDescent="0.25">
      <c r="B1432" t="s">
        <v>3431</v>
      </c>
      <c r="C1432" s="1">
        <v>41059.580868055556</v>
      </c>
      <c r="D1432" s="4">
        <v>50000</v>
      </c>
      <c r="E1432">
        <v>50000</v>
      </c>
      <c r="F1432" t="s">
        <v>669</v>
      </c>
      <c r="G1432" s="8" t="e">
        <f>tblSalaries[[#This Row],[clean Salary (in local currency)]]*VLOOKUP(tblSalaries[[#This Row],[Currency]],tblXrate[],2,FALSE)</f>
        <v>#N/A</v>
      </c>
      <c r="H1432" t="s">
        <v>1604</v>
      </c>
      <c r="I1432" t="s">
        <v>279</v>
      </c>
      <c r="J1432" t="s">
        <v>1605</v>
      </c>
      <c r="K1432" t="str">
        <f>VLOOKUP(tblSalaries[[#This Row],[Where do you work]],tblCountries[[Actual]:[Mapping]],2,FALSE)</f>
        <v>New Zealand</v>
      </c>
      <c r="L1432" t="s">
        <v>9</v>
      </c>
      <c r="M1432" s="46">
        <v>5</v>
      </c>
      <c r="N14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33" spans="2:14" ht="15" customHeight="1" x14ac:dyDescent="0.25">
      <c r="B1433" t="s">
        <v>3432</v>
      </c>
      <c r="C1433" s="1">
        <v>41059.581111111111</v>
      </c>
      <c r="D1433" s="4" t="s">
        <v>1606</v>
      </c>
      <c r="E1433">
        <v>320000</v>
      </c>
      <c r="F1433" t="s">
        <v>40</v>
      </c>
      <c r="G1433" s="8" t="e">
        <f>tblSalaries[[#This Row],[clean Salary (in local currency)]]*VLOOKUP(tblSalaries[[#This Row],[Currency]],tblXrate[],2,FALSE)</f>
        <v>#N/A</v>
      </c>
      <c r="H1433" t="s">
        <v>20</v>
      </c>
      <c r="I1433" t="s">
        <v>20</v>
      </c>
      <c r="J1433" t="s">
        <v>8</v>
      </c>
      <c r="K1433" t="str">
        <f>VLOOKUP(tblSalaries[[#This Row],[Where do you work]],tblCountries[[Actual]:[Mapping]],2,FALSE)</f>
        <v>India</v>
      </c>
      <c r="L1433" t="s">
        <v>18</v>
      </c>
      <c r="M1433" s="46">
        <v>2</v>
      </c>
      <c r="N14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34" spans="2:14" ht="15" customHeight="1" x14ac:dyDescent="0.25">
      <c r="B1434" t="s">
        <v>3433</v>
      </c>
      <c r="C1434" s="1">
        <v>41059.589699074073</v>
      </c>
      <c r="D1434" s="4" t="s">
        <v>1607</v>
      </c>
      <c r="E1434">
        <v>400000</v>
      </c>
      <c r="F1434" t="s">
        <v>40</v>
      </c>
      <c r="G1434" s="8" t="e">
        <f>tblSalaries[[#This Row],[clean Salary (in local currency)]]*VLOOKUP(tblSalaries[[#This Row],[Currency]],tblXrate[],2,FALSE)</f>
        <v>#N/A</v>
      </c>
      <c r="H1434" t="s">
        <v>984</v>
      </c>
      <c r="I1434" t="s">
        <v>52</v>
      </c>
      <c r="J1434" t="s">
        <v>8</v>
      </c>
      <c r="K1434" t="str">
        <f>VLOOKUP(tblSalaries[[#This Row],[Where do you work]],tblCountries[[Actual]:[Mapping]],2,FALSE)</f>
        <v>India</v>
      </c>
      <c r="L1434" t="s">
        <v>9</v>
      </c>
      <c r="M1434" s="46">
        <v>6</v>
      </c>
      <c r="N14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35" spans="2:14" ht="15" customHeight="1" x14ac:dyDescent="0.25">
      <c r="B1435" t="s">
        <v>3434</v>
      </c>
      <c r="C1435" s="1">
        <v>41059.596608796295</v>
      </c>
      <c r="D1435" s="4" t="s">
        <v>1608</v>
      </c>
      <c r="E1435">
        <v>250000</v>
      </c>
      <c r="F1435" t="s">
        <v>40</v>
      </c>
      <c r="G1435" s="8" t="e">
        <f>tblSalaries[[#This Row],[clean Salary (in local currency)]]*VLOOKUP(tblSalaries[[#This Row],[Currency]],tblXrate[],2,FALSE)</f>
        <v>#N/A</v>
      </c>
      <c r="H1435" t="s">
        <v>1609</v>
      </c>
      <c r="I1435" t="s">
        <v>52</v>
      </c>
      <c r="J1435" t="s">
        <v>8</v>
      </c>
      <c r="K1435" t="str">
        <f>VLOOKUP(tblSalaries[[#This Row],[Where do you work]],tblCountries[[Actual]:[Mapping]],2,FALSE)</f>
        <v>India</v>
      </c>
      <c r="L1435" t="s">
        <v>18</v>
      </c>
      <c r="M1435" s="46">
        <v>15</v>
      </c>
      <c r="N14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36" spans="2:14" ht="15" customHeight="1" x14ac:dyDescent="0.25">
      <c r="B1436" t="s">
        <v>3435</v>
      </c>
      <c r="C1436" s="1">
        <v>41059.598576388889</v>
      </c>
      <c r="D1436" s="4">
        <v>360000</v>
      </c>
      <c r="E1436">
        <v>360000</v>
      </c>
      <c r="F1436" t="s">
        <v>40</v>
      </c>
      <c r="G1436" s="8" t="e">
        <f>tblSalaries[[#This Row],[clean Salary (in local currency)]]*VLOOKUP(tblSalaries[[#This Row],[Currency]],tblXrate[],2,FALSE)</f>
        <v>#N/A</v>
      </c>
      <c r="H1436" t="s">
        <v>256</v>
      </c>
      <c r="I1436" t="s">
        <v>20</v>
      </c>
      <c r="J1436" t="s">
        <v>8</v>
      </c>
      <c r="K1436" t="str">
        <f>VLOOKUP(tblSalaries[[#This Row],[Where do you work]],tblCountries[[Actual]:[Mapping]],2,FALSE)</f>
        <v>India</v>
      </c>
      <c r="L1436" t="s">
        <v>18</v>
      </c>
      <c r="M1436" s="46">
        <v>6</v>
      </c>
      <c r="N14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37" spans="2:14" ht="15" customHeight="1" x14ac:dyDescent="0.25">
      <c r="B1437" t="s">
        <v>3436</v>
      </c>
      <c r="C1437" s="1">
        <v>41059.603437500002</v>
      </c>
      <c r="D1437" s="4" t="s">
        <v>1610</v>
      </c>
      <c r="E1437">
        <v>1150000</v>
      </c>
      <c r="F1437" t="s">
        <v>40</v>
      </c>
      <c r="G1437" s="8" t="e">
        <f>tblSalaries[[#This Row],[clean Salary (in local currency)]]*VLOOKUP(tblSalaries[[#This Row],[Currency]],tblXrate[],2,FALSE)</f>
        <v>#N/A</v>
      </c>
      <c r="H1437" t="s">
        <v>201</v>
      </c>
      <c r="I1437" t="s">
        <v>52</v>
      </c>
      <c r="J1437" t="s">
        <v>8</v>
      </c>
      <c r="K1437" t="str">
        <f>VLOOKUP(tblSalaries[[#This Row],[Where do you work]],tblCountries[[Actual]:[Mapping]],2,FALSE)</f>
        <v>India</v>
      </c>
      <c r="L1437" t="s">
        <v>13</v>
      </c>
      <c r="M1437" s="46">
        <v>12</v>
      </c>
      <c r="N14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38" spans="2:14" ht="15" customHeight="1" x14ac:dyDescent="0.25">
      <c r="B1438" t="s">
        <v>3437</v>
      </c>
      <c r="C1438" s="1">
        <v>41059.605243055557</v>
      </c>
      <c r="D1438" s="4">
        <v>620000</v>
      </c>
      <c r="E1438">
        <v>620000</v>
      </c>
      <c r="F1438" t="s">
        <v>40</v>
      </c>
      <c r="G1438" s="8" t="e">
        <f>tblSalaries[[#This Row],[clean Salary (in local currency)]]*VLOOKUP(tblSalaries[[#This Row],[Currency]],tblXrate[],2,FALSE)</f>
        <v>#N/A</v>
      </c>
      <c r="H1438" t="s">
        <v>1611</v>
      </c>
      <c r="I1438" t="s">
        <v>20</v>
      </c>
      <c r="J1438" t="s">
        <v>8</v>
      </c>
      <c r="K1438" t="str">
        <f>VLOOKUP(tblSalaries[[#This Row],[Where do you work]],tblCountries[[Actual]:[Mapping]],2,FALSE)</f>
        <v>India</v>
      </c>
      <c r="L1438" t="s">
        <v>25</v>
      </c>
      <c r="M1438" s="46">
        <v>5</v>
      </c>
      <c r="N14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39" spans="2:14" ht="15" customHeight="1" x14ac:dyDescent="0.25">
      <c r="B1439" t="s">
        <v>3438</v>
      </c>
      <c r="C1439" s="1">
        <v>41059.665983796294</v>
      </c>
      <c r="D1439" s="4" t="s">
        <v>1612</v>
      </c>
      <c r="E1439">
        <v>1000000</v>
      </c>
      <c r="F1439" t="s">
        <v>40</v>
      </c>
      <c r="G1439" s="8" t="e">
        <f>tblSalaries[[#This Row],[clean Salary (in local currency)]]*VLOOKUP(tblSalaries[[#This Row],[Currency]],tblXrate[],2,FALSE)</f>
        <v>#N/A</v>
      </c>
      <c r="H1439" t="s">
        <v>657</v>
      </c>
      <c r="I1439" t="s">
        <v>67</v>
      </c>
      <c r="J1439" t="s">
        <v>8</v>
      </c>
      <c r="K1439" t="str">
        <f>VLOOKUP(tblSalaries[[#This Row],[Where do you work]],tblCountries[[Actual]:[Mapping]],2,FALSE)</f>
        <v>India</v>
      </c>
      <c r="L1439" t="s">
        <v>18</v>
      </c>
      <c r="M1439" s="46">
        <v>7</v>
      </c>
      <c r="N14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40" spans="2:14" ht="15" customHeight="1" x14ac:dyDescent="0.25">
      <c r="B1440" t="s">
        <v>3439</v>
      </c>
      <c r="C1440" s="1">
        <v>41059.675393518519</v>
      </c>
      <c r="D1440" s="4" t="s">
        <v>732</v>
      </c>
      <c r="E1440">
        <v>200000</v>
      </c>
      <c r="F1440" t="s">
        <v>40</v>
      </c>
      <c r="G1440" s="8" t="e">
        <f>tblSalaries[[#This Row],[clean Salary (in local currency)]]*VLOOKUP(tblSalaries[[#This Row],[Currency]],tblXrate[],2,FALSE)</f>
        <v>#N/A</v>
      </c>
      <c r="H1440" t="s">
        <v>748</v>
      </c>
      <c r="I1440" t="s">
        <v>20</v>
      </c>
      <c r="J1440" t="s">
        <v>8</v>
      </c>
      <c r="K1440" t="str">
        <f>VLOOKUP(tblSalaries[[#This Row],[Where do you work]],tblCountries[[Actual]:[Mapping]],2,FALSE)</f>
        <v>India</v>
      </c>
      <c r="L1440" t="s">
        <v>9</v>
      </c>
      <c r="M1440" s="46">
        <v>11</v>
      </c>
      <c r="N14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41" spans="2:14" ht="15" customHeight="1" x14ac:dyDescent="0.25">
      <c r="B1441" t="s">
        <v>3440</v>
      </c>
      <c r="C1441" s="1">
        <v>41059.682164351849</v>
      </c>
      <c r="D1441" s="4" t="s">
        <v>1613</v>
      </c>
      <c r="E1441">
        <v>17000</v>
      </c>
      <c r="F1441" t="s">
        <v>69</v>
      </c>
      <c r="G1441" s="8" t="e">
        <f>tblSalaries[[#This Row],[clean Salary (in local currency)]]*VLOOKUP(tblSalaries[[#This Row],[Currency]],tblXrate[],2,FALSE)</f>
        <v>#N/A</v>
      </c>
      <c r="H1441" t="s">
        <v>1614</v>
      </c>
      <c r="I1441" t="s">
        <v>20</v>
      </c>
      <c r="J1441" t="s">
        <v>71</v>
      </c>
      <c r="K1441" t="str">
        <f>VLOOKUP(tblSalaries[[#This Row],[Where do you work]],tblCountries[[Actual]:[Mapping]],2,FALSE)</f>
        <v>UK</v>
      </c>
      <c r="L1441" t="s">
        <v>18</v>
      </c>
      <c r="M1441" s="46">
        <v>5</v>
      </c>
      <c r="N14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42" spans="2:14" ht="15" customHeight="1" x14ac:dyDescent="0.25">
      <c r="B1442" t="s">
        <v>3441</v>
      </c>
      <c r="C1442" s="1">
        <v>41059.700370370374</v>
      </c>
      <c r="D1442" s="4">
        <v>1700</v>
      </c>
      <c r="E1442">
        <v>20400</v>
      </c>
      <c r="F1442" t="s">
        <v>6</v>
      </c>
      <c r="G1442" s="8" t="e">
        <f>tblSalaries[[#This Row],[clean Salary (in local currency)]]*VLOOKUP(tblSalaries[[#This Row],[Currency]],tblXrate[],2,FALSE)</f>
        <v>#N/A</v>
      </c>
      <c r="H1442" t="s">
        <v>1615</v>
      </c>
      <c r="I1442" t="s">
        <v>52</v>
      </c>
      <c r="J1442" t="s">
        <v>1616</v>
      </c>
      <c r="K1442" t="str">
        <f>VLOOKUP(tblSalaries[[#This Row],[Where do you work]],tblCountries[[Actual]:[Mapping]],2,FALSE)</f>
        <v>Myanmar</v>
      </c>
      <c r="L1442" t="s">
        <v>25</v>
      </c>
      <c r="M1442" s="46">
        <v>10</v>
      </c>
      <c r="N14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43" spans="2:14" ht="15" customHeight="1" x14ac:dyDescent="0.25">
      <c r="B1443" t="s">
        <v>3442</v>
      </c>
      <c r="C1443" s="1">
        <v>41059.700868055559</v>
      </c>
      <c r="D1443" s="4" t="s">
        <v>1249</v>
      </c>
      <c r="E1443">
        <v>25000</v>
      </c>
      <c r="F1443" t="s">
        <v>69</v>
      </c>
      <c r="G1443" s="8" t="e">
        <f>tblSalaries[[#This Row],[clean Salary (in local currency)]]*VLOOKUP(tblSalaries[[#This Row],[Currency]],tblXrate[],2,FALSE)</f>
        <v>#N/A</v>
      </c>
      <c r="H1443" t="s">
        <v>1617</v>
      </c>
      <c r="I1443" t="s">
        <v>310</v>
      </c>
      <c r="J1443" t="s">
        <v>71</v>
      </c>
      <c r="K1443" t="str">
        <f>VLOOKUP(tblSalaries[[#This Row],[Where do you work]],tblCountries[[Actual]:[Mapping]],2,FALSE)</f>
        <v>UK</v>
      </c>
      <c r="L1443" t="s">
        <v>9</v>
      </c>
      <c r="M1443" s="46">
        <v>35</v>
      </c>
      <c r="N14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30-40</v>
      </c>
    </row>
    <row r="1444" spans="2:14" ht="15" customHeight="1" x14ac:dyDescent="0.25">
      <c r="B1444" t="s">
        <v>3443</v>
      </c>
      <c r="C1444" s="1">
        <v>41059.705451388887</v>
      </c>
      <c r="D1444" s="4">
        <v>118000</v>
      </c>
      <c r="E1444">
        <v>118000</v>
      </c>
      <c r="F1444" t="s">
        <v>22</v>
      </c>
      <c r="G1444" s="8" t="e">
        <f>tblSalaries[[#This Row],[clean Salary (in local currency)]]*VLOOKUP(tblSalaries[[#This Row],[Currency]],tblXrate[],2,FALSE)</f>
        <v>#N/A</v>
      </c>
      <c r="H1444" t="s">
        <v>1618</v>
      </c>
      <c r="I1444" t="s">
        <v>20</v>
      </c>
      <c r="J1444" t="s">
        <v>1619</v>
      </c>
      <c r="K1444" t="str">
        <f>VLOOKUP(tblSalaries[[#This Row],[Where do you work]],tblCountries[[Actual]:[Mapping]],2,FALSE)</f>
        <v>Europe</v>
      </c>
      <c r="L1444" t="s">
        <v>9</v>
      </c>
      <c r="M1444" s="46">
        <v>7</v>
      </c>
      <c r="N14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45" spans="2:14" ht="15" customHeight="1" x14ac:dyDescent="0.25">
      <c r="B1445" t="s">
        <v>3444</v>
      </c>
      <c r="C1445" s="1">
        <v>41059.709143518521</v>
      </c>
      <c r="D1445" s="4">
        <v>230000</v>
      </c>
      <c r="E1445">
        <v>230000</v>
      </c>
      <c r="F1445" t="s">
        <v>40</v>
      </c>
      <c r="G1445" s="8" t="e">
        <f>tblSalaries[[#This Row],[clean Salary (in local currency)]]*VLOOKUP(tblSalaries[[#This Row],[Currency]],tblXrate[],2,FALSE)</f>
        <v>#N/A</v>
      </c>
      <c r="H1445" t="s">
        <v>1620</v>
      </c>
      <c r="I1445" t="s">
        <v>20</v>
      </c>
      <c r="J1445" t="s">
        <v>8</v>
      </c>
      <c r="K1445" t="str">
        <f>VLOOKUP(tblSalaries[[#This Row],[Where do you work]],tblCountries[[Actual]:[Mapping]],2,FALSE)</f>
        <v>India</v>
      </c>
      <c r="L1445" t="s">
        <v>9</v>
      </c>
      <c r="M1445" s="46">
        <v>1.6</v>
      </c>
      <c r="N14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46" spans="2:14" ht="15" customHeight="1" x14ac:dyDescent="0.25">
      <c r="B1446" t="s">
        <v>3445</v>
      </c>
      <c r="C1446" s="1">
        <v>41059.711724537039</v>
      </c>
      <c r="D1446" s="4" t="s">
        <v>1621</v>
      </c>
      <c r="E1446">
        <v>125000</v>
      </c>
      <c r="F1446" t="s">
        <v>82</v>
      </c>
      <c r="G1446" s="8" t="e">
        <f>tblSalaries[[#This Row],[clean Salary (in local currency)]]*VLOOKUP(tblSalaries[[#This Row],[Currency]],tblXrate[],2,FALSE)</f>
        <v>#N/A</v>
      </c>
      <c r="H1446" t="s">
        <v>1622</v>
      </c>
      <c r="I1446" t="s">
        <v>310</v>
      </c>
      <c r="J1446" t="s">
        <v>84</v>
      </c>
      <c r="K1446" t="str">
        <f>VLOOKUP(tblSalaries[[#This Row],[Where do you work]],tblCountries[[Actual]:[Mapping]],2,FALSE)</f>
        <v>Australia</v>
      </c>
      <c r="L1446" t="s">
        <v>9</v>
      </c>
      <c r="M1446" s="46">
        <v>7</v>
      </c>
      <c r="N14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47" spans="2:14" ht="15" customHeight="1" x14ac:dyDescent="0.25">
      <c r="B1447" t="s">
        <v>3446</v>
      </c>
      <c r="C1447" s="1">
        <v>41059.713738425926</v>
      </c>
      <c r="D1447" s="4" t="s">
        <v>1623</v>
      </c>
      <c r="E1447">
        <v>37000</v>
      </c>
      <c r="F1447" t="s">
        <v>69</v>
      </c>
      <c r="G1447" s="8" t="e">
        <f>tblSalaries[[#This Row],[clean Salary (in local currency)]]*VLOOKUP(tblSalaries[[#This Row],[Currency]],tblXrate[],2,FALSE)</f>
        <v>#N/A</v>
      </c>
      <c r="H1447" t="s">
        <v>1624</v>
      </c>
      <c r="I1447" t="s">
        <v>52</v>
      </c>
      <c r="J1447" t="s">
        <v>71</v>
      </c>
      <c r="K1447" t="str">
        <f>VLOOKUP(tblSalaries[[#This Row],[Where do you work]],tblCountries[[Actual]:[Mapping]],2,FALSE)</f>
        <v>UK</v>
      </c>
      <c r="L1447" t="s">
        <v>13</v>
      </c>
      <c r="M1447" s="46">
        <v>20</v>
      </c>
      <c r="N14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48" spans="2:14" ht="15" customHeight="1" x14ac:dyDescent="0.25">
      <c r="B1448" t="s">
        <v>3447</v>
      </c>
      <c r="C1448" s="1">
        <v>41059.718368055554</v>
      </c>
      <c r="D1448" s="4" t="s">
        <v>1625</v>
      </c>
      <c r="E1448">
        <v>78000</v>
      </c>
      <c r="F1448" t="s">
        <v>584</v>
      </c>
      <c r="G1448" s="8" t="e">
        <f>tblSalaries[[#This Row],[clean Salary (in local currency)]]*VLOOKUP(tblSalaries[[#This Row],[Currency]],tblXrate[],2,FALSE)</f>
        <v>#N/A</v>
      </c>
      <c r="H1448" t="s">
        <v>1626</v>
      </c>
      <c r="I1448" t="s">
        <v>488</v>
      </c>
      <c r="J1448" t="s">
        <v>48</v>
      </c>
      <c r="K1448" t="str">
        <f>VLOOKUP(tblSalaries[[#This Row],[Where do you work]],tblCountries[[Actual]:[Mapping]],2,FALSE)</f>
        <v>South Africa</v>
      </c>
      <c r="L1448" t="s">
        <v>9</v>
      </c>
      <c r="M1448" s="46">
        <v>2</v>
      </c>
      <c r="N14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49" spans="2:14" ht="15" customHeight="1" x14ac:dyDescent="0.25">
      <c r="B1449" t="s">
        <v>3448</v>
      </c>
      <c r="C1449" s="1">
        <v>41059.721273148149</v>
      </c>
      <c r="D1449" s="4" t="s">
        <v>1627</v>
      </c>
      <c r="E1449">
        <v>720000</v>
      </c>
      <c r="F1449" t="s">
        <v>40</v>
      </c>
      <c r="G1449" s="8" t="e">
        <f>tblSalaries[[#This Row],[clean Salary (in local currency)]]*VLOOKUP(tblSalaries[[#This Row],[Currency]],tblXrate[],2,FALSE)</f>
        <v>#N/A</v>
      </c>
      <c r="H1449" t="s">
        <v>1628</v>
      </c>
      <c r="I1449" t="s">
        <v>20</v>
      </c>
      <c r="J1449" t="s">
        <v>8</v>
      </c>
      <c r="K1449" t="str">
        <f>VLOOKUP(tblSalaries[[#This Row],[Where do you work]],tblCountries[[Actual]:[Mapping]],2,FALSE)</f>
        <v>India</v>
      </c>
      <c r="L1449" t="s">
        <v>9</v>
      </c>
      <c r="M1449" s="46">
        <v>3</v>
      </c>
      <c r="N14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50" spans="2:14" ht="15" customHeight="1" x14ac:dyDescent="0.25">
      <c r="B1450" t="s">
        <v>3449</v>
      </c>
      <c r="C1450" s="1">
        <v>41059.760740740741</v>
      </c>
      <c r="D1450" s="4">
        <v>4000</v>
      </c>
      <c r="E1450">
        <v>4000</v>
      </c>
      <c r="F1450" t="s">
        <v>6</v>
      </c>
      <c r="G1450" s="8" t="e">
        <f>tblSalaries[[#This Row],[clean Salary (in local currency)]]*VLOOKUP(tblSalaries[[#This Row],[Currency]],tblXrate[],2,FALSE)</f>
        <v>#N/A</v>
      </c>
      <c r="H1450" t="s">
        <v>1629</v>
      </c>
      <c r="I1450" t="s">
        <v>20</v>
      </c>
      <c r="J1450" t="s">
        <v>8</v>
      </c>
      <c r="K1450" t="str">
        <f>VLOOKUP(tblSalaries[[#This Row],[Where do you work]],tblCountries[[Actual]:[Mapping]],2,FALSE)</f>
        <v>India</v>
      </c>
      <c r="L1450" t="s">
        <v>13</v>
      </c>
      <c r="M1450" s="46">
        <v>6</v>
      </c>
      <c r="N14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51" spans="2:14" ht="15" customHeight="1" x14ac:dyDescent="0.25">
      <c r="B1451" t="s">
        <v>3450</v>
      </c>
      <c r="C1451" s="1">
        <v>41059.76116898148</v>
      </c>
      <c r="D1451" s="4">
        <v>42000</v>
      </c>
      <c r="E1451">
        <v>42000</v>
      </c>
      <c r="F1451" t="s">
        <v>6</v>
      </c>
      <c r="G1451" s="8" t="e">
        <f>tblSalaries[[#This Row],[clean Salary (in local currency)]]*VLOOKUP(tblSalaries[[#This Row],[Currency]],tblXrate[],2,FALSE)</f>
        <v>#N/A</v>
      </c>
      <c r="H1451" t="s">
        <v>1630</v>
      </c>
      <c r="I1451" t="s">
        <v>20</v>
      </c>
      <c r="J1451" t="s">
        <v>15</v>
      </c>
      <c r="K1451" t="str">
        <f>VLOOKUP(tblSalaries[[#This Row],[Where do you work]],tblCountries[[Actual]:[Mapping]],2,FALSE)</f>
        <v>USA</v>
      </c>
      <c r="L1451" t="s">
        <v>13</v>
      </c>
      <c r="M1451" s="46">
        <v>2</v>
      </c>
      <c r="N14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52" spans="2:14" ht="15" customHeight="1" x14ac:dyDescent="0.25">
      <c r="B1452" t="s">
        <v>3451</v>
      </c>
      <c r="C1452" s="1">
        <v>41059.782835648148</v>
      </c>
      <c r="D1452" s="4" t="s">
        <v>1631</v>
      </c>
      <c r="E1452">
        <v>3200</v>
      </c>
      <c r="F1452" t="s">
        <v>6</v>
      </c>
      <c r="G1452" s="8" t="e">
        <f>tblSalaries[[#This Row],[clean Salary (in local currency)]]*VLOOKUP(tblSalaries[[#This Row],[Currency]],tblXrate[],2,FALSE)</f>
        <v>#N/A</v>
      </c>
      <c r="H1452" t="s">
        <v>1632</v>
      </c>
      <c r="I1452" t="s">
        <v>52</v>
      </c>
      <c r="J1452" t="s">
        <v>8</v>
      </c>
      <c r="K1452" t="str">
        <f>VLOOKUP(tblSalaries[[#This Row],[Where do you work]],tblCountries[[Actual]:[Mapping]],2,FALSE)</f>
        <v>India</v>
      </c>
      <c r="L1452" t="s">
        <v>13</v>
      </c>
      <c r="M1452" s="46">
        <v>19</v>
      </c>
      <c r="N14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53" spans="2:14" ht="15" customHeight="1" x14ac:dyDescent="0.25">
      <c r="B1453" t="s">
        <v>3452</v>
      </c>
      <c r="C1453" s="1">
        <v>41059.786076388889</v>
      </c>
      <c r="D1453" s="4">
        <v>60000</v>
      </c>
      <c r="E1453">
        <v>60000</v>
      </c>
      <c r="F1453" t="s">
        <v>6</v>
      </c>
      <c r="G1453" s="8" t="e">
        <f>tblSalaries[[#This Row],[clean Salary (in local currency)]]*VLOOKUP(tblSalaries[[#This Row],[Currency]],tblXrate[],2,FALSE)</f>
        <v>#N/A</v>
      </c>
      <c r="H1453" t="s">
        <v>1633</v>
      </c>
      <c r="I1453" t="s">
        <v>20</v>
      </c>
      <c r="J1453" t="s">
        <v>1634</v>
      </c>
      <c r="K1453" t="str">
        <f>VLOOKUP(tblSalaries[[#This Row],[Where do you work]],tblCountries[[Actual]:[Mapping]],2,FALSE)</f>
        <v>Turkey</v>
      </c>
      <c r="L1453" t="s">
        <v>18</v>
      </c>
      <c r="M1453" s="46">
        <v>10</v>
      </c>
      <c r="N14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54" spans="2:14" ht="15" customHeight="1" x14ac:dyDescent="0.25">
      <c r="B1454" t="s">
        <v>3453</v>
      </c>
      <c r="C1454" s="1">
        <v>41059.792592592596</v>
      </c>
      <c r="D1454" s="4">
        <v>85000</v>
      </c>
      <c r="E1454">
        <v>85000</v>
      </c>
      <c r="F1454" t="s">
        <v>6</v>
      </c>
      <c r="G1454" s="8" t="e">
        <f>tblSalaries[[#This Row],[clean Salary (in local currency)]]*VLOOKUP(tblSalaries[[#This Row],[Currency]],tblXrate[],2,FALSE)</f>
        <v>#N/A</v>
      </c>
      <c r="H1454" t="s">
        <v>1635</v>
      </c>
      <c r="I1454" t="s">
        <v>20</v>
      </c>
      <c r="J1454" t="s">
        <v>15</v>
      </c>
      <c r="K1454" t="str">
        <f>VLOOKUP(tblSalaries[[#This Row],[Where do you work]],tblCountries[[Actual]:[Mapping]],2,FALSE)</f>
        <v>USA</v>
      </c>
      <c r="L1454" t="s">
        <v>9</v>
      </c>
      <c r="M1454" s="46">
        <v>9</v>
      </c>
      <c r="N14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55" spans="2:14" ht="15" customHeight="1" x14ac:dyDescent="0.25">
      <c r="B1455" t="s">
        <v>3454</v>
      </c>
      <c r="C1455" s="1">
        <v>41059.794953703706</v>
      </c>
      <c r="D1455" s="4">
        <v>109000</v>
      </c>
      <c r="E1455">
        <v>109000</v>
      </c>
      <c r="F1455" t="s">
        <v>6</v>
      </c>
      <c r="G1455" s="8" t="e">
        <f>tblSalaries[[#This Row],[clean Salary (in local currency)]]*VLOOKUP(tblSalaries[[#This Row],[Currency]],tblXrate[],2,FALSE)</f>
        <v>#N/A</v>
      </c>
      <c r="H1455" t="s">
        <v>1636</v>
      </c>
      <c r="I1455" t="s">
        <v>52</v>
      </c>
      <c r="J1455" t="s">
        <v>15</v>
      </c>
      <c r="K1455" t="str">
        <f>VLOOKUP(tblSalaries[[#This Row],[Where do you work]],tblCountries[[Actual]:[Mapping]],2,FALSE)</f>
        <v>USA</v>
      </c>
      <c r="L1455" t="s">
        <v>9</v>
      </c>
      <c r="M1455" s="46">
        <v>15</v>
      </c>
      <c r="N14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56" spans="2:14" ht="15" customHeight="1" x14ac:dyDescent="0.25">
      <c r="B1456" t="s">
        <v>3455</v>
      </c>
      <c r="C1456" s="1">
        <v>41059.81082175926</v>
      </c>
      <c r="D1456" s="4" t="s">
        <v>1637</v>
      </c>
      <c r="E1456">
        <v>60000</v>
      </c>
      <c r="F1456" t="s">
        <v>22</v>
      </c>
      <c r="G1456" s="8" t="e">
        <f>tblSalaries[[#This Row],[clean Salary (in local currency)]]*VLOOKUP(tblSalaries[[#This Row],[Currency]],tblXrate[],2,FALSE)</f>
        <v>#N/A</v>
      </c>
      <c r="H1456" t="s">
        <v>108</v>
      </c>
      <c r="I1456" t="s">
        <v>20</v>
      </c>
      <c r="J1456" t="s">
        <v>1348</v>
      </c>
      <c r="K1456" t="str">
        <f>VLOOKUP(tblSalaries[[#This Row],[Where do you work]],tblCountries[[Actual]:[Mapping]],2,FALSE)</f>
        <v>Italy</v>
      </c>
      <c r="L1456" t="s">
        <v>13</v>
      </c>
      <c r="M1456" s="46">
        <v>14</v>
      </c>
      <c r="N14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57" spans="2:14" ht="15" customHeight="1" x14ac:dyDescent="0.25">
      <c r="B1457" t="s">
        <v>3456</v>
      </c>
      <c r="C1457" s="1">
        <v>41059.821412037039</v>
      </c>
      <c r="D1457" s="4">
        <v>77000</v>
      </c>
      <c r="E1457">
        <v>77000</v>
      </c>
      <c r="F1457" t="s">
        <v>6</v>
      </c>
      <c r="G1457" s="8" t="e">
        <f>tblSalaries[[#This Row],[clean Salary (in local currency)]]*VLOOKUP(tblSalaries[[#This Row],[Currency]],tblXrate[],2,FALSE)</f>
        <v>#N/A</v>
      </c>
      <c r="H1457" t="s">
        <v>1638</v>
      </c>
      <c r="I1457" t="s">
        <v>279</v>
      </c>
      <c r="J1457" t="s">
        <v>15</v>
      </c>
      <c r="K1457" t="str">
        <f>VLOOKUP(tblSalaries[[#This Row],[Where do you work]],tblCountries[[Actual]:[Mapping]],2,FALSE)</f>
        <v>USA</v>
      </c>
      <c r="L1457" t="s">
        <v>18</v>
      </c>
      <c r="M1457" s="46">
        <v>13</v>
      </c>
      <c r="N14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58" spans="2:14" ht="15" customHeight="1" x14ac:dyDescent="0.25">
      <c r="B1458" t="s">
        <v>3457</v>
      </c>
      <c r="C1458" s="1">
        <v>41059.822025462963</v>
      </c>
      <c r="D1458" s="4">
        <v>25000</v>
      </c>
      <c r="E1458">
        <v>25000</v>
      </c>
      <c r="F1458" t="s">
        <v>6</v>
      </c>
      <c r="G1458" s="8" t="e">
        <f>tblSalaries[[#This Row],[clean Salary (in local currency)]]*VLOOKUP(tblSalaries[[#This Row],[Currency]],tblXrate[],2,FALSE)</f>
        <v>#N/A</v>
      </c>
      <c r="H1458" t="s">
        <v>214</v>
      </c>
      <c r="I1458" t="s">
        <v>20</v>
      </c>
      <c r="J1458" t="s">
        <v>8</v>
      </c>
      <c r="K1458" t="str">
        <f>VLOOKUP(tblSalaries[[#This Row],[Where do you work]],tblCountries[[Actual]:[Mapping]],2,FALSE)</f>
        <v>India</v>
      </c>
      <c r="L1458" t="s">
        <v>13</v>
      </c>
      <c r="M1458" s="46">
        <v>4</v>
      </c>
      <c r="N14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59" spans="2:14" ht="15" customHeight="1" x14ac:dyDescent="0.25">
      <c r="B1459" t="s">
        <v>3458</v>
      </c>
      <c r="C1459" s="1">
        <v>41059.847118055557</v>
      </c>
      <c r="D1459" s="4">
        <v>64000</v>
      </c>
      <c r="E1459">
        <v>64000</v>
      </c>
      <c r="F1459" t="s">
        <v>6</v>
      </c>
      <c r="G1459" s="8" t="e">
        <f>tblSalaries[[#This Row],[clean Salary (in local currency)]]*VLOOKUP(tblSalaries[[#This Row],[Currency]],tblXrate[],2,FALSE)</f>
        <v>#N/A</v>
      </c>
      <c r="H1459" t="s">
        <v>563</v>
      </c>
      <c r="I1459" t="s">
        <v>52</v>
      </c>
      <c r="J1459" t="s">
        <v>15</v>
      </c>
      <c r="K1459" t="str">
        <f>VLOOKUP(tblSalaries[[#This Row],[Where do you work]],tblCountries[[Actual]:[Mapping]],2,FALSE)</f>
        <v>USA</v>
      </c>
      <c r="L1459" t="s">
        <v>18</v>
      </c>
      <c r="M1459" s="46">
        <v>12</v>
      </c>
      <c r="N14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60" spans="2:14" ht="15" customHeight="1" x14ac:dyDescent="0.25">
      <c r="B1460" t="s">
        <v>3459</v>
      </c>
      <c r="C1460" s="1">
        <v>41059.851504629631</v>
      </c>
      <c r="D1460" s="4">
        <v>146633</v>
      </c>
      <c r="E1460">
        <v>146633</v>
      </c>
      <c r="F1460" t="s">
        <v>69</v>
      </c>
      <c r="G1460" s="8" t="e">
        <f>tblSalaries[[#This Row],[clean Salary (in local currency)]]*VLOOKUP(tblSalaries[[#This Row],[Currency]],tblXrate[],2,FALSE)</f>
        <v>#N/A</v>
      </c>
      <c r="H1460" t="s">
        <v>1639</v>
      </c>
      <c r="I1460" t="s">
        <v>279</v>
      </c>
      <c r="J1460" t="s">
        <v>71</v>
      </c>
      <c r="K1460" t="str">
        <f>VLOOKUP(tblSalaries[[#This Row],[Where do you work]],tblCountries[[Actual]:[Mapping]],2,FALSE)</f>
        <v>UK</v>
      </c>
      <c r="L1460" t="s">
        <v>18</v>
      </c>
      <c r="M1460" s="46">
        <v>10</v>
      </c>
      <c r="N14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61" spans="2:14" ht="15" customHeight="1" x14ac:dyDescent="0.25">
      <c r="B1461" t="s">
        <v>3460</v>
      </c>
      <c r="C1461" s="1">
        <v>41059.861631944441</v>
      </c>
      <c r="D1461" s="4">
        <v>76000</v>
      </c>
      <c r="E1461">
        <v>76000</v>
      </c>
      <c r="F1461" t="s">
        <v>6</v>
      </c>
      <c r="G1461" s="8" t="e">
        <f>tblSalaries[[#This Row],[clean Salary (in local currency)]]*VLOOKUP(tblSalaries[[#This Row],[Currency]],tblXrate[],2,FALSE)</f>
        <v>#N/A</v>
      </c>
      <c r="H1461" t="s">
        <v>687</v>
      </c>
      <c r="I1461" t="s">
        <v>20</v>
      </c>
      <c r="J1461" t="s">
        <v>15</v>
      </c>
      <c r="K1461" t="str">
        <f>VLOOKUP(tblSalaries[[#This Row],[Where do you work]],tblCountries[[Actual]:[Mapping]],2,FALSE)</f>
        <v>USA</v>
      </c>
      <c r="L1461" t="s">
        <v>13</v>
      </c>
      <c r="M1461" s="46">
        <v>10</v>
      </c>
      <c r="N14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62" spans="2:14" ht="15" customHeight="1" x14ac:dyDescent="0.25">
      <c r="B1462" t="s">
        <v>3461</v>
      </c>
      <c r="C1462" s="1">
        <v>41059.862812500003</v>
      </c>
      <c r="D1462" s="4">
        <v>10000</v>
      </c>
      <c r="E1462">
        <v>10000</v>
      </c>
      <c r="F1462" t="s">
        <v>69</v>
      </c>
      <c r="G1462" s="8" t="e">
        <f>tblSalaries[[#This Row],[clean Salary (in local currency)]]*VLOOKUP(tblSalaries[[#This Row],[Currency]],tblXrate[],2,FALSE)</f>
        <v>#N/A</v>
      </c>
      <c r="H1462" t="s">
        <v>20</v>
      </c>
      <c r="I1462" t="s">
        <v>20</v>
      </c>
      <c r="J1462" t="s">
        <v>71</v>
      </c>
      <c r="K1462" t="str">
        <f>VLOOKUP(tblSalaries[[#This Row],[Where do you work]],tblCountries[[Actual]:[Mapping]],2,FALSE)</f>
        <v>UK</v>
      </c>
      <c r="L1462" t="s">
        <v>18</v>
      </c>
      <c r="M1462" s="46">
        <v>8</v>
      </c>
      <c r="N14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63" spans="2:14" ht="15" customHeight="1" x14ac:dyDescent="0.25">
      <c r="B1463" t="s">
        <v>3462</v>
      </c>
      <c r="C1463" s="1">
        <v>41059.863043981481</v>
      </c>
      <c r="D1463" s="4" t="s">
        <v>1640</v>
      </c>
      <c r="E1463">
        <v>165000</v>
      </c>
      <c r="F1463" t="s">
        <v>82</v>
      </c>
      <c r="G1463" s="8" t="e">
        <f>tblSalaries[[#This Row],[clean Salary (in local currency)]]*VLOOKUP(tblSalaries[[#This Row],[Currency]],tblXrate[],2,FALSE)</f>
        <v>#N/A</v>
      </c>
      <c r="H1463" t="s">
        <v>279</v>
      </c>
      <c r="I1463" t="s">
        <v>279</v>
      </c>
      <c r="J1463" t="s">
        <v>84</v>
      </c>
      <c r="K1463" t="str">
        <f>VLOOKUP(tblSalaries[[#This Row],[Where do you work]],tblCountries[[Actual]:[Mapping]],2,FALSE)</f>
        <v>Australia</v>
      </c>
      <c r="L1463" t="s">
        <v>18</v>
      </c>
      <c r="M1463" s="46">
        <v>17</v>
      </c>
      <c r="N14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64" spans="2:14" ht="15" customHeight="1" x14ac:dyDescent="0.25">
      <c r="B1464" t="s">
        <v>3463</v>
      </c>
      <c r="C1464" s="1">
        <v>41059.866608796299</v>
      </c>
      <c r="D1464" s="4" t="s">
        <v>1641</v>
      </c>
      <c r="E1464">
        <v>50000</v>
      </c>
      <c r="F1464" t="s">
        <v>6</v>
      </c>
      <c r="G1464" s="8" t="e">
        <f>tblSalaries[[#This Row],[clean Salary (in local currency)]]*VLOOKUP(tblSalaries[[#This Row],[Currency]],tblXrate[],2,FALSE)</f>
        <v>#N/A</v>
      </c>
      <c r="H1464" t="s">
        <v>282</v>
      </c>
      <c r="I1464" t="s">
        <v>20</v>
      </c>
      <c r="J1464" t="s">
        <v>1174</v>
      </c>
      <c r="K1464" t="str">
        <f>VLOOKUP(tblSalaries[[#This Row],[Where do you work]],tblCountries[[Actual]:[Mapping]],2,FALSE)</f>
        <v>Kuwait</v>
      </c>
      <c r="L1464" t="s">
        <v>9</v>
      </c>
      <c r="M1464" s="46">
        <v>13</v>
      </c>
      <c r="N14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65" spans="2:14" ht="15" customHeight="1" x14ac:dyDescent="0.25">
      <c r="B1465" t="s">
        <v>3464</v>
      </c>
      <c r="C1465" s="1">
        <v>41059.87027777778</v>
      </c>
      <c r="D1465" s="4" t="s">
        <v>1642</v>
      </c>
      <c r="E1465">
        <v>7200</v>
      </c>
      <c r="F1465" t="s">
        <v>6</v>
      </c>
      <c r="G1465" s="8" t="e">
        <f>tblSalaries[[#This Row],[clean Salary (in local currency)]]*VLOOKUP(tblSalaries[[#This Row],[Currency]],tblXrate[],2,FALSE)</f>
        <v>#N/A</v>
      </c>
      <c r="H1465" t="s">
        <v>1643</v>
      </c>
      <c r="I1465" t="s">
        <v>488</v>
      </c>
      <c r="J1465" t="s">
        <v>184</v>
      </c>
      <c r="K1465" t="str">
        <f>VLOOKUP(tblSalaries[[#This Row],[Where do you work]],tblCountries[[Actual]:[Mapping]],2,FALSE)</f>
        <v>Colombia</v>
      </c>
      <c r="L1465" t="s">
        <v>9</v>
      </c>
      <c r="M1465" s="46">
        <v>8</v>
      </c>
      <c r="N14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66" spans="2:14" ht="15" customHeight="1" x14ac:dyDescent="0.25">
      <c r="B1466" t="s">
        <v>3465</v>
      </c>
      <c r="C1466" s="1">
        <v>41059.880486111113</v>
      </c>
      <c r="D1466" s="4">
        <v>42000</v>
      </c>
      <c r="E1466">
        <v>42000</v>
      </c>
      <c r="F1466" t="s">
        <v>22</v>
      </c>
      <c r="G1466" s="8" t="e">
        <f>tblSalaries[[#This Row],[clean Salary (in local currency)]]*VLOOKUP(tblSalaries[[#This Row],[Currency]],tblXrate[],2,FALSE)</f>
        <v>#N/A</v>
      </c>
      <c r="H1466" t="s">
        <v>1644</v>
      </c>
      <c r="I1466" t="s">
        <v>356</v>
      </c>
      <c r="J1466" t="s">
        <v>24</v>
      </c>
      <c r="K1466" t="str">
        <f>VLOOKUP(tblSalaries[[#This Row],[Where do you work]],tblCountries[[Actual]:[Mapping]],2,FALSE)</f>
        <v>Germany</v>
      </c>
      <c r="L1466" t="s">
        <v>13</v>
      </c>
      <c r="M1466" s="46">
        <v>7</v>
      </c>
      <c r="N14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67" spans="2:14" ht="15" customHeight="1" x14ac:dyDescent="0.25">
      <c r="B1467" t="s">
        <v>3466</v>
      </c>
      <c r="C1467" s="1">
        <v>41059.888553240744</v>
      </c>
      <c r="D1467" s="4">
        <v>45000</v>
      </c>
      <c r="E1467">
        <v>45000</v>
      </c>
      <c r="F1467" t="s">
        <v>6</v>
      </c>
      <c r="G1467" s="8" t="e">
        <f>tblSalaries[[#This Row],[clean Salary (in local currency)]]*VLOOKUP(tblSalaries[[#This Row],[Currency]],tblXrate[],2,FALSE)</f>
        <v>#N/A</v>
      </c>
      <c r="H1467" t="s">
        <v>1142</v>
      </c>
      <c r="I1467" t="s">
        <v>67</v>
      </c>
      <c r="J1467" t="s">
        <v>15</v>
      </c>
      <c r="K1467" t="str">
        <f>VLOOKUP(tblSalaries[[#This Row],[Where do you work]],tblCountries[[Actual]:[Mapping]],2,FALSE)</f>
        <v>USA</v>
      </c>
      <c r="L1467" t="s">
        <v>18</v>
      </c>
      <c r="M1467" s="46">
        <v>10</v>
      </c>
      <c r="N14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68" spans="2:14" ht="15" customHeight="1" x14ac:dyDescent="0.25">
      <c r="B1468" t="s">
        <v>3467</v>
      </c>
      <c r="C1468" s="1">
        <v>41059.893101851849</v>
      </c>
      <c r="D1468" s="4">
        <v>5000</v>
      </c>
      <c r="E1468">
        <v>5000</v>
      </c>
      <c r="F1468" t="s">
        <v>6</v>
      </c>
      <c r="G1468" s="8" t="e">
        <f>tblSalaries[[#This Row],[clean Salary (in local currency)]]*VLOOKUP(tblSalaries[[#This Row],[Currency]],tblXrate[],2,FALSE)</f>
        <v>#N/A</v>
      </c>
      <c r="H1468" t="s">
        <v>1645</v>
      </c>
      <c r="I1468" t="s">
        <v>52</v>
      </c>
      <c r="J1468" t="s">
        <v>8</v>
      </c>
      <c r="K1468" t="str">
        <f>VLOOKUP(tblSalaries[[#This Row],[Where do you work]],tblCountries[[Actual]:[Mapping]],2,FALSE)</f>
        <v>India</v>
      </c>
      <c r="L1468" t="s">
        <v>13</v>
      </c>
      <c r="M1468" s="46">
        <v>4</v>
      </c>
      <c r="N14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69" spans="2:14" ht="15" customHeight="1" x14ac:dyDescent="0.25">
      <c r="B1469" t="s">
        <v>3468</v>
      </c>
      <c r="C1469" s="1">
        <v>41059.906319444446</v>
      </c>
      <c r="D1469" s="4">
        <v>74000</v>
      </c>
      <c r="E1469">
        <v>74000</v>
      </c>
      <c r="F1469" t="s">
        <v>82</v>
      </c>
      <c r="G1469" s="8" t="e">
        <f>tblSalaries[[#This Row],[clean Salary (in local currency)]]*VLOOKUP(tblSalaries[[#This Row],[Currency]],tblXrate[],2,FALSE)</f>
        <v>#N/A</v>
      </c>
      <c r="H1469" t="s">
        <v>1646</v>
      </c>
      <c r="I1469" t="s">
        <v>20</v>
      </c>
      <c r="J1469" t="s">
        <v>84</v>
      </c>
      <c r="K1469" t="str">
        <f>VLOOKUP(tblSalaries[[#This Row],[Where do you work]],tblCountries[[Actual]:[Mapping]],2,FALSE)</f>
        <v>Australia</v>
      </c>
      <c r="L1469" t="s">
        <v>13</v>
      </c>
      <c r="M1469" s="46">
        <v>20</v>
      </c>
      <c r="N14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70" spans="2:14" ht="15" customHeight="1" x14ac:dyDescent="0.25">
      <c r="B1470" t="s">
        <v>3469</v>
      </c>
      <c r="C1470" s="1">
        <v>41059.92454861111</v>
      </c>
      <c r="D1470" s="4" t="s">
        <v>815</v>
      </c>
      <c r="E1470">
        <v>15000</v>
      </c>
      <c r="F1470" t="s">
        <v>6</v>
      </c>
      <c r="G1470" s="8" t="e">
        <f>tblSalaries[[#This Row],[clean Salary (in local currency)]]*VLOOKUP(tblSalaries[[#This Row],[Currency]],tblXrate[],2,FALSE)</f>
        <v>#N/A</v>
      </c>
      <c r="H1470" t="s">
        <v>52</v>
      </c>
      <c r="I1470" t="s">
        <v>52</v>
      </c>
      <c r="J1470" t="s">
        <v>73</v>
      </c>
      <c r="K1470" t="str">
        <f>VLOOKUP(tblSalaries[[#This Row],[Where do you work]],tblCountries[[Actual]:[Mapping]],2,FALSE)</f>
        <v>Romania</v>
      </c>
      <c r="L1470" t="s">
        <v>18</v>
      </c>
      <c r="M1470" s="46">
        <v>5</v>
      </c>
      <c r="N14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71" spans="2:14" ht="15" customHeight="1" x14ac:dyDescent="0.25">
      <c r="B1471" t="s">
        <v>3470</v>
      </c>
      <c r="C1471" s="1">
        <v>41059.938576388886</v>
      </c>
      <c r="D1471" s="4" t="s">
        <v>1647</v>
      </c>
      <c r="E1471">
        <v>33500</v>
      </c>
      <c r="F1471" t="s">
        <v>22</v>
      </c>
      <c r="G1471" s="8" t="e">
        <f>tblSalaries[[#This Row],[clean Salary (in local currency)]]*VLOOKUP(tblSalaries[[#This Row],[Currency]],tblXrate[],2,FALSE)</f>
        <v>#N/A</v>
      </c>
      <c r="H1471" t="s">
        <v>1648</v>
      </c>
      <c r="I1471" t="s">
        <v>488</v>
      </c>
      <c r="J1471" t="s">
        <v>24</v>
      </c>
      <c r="K1471" t="str">
        <f>VLOOKUP(tblSalaries[[#This Row],[Where do you work]],tblCountries[[Actual]:[Mapping]],2,FALSE)</f>
        <v>Germany</v>
      </c>
      <c r="L1471" t="s">
        <v>13</v>
      </c>
      <c r="M1471" s="46">
        <v>8</v>
      </c>
      <c r="N14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72" spans="2:14" ht="15" customHeight="1" x14ac:dyDescent="0.25">
      <c r="B1472" t="s">
        <v>3471</v>
      </c>
      <c r="C1472" s="1">
        <v>41059.938599537039</v>
      </c>
      <c r="D1472" s="4" t="s">
        <v>1649</v>
      </c>
      <c r="E1472">
        <v>61000</v>
      </c>
      <c r="F1472" t="s">
        <v>6</v>
      </c>
      <c r="G1472" s="8" t="e">
        <f>tblSalaries[[#This Row],[clean Salary (in local currency)]]*VLOOKUP(tblSalaries[[#This Row],[Currency]],tblXrate[],2,FALSE)</f>
        <v>#N/A</v>
      </c>
      <c r="H1472" t="s">
        <v>14</v>
      </c>
      <c r="I1472" t="s">
        <v>20</v>
      </c>
      <c r="J1472" t="s">
        <v>15</v>
      </c>
      <c r="K1472" t="str">
        <f>VLOOKUP(tblSalaries[[#This Row],[Where do you work]],tblCountries[[Actual]:[Mapping]],2,FALSE)</f>
        <v>USA</v>
      </c>
      <c r="L1472" t="s">
        <v>9</v>
      </c>
      <c r="M1472" s="46">
        <v>5</v>
      </c>
      <c r="N14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73" spans="2:14" ht="15" customHeight="1" x14ac:dyDescent="0.25">
      <c r="B1473" t="s">
        <v>3472</v>
      </c>
      <c r="C1473" s="1">
        <v>41059.939131944448</v>
      </c>
      <c r="D1473" s="4">
        <v>66000</v>
      </c>
      <c r="E1473">
        <v>66000</v>
      </c>
      <c r="F1473" t="s">
        <v>6</v>
      </c>
      <c r="G1473" s="8" t="e">
        <f>tblSalaries[[#This Row],[clean Salary (in local currency)]]*VLOOKUP(tblSalaries[[#This Row],[Currency]],tblXrate[],2,FALSE)</f>
        <v>#N/A</v>
      </c>
      <c r="H1473" t="s">
        <v>1650</v>
      </c>
      <c r="I1473" t="s">
        <v>20</v>
      </c>
      <c r="J1473" t="s">
        <v>15</v>
      </c>
      <c r="K1473" t="str">
        <f>VLOOKUP(tblSalaries[[#This Row],[Where do you work]],tblCountries[[Actual]:[Mapping]],2,FALSE)</f>
        <v>USA</v>
      </c>
      <c r="L1473" t="s">
        <v>9</v>
      </c>
      <c r="M1473" s="46">
        <v>2</v>
      </c>
      <c r="N14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74" spans="2:14" ht="15" customHeight="1" x14ac:dyDescent="0.25">
      <c r="B1474" t="s">
        <v>3473</v>
      </c>
      <c r="C1474" s="1">
        <v>41059.958148148151</v>
      </c>
      <c r="D1474" s="4" t="s">
        <v>1651</v>
      </c>
      <c r="E1474">
        <v>278000</v>
      </c>
      <c r="F1474" t="s">
        <v>40</v>
      </c>
      <c r="G1474" s="8" t="e">
        <f>tblSalaries[[#This Row],[clean Salary (in local currency)]]*VLOOKUP(tblSalaries[[#This Row],[Currency]],tblXrate[],2,FALSE)</f>
        <v>#N/A</v>
      </c>
      <c r="H1474" t="s">
        <v>720</v>
      </c>
      <c r="I1474" t="s">
        <v>3912</v>
      </c>
      <c r="J1474" t="s">
        <v>8</v>
      </c>
      <c r="K1474" t="str">
        <f>VLOOKUP(tblSalaries[[#This Row],[Where do you work]],tblCountries[[Actual]:[Mapping]],2,FALSE)</f>
        <v>India</v>
      </c>
      <c r="L1474" t="s">
        <v>13</v>
      </c>
      <c r="M1474" s="46">
        <v>8</v>
      </c>
      <c r="N14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75" spans="2:14" ht="15" customHeight="1" x14ac:dyDescent="0.25">
      <c r="B1475" t="s">
        <v>3474</v>
      </c>
      <c r="C1475" s="1">
        <v>41059.959583333337</v>
      </c>
      <c r="D1475" s="4">
        <v>55000</v>
      </c>
      <c r="E1475">
        <v>55000</v>
      </c>
      <c r="F1475" t="s">
        <v>6</v>
      </c>
      <c r="G1475" s="8" t="e">
        <f>tblSalaries[[#This Row],[clean Salary (in local currency)]]*VLOOKUP(tblSalaries[[#This Row],[Currency]],tblXrate[],2,FALSE)</f>
        <v>#N/A</v>
      </c>
      <c r="H1475" t="s">
        <v>1652</v>
      </c>
      <c r="I1475" t="s">
        <v>52</v>
      </c>
      <c r="J1475" t="s">
        <v>15</v>
      </c>
      <c r="K1475" t="str">
        <f>VLOOKUP(tblSalaries[[#This Row],[Where do you work]],tblCountries[[Actual]:[Mapping]],2,FALSE)</f>
        <v>USA</v>
      </c>
      <c r="L1475" t="s">
        <v>18</v>
      </c>
      <c r="M1475" s="46">
        <v>14</v>
      </c>
      <c r="N14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76" spans="2:14" ht="15" customHeight="1" x14ac:dyDescent="0.25">
      <c r="B1476" t="s">
        <v>3475</v>
      </c>
      <c r="C1476" s="1">
        <v>41059.976388888892</v>
      </c>
      <c r="D1476" s="4">
        <v>32000</v>
      </c>
      <c r="E1476">
        <v>32000</v>
      </c>
      <c r="F1476" t="s">
        <v>6</v>
      </c>
      <c r="G1476" s="8" t="e">
        <f>tblSalaries[[#This Row],[clean Salary (in local currency)]]*VLOOKUP(tblSalaries[[#This Row],[Currency]],tblXrate[],2,FALSE)</f>
        <v>#N/A</v>
      </c>
      <c r="H1476" t="s">
        <v>1653</v>
      </c>
      <c r="I1476" t="s">
        <v>3912</v>
      </c>
      <c r="J1476" t="s">
        <v>15</v>
      </c>
      <c r="K1476" t="str">
        <f>VLOOKUP(tblSalaries[[#This Row],[Where do you work]],tblCountries[[Actual]:[Mapping]],2,FALSE)</f>
        <v>USA</v>
      </c>
      <c r="L1476" t="s">
        <v>9</v>
      </c>
      <c r="M1476" s="46">
        <v>10</v>
      </c>
      <c r="N14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77" spans="2:14" ht="15" customHeight="1" x14ac:dyDescent="0.25">
      <c r="B1477" t="s">
        <v>3476</v>
      </c>
      <c r="C1477" s="1">
        <v>41059.979143518518</v>
      </c>
      <c r="D1477" s="4">
        <v>18000</v>
      </c>
      <c r="E1477">
        <v>18000</v>
      </c>
      <c r="F1477" t="s">
        <v>6</v>
      </c>
      <c r="G1477" s="8" t="e">
        <f>tblSalaries[[#This Row],[clean Salary (in local currency)]]*VLOOKUP(tblSalaries[[#This Row],[Currency]],tblXrate[],2,FALSE)</f>
        <v>#N/A</v>
      </c>
      <c r="H1477" t="s">
        <v>1654</v>
      </c>
      <c r="I1477" t="s">
        <v>20</v>
      </c>
      <c r="J1477" t="s">
        <v>8</v>
      </c>
      <c r="K1477" t="str">
        <f>VLOOKUP(tblSalaries[[#This Row],[Where do you work]],tblCountries[[Actual]:[Mapping]],2,FALSE)</f>
        <v>India</v>
      </c>
      <c r="L1477" t="s">
        <v>13</v>
      </c>
      <c r="M1477" s="46">
        <v>6</v>
      </c>
      <c r="N14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78" spans="2:14" ht="15" customHeight="1" x14ac:dyDescent="0.25">
      <c r="B1478" t="s">
        <v>3477</v>
      </c>
      <c r="C1478" s="1">
        <v>41059.999560185184</v>
      </c>
      <c r="D1478" s="4" t="s">
        <v>1655</v>
      </c>
      <c r="E1478">
        <v>650000</v>
      </c>
      <c r="F1478" t="s">
        <v>40</v>
      </c>
      <c r="G1478" s="8" t="e">
        <f>tblSalaries[[#This Row],[clean Salary (in local currency)]]*VLOOKUP(tblSalaries[[#This Row],[Currency]],tblXrate[],2,FALSE)</f>
        <v>#N/A</v>
      </c>
      <c r="H1478" t="s">
        <v>1656</v>
      </c>
      <c r="I1478" t="s">
        <v>20</v>
      </c>
      <c r="J1478" t="s">
        <v>8</v>
      </c>
      <c r="K1478" t="str">
        <f>VLOOKUP(tblSalaries[[#This Row],[Where do you work]],tblCountries[[Actual]:[Mapping]],2,FALSE)</f>
        <v>India</v>
      </c>
      <c r="L1478" t="s">
        <v>9</v>
      </c>
      <c r="M1478" s="46">
        <v>21</v>
      </c>
      <c r="N14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479" spans="2:14" ht="15" customHeight="1" x14ac:dyDescent="0.25">
      <c r="B1479" t="s">
        <v>3478</v>
      </c>
      <c r="C1479" s="1">
        <v>41060.025347222225</v>
      </c>
      <c r="D1479" s="4">
        <v>50000</v>
      </c>
      <c r="E1479">
        <v>50000</v>
      </c>
      <c r="F1479" t="s">
        <v>22</v>
      </c>
      <c r="G1479" s="8" t="e">
        <f>tblSalaries[[#This Row],[clean Salary (in local currency)]]*VLOOKUP(tblSalaries[[#This Row],[Currency]],tblXrate[],2,FALSE)</f>
        <v>#N/A</v>
      </c>
      <c r="H1479" t="s">
        <v>930</v>
      </c>
      <c r="I1479" t="s">
        <v>310</v>
      </c>
      <c r="J1479" t="s">
        <v>893</v>
      </c>
      <c r="K1479" t="str">
        <f>VLOOKUP(tblSalaries[[#This Row],[Where do you work]],tblCountries[[Actual]:[Mapping]],2,FALSE)</f>
        <v>Italy</v>
      </c>
      <c r="L1479" t="s">
        <v>13</v>
      </c>
      <c r="M1479" s="46">
        <v>15</v>
      </c>
      <c r="N14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80" spans="2:14" ht="15" customHeight="1" x14ac:dyDescent="0.25">
      <c r="B1480" t="s">
        <v>3479</v>
      </c>
      <c r="C1480" s="1">
        <v>41060.032581018517</v>
      </c>
      <c r="D1480" s="4" t="s">
        <v>1657</v>
      </c>
      <c r="E1480">
        <v>4000000</v>
      </c>
      <c r="F1480" t="s">
        <v>40</v>
      </c>
      <c r="G1480" s="8" t="e">
        <f>tblSalaries[[#This Row],[clean Salary (in local currency)]]*VLOOKUP(tblSalaries[[#This Row],[Currency]],tblXrate[],2,FALSE)</f>
        <v>#N/A</v>
      </c>
      <c r="H1480" t="s">
        <v>1658</v>
      </c>
      <c r="I1480" t="s">
        <v>67</v>
      </c>
      <c r="J1480" t="s">
        <v>8</v>
      </c>
      <c r="K1480" t="str">
        <f>VLOOKUP(tblSalaries[[#This Row],[Where do you work]],tblCountries[[Actual]:[Mapping]],2,FALSE)</f>
        <v>India</v>
      </c>
      <c r="L1480" t="s">
        <v>13</v>
      </c>
      <c r="M1480" s="46">
        <v>5</v>
      </c>
      <c r="N14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81" spans="2:14" ht="15" customHeight="1" x14ac:dyDescent="0.25">
      <c r="B1481" t="s">
        <v>3480</v>
      </c>
      <c r="C1481" s="1">
        <v>41060.047986111109</v>
      </c>
      <c r="D1481" s="4" t="s">
        <v>1659</v>
      </c>
      <c r="E1481">
        <v>10000</v>
      </c>
      <c r="F1481" t="s">
        <v>6</v>
      </c>
      <c r="G1481" s="8" t="e">
        <f>tblSalaries[[#This Row],[clean Salary (in local currency)]]*VLOOKUP(tblSalaries[[#This Row],[Currency]],tblXrate[],2,FALSE)</f>
        <v>#N/A</v>
      </c>
      <c r="H1481" t="s">
        <v>1660</v>
      </c>
      <c r="I1481" t="s">
        <v>20</v>
      </c>
      <c r="J1481" t="s">
        <v>143</v>
      </c>
      <c r="K1481" t="str">
        <f>VLOOKUP(tblSalaries[[#This Row],[Where do you work]],tblCountries[[Actual]:[Mapping]],2,FALSE)</f>
        <v>Brazil</v>
      </c>
      <c r="L1481" t="s">
        <v>9</v>
      </c>
      <c r="M1481" s="46">
        <v>1</v>
      </c>
      <c r="N14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82" spans="2:14" ht="15" customHeight="1" x14ac:dyDescent="0.25">
      <c r="B1482" t="s">
        <v>3481</v>
      </c>
      <c r="C1482" s="1">
        <v>41060.053657407407</v>
      </c>
      <c r="D1482" s="4">
        <v>74300</v>
      </c>
      <c r="E1482">
        <v>74300</v>
      </c>
      <c r="F1482" t="s">
        <v>6</v>
      </c>
      <c r="G1482" s="8" t="e">
        <f>tblSalaries[[#This Row],[clean Salary (in local currency)]]*VLOOKUP(tblSalaries[[#This Row],[Currency]],tblXrate[],2,FALSE)</f>
        <v>#N/A</v>
      </c>
      <c r="H1482" t="s">
        <v>1661</v>
      </c>
      <c r="I1482" t="s">
        <v>20</v>
      </c>
      <c r="J1482" t="s">
        <v>15</v>
      </c>
      <c r="K1482" t="str">
        <f>VLOOKUP(tblSalaries[[#This Row],[Where do you work]],tblCountries[[Actual]:[Mapping]],2,FALSE)</f>
        <v>USA</v>
      </c>
      <c r="L1482" t="s">
        <v>9</v>
      </c>
      <c r="M1482" s="46">
        <v>3</v>
      </c>
      <c r="N14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83" spans="2:14" ht="15" customHeight="1" x14ac:dyDescent="0.25">
      <c r="B1483" t="s">
        <v>3482</v>
      </c>
      <c r="C1483" s="1">
        <v>41060.054027777776</v>
      </c>
      <c r="D1483" s="4">
        <v>1500000</v>
      </c>
      <c r="E1483">
        <v>1500000</v>
      </c>
      <c r="F1483" t="s">
        <v>40</v>
      </c>
      <c r="G1483" s="8" t="e">
        <f>tblSalaries[[#This Row],[clean Salary (in local currency)]]*VLOOKUP(tblSalaries[[#This Row],[Currency]],tblXrate[],2,FALSE)</f>
        <v>#N/A</v>
      </c>
      <c r="H1483" t="s">
        <v>1662</v>
      </c>
      <c r="I1483" t="s">
        <v>356</v>
      </c>
      <c r="J1483" t="s">
        <v>8</v>
      </c>
      <c r="K1483" t="str">
        <f>VLOOKUP(tblSalaries[[#This Row],[Where do you work]],tblCountries[[Actual]:[Mapping]],2,FALSE)</f>
        <v>India</v>
      </c>
      <c r="L1483" t="s">
        <v>9</v>
      </c>
      <c r="M1483" s="46">
        <v>10</v>
      </c>
      <c r="N14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84" spans="2:14" ht="15" customHeight="1" x14ac:dyDescent="0.25">
      <c r="B1484" t="s">
        <v>3483</v>
      </c>
      <c r="C1484" s="1">
        <v>41060.073472222219</v>
      </c>
      <c r="D1484" s="4" t="s">
        <v>1663</v>
      </c>
      <c r="E1484">
        <v>536000</v>
      </c>
      <c r="F1484" t="s">
        <v>40</v>
      </c>
      <c r="G1484" s="8" t="e">
        <f>tblSalaries[[#This Row],[clean Salary (in local currency)]]*VLOOKUP(tblSalaries[[#This Row],[Currency]],tblXrate[],2,FALSE)</f>
        <v>#N/A</v>
      </c>
      <c r="H1484" t="s">
        <v>91</v>
      </c>
      <c r="I1484" t="s">
        <v>52</v>
      </c>
      <c r="J1484" t="s">
        <v>8</v>
      </c>
      <c r="K1484" t="str">
        <f>VLOOKUP(tblSalaries[[#This Row],[Where do you work]],tblCountries[[Actual]:[Mapping]],2,FALSE)</f>
        <v>India</v>
      </c>
      <c r="L1484" t="s">
        <v>9</v>
      </c>
      <c r="M1484" s="46">
        <v>4</v>
      </c>
      <c r="N14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85" spans="2:14" ht="15" customHeight="1" x14ac:dyDescent="0.25">
      <c r="B1485" t="s">
        <v>3484</v>
      </c>
      <c r="C1485" s="1">
        <v>41060.076689814814</v>
      </c>
      <c r="D1485" s="4">
        <v>95000</v>
      </c>
      <c r="E1485">
        <v>95000</v>
      </c>
      <c r="F1485" t="s">
        <v>6</v>
      </c>
      <c r="G1485" s="8" t="e">
        <f>tblSalaries[[#This Row],[clean Salary (in local currency)]]*VLOOKUP(tblSalaries[[#This Row],[Currency]],tblXrate[],2,FALSE)</f>
        <v>#N/A</v>
      </c>
      <c r="H1485" t="s">
        <v>266</v>
      </c>
      <c r="I1485" t="s">
        <v>20</v>
      </c>
      <c r="J1485" t="s">
        <v>15</v>
      </c>
      <c r="K1485" t="str">
        <f>VLOOKUP(tblSalaries[[#This Row],[Where do you work]],tblCountries[[Actual]:[Mapping]],2,FALSE)</f>
        <v>USA</v>
      </c>
      <c r="L1485" t="s">
        <v>9</v>
      </c>
      <c r="M1485" s="46">
        <v>15</v>
      </c>
      <c r="N14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86" spans="2:14" ht="15" customHeight="1" x14ac:dyDescent="0.25">
      <c r="B1486" t="s">
        <v>3485</v>
      </c>
      <c r="C1486" s="1">
        <v>41060.100428240738</v>
      </c>
      <c r="D1486" s="4">
        <v>64300</v>
      </c>
      <c r="E1486">
        <v>64300</v>
      </c>
      <c r="F1486" t="s">
        <v>6</v>
      </c>
      <c r="G1486" s="8" t="e">
        <f>tblSalaries[[#This Row],[clean Salary (in local currency)]]*VLOOKUP(tblSalaries[[#This Row],[Currency]],tblXrate[],2,FALSE)</f>
        <v>#N/A</v>
      </c>
      <c r="H1486" t="s">
        <v>1664</v>
      </c>
      <c r="I1486" t="s">
        <v>310</v>
      </c>
      <c r="J1486" t="s">
        <v>15</v>
      </c>
      <c r="K1486" t="str">
        <f>VLOOKUP(tblSalaries[[#This Row],[Where do you work]],tblCountries[[Actual]:[Mapping]],2,FALSE)</f>
        <v>USA</v>
      </c>
      <c r="L1486" t="s">
        <v>9</v>
      </c>
      <c r="M1486" s="46">
        <v>15</v>
      </c>
      <c r="N14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87" spans="2:14" ht="15" customHeight="1" x14ac:dyDescent="0.25">
      <c r="B1487" t="s">
        <v>3486</v>
      </c>
      <c r="C1487" s="1">
        <v>41060.109131944446</v>
      </c>
      <c r="D1487" s="4">
        <v>250000</v>
      </c>
      <c r="E1487">
        <v>250000</v>
      </c>
      <c r="F1487" t="s">
        <v>6</v>
      </c>
      <c r="G1487" s="8" t="e">
        <f>tblSalaries[[#This Row],[clean Salary (in local currency)]]*VLOOKUP(tblSalaries[[#This Row],[Currency]],tblXrate[],2,FALSE)</f>
        <v>#N/A</v>
      </c>
      <c r="H1487" t="s">
        <v>83</v>
      </c>
      <c r="I1487" t="s">
        <v>356</v>
      </c>
      <c r="J1487" t="s">
        <v>15</v>
      </c>
      <c r="K1487" t="str">
        <f>VLOOKUP(tblSalaries[[#This Row],[Where do you work]],tblCountries[[Actual]:[Mapping]],2,FALSE)</f>
        <v>USA</v>
      </c>
      <c r="L1487" t="s">
        <v>13</v>
      </c>
      <c r="M1487" s="46">
        <v>20</v>
      </c>
      <c r="N14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88" spans="2:14" ht="15" customHeight="1" x14ac:dyDescent="0.25">
      <c r="B1488" t="s">
        <v>3487</v>
      </c>
      <c r="C1488" s="1">
        <v>41060.129965277774</v>
      </c>
      <c r="D1488" s="4">
        <v>89000</v>
      </c>
      <c r="E1488">
        <v>89000</v>
      </c>
      <c r="F1488" t="s">
        <v>6</v>
      </c>
      <c r="G1488" s="8" t="e">
        <f>tblSalaries[[#This Row],[clean Salary (in local currency)]]*VLOOKUP(tblSalaries[[#This Row],[Currency]],tblXrate[],2,FALSE)</f>
        <v>#N/A</v>
      </c>
      <c r="H1488" t="s">
        <v>641</v>
      </c>
      <c r="I1488" t="s">
        <v>52</v>
      </c>
      <c r="J1488" t="s">
        <v>15</v>
      </c>
      <c r="K1488" t="str">
        <f>VLOOKUP(tblSalaries[[#This Row],[Where do you work]],tblCountries[[Actual]:[Mapping]],2,FALSE)</f>
        <v>USA</v>
      </c>
      <c r="L1488" t="s">
        <v>18</v>
      </c>
      <c r="M1488" s="46">
        <v>10</v>
      </c>
      <c r="N14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89" spans="2:14" ht="15" customHeight="1" x14ac:dyDescent="0.25">
      <c r="B1489" t="s">
        <v>3488</v>
      </c>
      <c r="C1489" s="1">
        <v>41060.175219907411</v>
      </c>
      <c r="D1489" s="4">
        <v>75000</v>
      </c>
      <c r="E1489">
        <v>75000</v>
      </c>
      <c r="F1489" t="s">
        <v>6</v>
      </c>
      <c r="G1489" s="8" t="e">
        <f>tblSalaries[[#This Row],[clean Salary (in local currency)]]*VLOOKUP(tblSalaries[[#This Row],[Currency]],tblXrate[],2,FALSE)</f>
        <v>#N/A</v>
      </c>
      <c r="H1489" t="s">
        <v>14</v>
      </c>
      <c r="I1489" t="s">
        <v>20</v>
      </c>
      <c r="J1489" t="s">
        <v>15</v>
      </c>
      <c r="K1489" t="str">
        <f>VLOOKUP(tblSalaries[[#This Row],[Where do you work]],tblCountries[[Actual]:[Mapping]],2,FALSE)</f>
        <v>USA</v>
      </c>
      <c r="L1489" t="s">
        <v>13</v>
      </c>
      <c r="M1489" s="46">
        <v>1.5</v>
      </c>
      <c r="N14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90" spans="2:14" ht="15" customHeight="1" x14ac:dyDescent="0.25">
      <c r="B1490" t="s">
        <v>3489</v>
      </c>
      <c r="C1490" s="1">
        <v>41060.210405092592</v>
      </c>
      <c r="D1490" s="4">
        <v>45000</v>
      </c>
      <c r="E1490">
        <v>45000</v>
      </c>
      <c r="F1490" t="s">
        <v>6</v>
      </c>
      <c r="G1490" s="8" t="e">
        <f>tblSalaries[[#This Row],[clean Salary (in local currency)]]*VLOOKUP(tblSalaries[[#This Row],[Currency]],tblXrate[],2,FALSE)</f>
        <v>#N/A</v>
      </c>
      <c r="H1490" t="s">
        <v>1665</v>
      </c>
      <c r="I1490" t="s">
        <v>20</v>
      </c>
      <c r="J1490" t="s">
        <v>15</v>
      </c>
      <c r="K1490" t="str">
        <f>VLOOKUP(tblSalaries[[#This Row],[Where do you work]],tblCountries[[Actual]:[Mapping]],2,FALSE)</f>
        <v>USA</v>
      </c>
      <c r="L1490" t="s">
        <v>13</v>
      </c>
      <c r="M1490" s="46">
        <v>5</v>
      </c>
      <c r="N14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91" spans="2:14" ht="15" customHeight="1" x14ac:dyDescent="0.25">
      <c r="B1491" t="s">
        <v>3490</v>
      </c>
      <c r="C1491" s="1">
        <v>41060.224976851852</v>
      </c>
      <c r="D1491" s="4">
        <v>127500</v>
      </c>
      <c r="E1491">
        <v>127500</v>
      </c>
      <c r="F1491" t="s">
        <v>6</v>
      </c>
      <c r="G1491" s="8" t="e">
        <f>tblSalaries[[#This Row],[clean Salary (in local currency)]]*VLOOKUP(tblSalaries[[#This Row],[Currency]],tblXrate[],2,FALSE)</f>
        <v>#N/A</v>
      </c>
      <c r="H1491" t="s">
        <v>1666</v>
      </c>
      <c r="I1491" t="s">
        <v>3914</v>
      </c>
      <c r="J1491" t="s">
        <v>15</v>
      </c>
      <c r="K1491" t="str">
        <f>VLOOKUP(tblSalaries[[#This Row],[Where do you work]],tblCountries[[Actual]:[Mapping]],2,FALSE)</f>
        <v>USA</v>
      </c>
      <c r="L1491" t="s">
        <v>13</v>
      </c>
      <c r="M1491" s="46">
        <v>22</v>
      </c>
      <c r="N14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492" spans="2:14" ht="15" customHeight="1" x14ac:dyDescent="0.25">
      <c r="B1492" t="s">
        <v>3491</v>
      </c>
      <c r="C1492" s="1">
        <v>41060.230486111112</v>
      </c>
      <c r="D1492" s="4">
        <v>170000</v>
      </c>
      <c r="E1492">
        <v>170000</v>
      </c>
      <c r="F1492" t="s">
        <v>6</v>
      </c>
      <c r="G1492" s="8" t="e">
        <f>tblSalaries[[#This Row],[clean Salary (in local currency)]]*VLOOKUP(tblSalaries[[#This Row],[Currency]],tblXrate[],2,FALSE)</f>
        <v>#N/A</v>
      </c>
      <c r="H1492" t="s">
        <v>29</v>
      </c>
      <c r="I1492" t="s">
        <v>3914</v>
      </c>
      <c r="J1492" t="s">
        <v>15</v>
      </c>
      <c r="K1492" t="str">
        <f>VLOOKUP(tblSalaries[[#This Row],[Where do you work]],tblCountries[[Actual]:[Mapping]],2,FALSE)</f>
        <v>USA</v>
      </c>
      <c r="L1492" t="s">
        <v>18</v>
      </c>
      <c r="M1492" s="46">
        <v>18</v>
      </c>
      <c r="N14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93" spans="2:14" ht="15" customHeight="1" x14ac:dyDescent="0.25">
      <c r="B1493" t="s">
        <v>3492</v>
      </c>
      <c r="C1493" s="1">
        <v>41060.234363425923</v>
      </c>
      <c r="D1493" s="4">
        <v>800</v>
      </c>
      <c r="E1493">
        <v>9600</v>
      </c>
      <c r="F1493" t="s">
        <v>6</v>
      </c>
      <c r="G1493" s="8" t="e">
        <f>tblSalaries[[#This Row],[clean Salary (in local currency)]]*VLOOKUP(tblSalaries[[#This Row],[Currency]],tblXrate[],2,FALSE)</f>
        <v>#N/A</v>
      </c>
      <c r="H1493" t="s">
        <v>853</v>
      </c>
      <c r="I1493" t="s">
        <v>20</v>
      </c>
      <c r="J1493" t="s">
        <v>1667</v>
      </c>
      <c r="K1493" t="str">
        <f>VLOOKUP(tblSalaries[[#This Row],[Where do you work]],tblCountries[[Actual]:[Mapping]],2,FALSE)</f>
        <v>Bolivia</v>
      </c>
      <c r="L1493" t="s">
        <v>13</v>
      </c>
      <c r="M1493" s="46">
        <v>2</v>
      </c>
      <c r="N14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94" spans="2:14" ht="15" customHeight="1" x14ac:dyDescent="0.25">
      <c r="B1494" t="s">
        <v>3493</v>
      </c>
      <c r="C1494" s="1">
        <v>41060.259513888886</v>
      </c>
      <c r="D1494" s="4">
        <v>62000</v>
      </c>
      <c r="E1494">
        <v>62000</v>
      </c>
      <c r="F1494" t="s">
        <v>6</v>
      </c>
      <c r="G1494" s="8" t="e">
        <f>tblSalaries[[#This Row],[clean Salary (in local currency)]]*VLOOKUP(tblSalaries[[#This Row],[Currency]],tblXrate[],2,FALSE)</f>
        <v>#N/A</v>
      </c>
      <c r="H1494" t="s">
        <v>1668</v>
      </c>
      <c r="I1494" t="s">
        <v>20</v>
      </c>
      <c r="J1494" t="s">
        <v>15</v>
      </c>
      <c r="K1494" t="str">
        <f>VLOOKUP(tblSalaries[[#This Row],[Where do you work]],tblCountries[[Actual]:[Mapping]],2,FALSE)</f>
        <v>USA</v>
      </c>
      <c r="L1494" t="s">
        <v>13</v>
      </c>
      <c r="M1494" s="46">
        <v>27</v>
      </c>
      <c r="N14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495" spans="2:14" ht="15" customHeight="1" x14ac:dyDescent="0.25">
      <c r="B1495" t="s">
        <v>3494</v>
      </c>
      <c r="C1495" s="1">
        <v>41060.266076388885</v>
      </c>
      <c r="D1495" s="4">
        <v>22000</v>
      </c>
      <c r="E1495">
        <v>22000</v>
      </c>
      <c r="F1495" t="s">
        <v>6</v>
      </c>
      <c r="G1495" s="8" t="e">
        <f>tblSalaries[[#This Row],[clean Salary (in local currency)]]*VLOOKUP(tblSalaries[[#This Row],[Currency]],tblXrate[],2,FALSE)</f>
        <v>#N/A</v>
      </c>
      <c r="H1495" t="s">
        <v>1669</v>
      </c>
      <c r="I1495" t="s">
        <v>52</v>
      </c>
      <c r="J1495" t="s">
        <v>15</v>
      </c>
      <c r="K1495" t="str">
        <f>VLOOKUP(tblSalaries[[#This Row],[Where do you work]],tblCountries[[Actual]:[Mapping]],2,FALSE)</f>
        <v>USA</v>
      </c>
      <c r="L1495" t="s">
        <v>9</v>
      </c>
      <c r="M1495" s="46">
        <v>3</v>
      </c>
      <c r="N14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96" spans="2:14" ht="15" customHeight="1" x14ac:dyDescent="0.25">
      <c r="B1496" t="s">
        <v>3495</v>
      </c>
      <c r="C1496" s="1">
        <v>41060.266608796293</v>
      </c>
      <c r="D1496" s="4">
        <v>45000</v>
      </c>
      <c r="E1496">
        <v>45000</v>
      </c>
      <c r="F1496" t="s">
        <v>6</v>
      </c>
      <c r="G1496" s="8" t="e">
        <f>tblSalaries[[#This Row],[clean Salary (in local currency)]]*VLOOKUP(tblSalaries[[#This Row],[Currency]],tblXrate[],2,FALSE)</f>
        <v>#N/A</v>
      </c>
      <c r="H1496" t="s">
        <v>207</v>
      </c>
      <c r="I1496" t="s">
        <v>20</v>
      </c>
      <c r="J1496" t="s">
        <v>15</v>
      </c>
      <c r="K1496" t="str">
        <f>VLOOKUP(tblSalaries[[#This Row],[Where do you work]],tblCountries[[Actual]:[Mapping]],2,FALSE)</f>
        <v>USA</v>
      </c>
      <c r="L1496" t="s">
        <v>9</v>
      </c>
      <c r="M1496" s="46">
        <v>8</v>
      </c>
      <c r="N14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97" spans="2:14" ht="15" customHeight="1" x14ac:dyDescent="0.25">
      <c r="B1497" t="s">
        <v>3496</v>
      </c>
      <c r="C1497" s="1">
        <v>41060.303888888891</v>
      </c>
      <c r="D1497" s="4">
        <v>145000</v>
      </c>
      <c r="E1497">
        <v>145000</v>
      </c>
      <c r="F1497" t="s">
        <v>6</v>
      </c>
      <c r="G1497" s="8" t="e">
        <f>tblSalaries[[#This Row],[clean Salary (in local currency)]]*VLOOKUP(tblSalaries[[#This Row],[Currency]],tblXrate[],2,FALSE)</f>
        <v>#N/A</v>
      </c>
      <c r="H1497" t="s">
        <v>615</v>
      </c>
      <c r="I1497" t="s">
        <v>20</v>
      </c>
      <c r="J1497" t="s">
        <v>15</v>
      </c>
      <c r="K1497" t="str">
        <f>VLOOKUP(tblSalaries[[#This Row],[Where do you work]],tblCountries[[Actual]:[Mapping]],2,FALSE)</f>
        <v>USA</v>
      </c>
      <c r="L1497" t="s">
        <v>9</v>
      </c>
      <c r="M1497" s="46">
        <v>6</v>
      </c>
      <c r="N14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498" spans="2:14" ht="15" customHeight="1" x14ac:dyDescent="0.25">
      <c r="B1498" t="s">
        <v>3497</v>
      </c>
      <c r="C1498" s="1">
        <v>41060.347256944442</v>
      </c>
      <c r="D1498" s="4">
        <v>89000</v>
      </c>
      <c r="E1498">
        <v>89000</v>
      </c>
      <c r="F1498" t="s">
        <v>6</v>
      </c>
      <c r="G1498" s="8" t="e">
        <f>tblSalaries[[#This Row],[clean Salary (in local currency)]]*VLOOKUP(tblSalaries[[#This Row],[Currency]],tblXrate[],2,FALSE)</f>
        <v>#N/A</v>
      </c>
      <c r="H1498" t="s">
        <v>1286</v>
      </c>
      <c r="I1498" t="s">
        <v>20</v>
      </c>
      <c r="J1498" t="s">
        <v>15</v>
      </c>
      <c r="K1498" t="str">
        <f>VLOOKUP(tblSalaries[[#This Row],[Where do you work]],tblCountries[[Actual]:[Mapping]],2,FALSE)</f>
        <v>USA</v>
      </c>
      <c r="L1498" t="s">
        <v>13</v>
      </c>
      <c r="M1498" s="46">
        <v>14</v>
      </c>
      <c r="N14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499" spans="2:14" ht="15" customHeight="1" x14ac:dyDescent="0.25">
      <c r="B1499" t="s">
        <v>3498</v>
      </c>
      <c r="C1499" s="1">
        <v>41060.394502314812</v>
      </c>
      <c r="D1499" s="4">
        <v>38000</v>
      </c>
      <c r="E1499">
        <v>38000</v>
      </c>
      <c r="F1499" t="s">
        <v>6</v>
      </c>
      <c r="G1499" s="8" t="e">
        <f>tblSalaries[[#This Row],[clean Salary (in local currency)]]*VLOOKUP(tblSalaries[[#This Row],[Currency]],tblXrate[],2,FALSE)</f>
        <v>#N/A</v>
      </c>
      <c r="H1499" t="s">
        <v>310</v>
      </c>
      <c r="I1499" t="s">
        <v>310</v>
      </c>
      <c r="J1499" t="s">
        <v>15</v>
      </c>
      <c r="K1499" t="str">
        <f>VLOOKUP(tblSalaries[[#This Row],[Where do you work]],tblCountries[[Actual]:[Mapping]],2,FALSE)</f>
        <v>USA</v>
      </c>
      <c r="L1499" t="s">
        <v>9</v>
      </c>
      <c r="M1499" s="46">
        <v>11</v>
      </c>
      <c r="N14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00" spans="2:14" ht="15" customHeight="1" x14ac:dyDescent="0.25">
      <c r="B1500" t="s">
        <v>3499</v>
      </c>
      <c r="C1500" s="1">
        <v>41060.406354166669</v>
      </c>
      <c r="D1500" s="4">
        <v>50000</v>
      </c>
      <c r="E1500">
        <v>50000</v>
      </c>
      <c r="F1500" t="s">
        <v>86</v>
      </c>
      <c r="G1500" s="8" t="e">
        <f>tblSalaries[[#This Row],[clean Salary (in local currency)]]*VLOOKUP(tblSalaries[[#This Row],[Currency]],tblXrate[],2,FALSE)</f>
        <v>#N/A</v>
      </c>
      <c r="H1500" t="s">
        <v>207</v>
      </c>
      <c r="I1500" t="s">
        <v>20</v>
      </c>
      <c r="J1500" t="s">
        <v>88</v>
      </c>
      <c r="K1500" t="str">
        <f>VLOOKUP(tblSalaries[[#This Row],[Where do you work]],tblCountries[[Actual]:[Mapping]],2,FALSE)</f>
        <v>Canada</v>
      </c>
      <c r="L1500" t="s">
        <v>9</v>
      </c>
      <c r="M1500" s="46">
        <v>3</v>
      </c>
      <c r="N15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01" spans="2:14" ht="15" customHeight="1" x14ac:dyDescent="0.25">
      <c r="B1501" t="s">
        <v>3500</v>
      </c>
      <c r="C1501" s="1">
        <v>41060.437291666669</v>
      </c>
      <c r="D1501" s="4">
        <v>500000</v>
      </c>
      <c r="E1501">
        <v>500000</v>
      </c>
      <c r="F1501" t="s">
        <v>40</v>
      </c>
      <c r="G1501" s="8" t="e">
        <f>tblSalaries[[#This Row],[clean Salary (in local currency)]]*VLOOKUP(tblSalaries[[#This Row],[Currency]],tblXrate[],2,FALSE)</f>
        <v>#N/A</v>
      </c>
      <c r="H1501" t="s">
        <v>1250</v>
      </c>
      <c r="I1501" t="s">
        <v>20</v>
      </c>
      <c r="J1501" t="s">
        <v>8</v>
      </c>
      <c r="K1501" t="str">
        <f>VLOOKUP(tblSalaries[[#This Row],[Where do you work]],tblCountries[[Actual]:[Mapping]],2,FALSE)</f>
        <v>India</v>
      </c>
      <c r="L1501" t="s">
        <v>9</v>
      </c>
      <c r="M1501" s="46">
        <v>8</v>
      </c>
      <c r="N15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02" spans="2:14" ht="15" customHeight="1" x14ac:dyDescent="0.25">
      <c r="B1502" t="s">
        <v>3501</v>
      </c>
      <c r="C1502" s="1">
        <v>41060.439664351848</v>
      </c>
      <c r="D1502" s="4" t="s">
        <v>1670</v>
      </c>
      <c r="E1502">
        <v>10000</v>
      </c>
      <c r="F1502" t="s">
        <v>6</v>
      </c>
      <c r="G1502" s="8" t="e">
        <f>tblSalaries[[#This Row],[clean Salary (in local currency)]]*VLOOKUP(tblSalaries[[#This Row],[Currency]],tblXrate[],2,FALSE)</f>
        <v>#N/A</v>
      </c>
      <c r="H1502" t="s">
        <v>1671</v>
      </c>
      <c r="I1502" t="s">
        <v>52</v>
      </c>
      <c r="J1502" t="s">
        <v>1672</v>
      </c>
      <c r="K1502" t="str">
        <f>VLOOKUP(tblSalaries[[#This Row],[Where do you work]],tblCountries[[Actual]:[Mapping]],2,FALSE)</f>
        <v>Vietnam</v>
      </c>
      <c r="L1502" t="s">
        <v>18</v>
      </c>
      <c r="M1502" s="46">
        <v>8</v>
      </c>
      <c r="N15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03" spans="2:14" ht="15" customHeight="1" x14ac:dyDescent="0.25">
      <c r="B1503" t="s">
        <v>3502</v>
      </c>
      <c r="C1503" s="1">
        <v>41060.442800925928</v>
      </c>
      <c r="D1503" s="4">
        <v>105000</v>
      </c>
      <c r="E1503">
        <v>105000</v>
      </c>
      <c r="F1503" t="s">
        <v>6</v>
      </c>
      <c r="G1503" s="8" t="e">
        <f>tblSalaries[[#This Row],[clean Salary (in local currency)]]*VLOOKUP(tblSalaries[[#This Row],[Currency]],tblXrate[],2,FALSE)</f>
        <v>#N/A</v>
      </c>
      <c r="H1503" t="s">
        <v>1673</v>
      </c>
      <c r="I1503" t="s">
        <v>52</v>
      </c>
      <c r="J1503" t="s">
        <v>15</v>
      </c>
      <c r="K1503" t="str">
        <f>VLOOKUP(tblSalaries[[#This Row],[Where do you work]],tblCountries[[Actual]:[Mapping]],2,FALSE)</f>
        <v>USA</v>
      </c>
      <c r="L1503" t="s">
        <v>25</v>
      </c>
      <c r="M1503" s="46">
        <v>30</v>
      </c>
      <c r="N15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504" spans="2:14" ht="15" customHeight="1" x14ac:dyDescent="0.25">
      <c r="B1504" t="s">
        <v>3503</v>
      </c>
      <c r="C1504" s="1">
        <v>41060.454722222225</v>
      </c>
      <c r="D1504" s="4">
        <v>1000</v>
      </c>
      <c r="E1504">
        <v>12000</v>
      </c>
      <c r="F1504" t="s">
        <v>6</v>
      </c>
      <c r="G1504" s="8" t="e">
        <f>tblSalaries[[#This Row],[clean Salary (in local currency)]]*VLOOKUP(tblSalaries[[#This Row],[Currency]],tblXrate[],2,FALSE)</f>
        <v>#N/A</v>
      </c>
      <c r="H1504" t="s">
        <v>1674</v>
      </c>
      <c r="I1504" t="s">
        <v>20</v>
      </c>
      <c r="J1504" t="s">
        <v>1675</v>
      </c>
      <c r="K1504" t="str">
        <f>VLOOKUP(tblSalaries[[#This Row],[Where do you work]],tblCountries[[Actual]:[Mapping]],2,FALSE)</f>
        <v>MYS</v>
      </c>
      <c r="L1504" t="s">
        <v>18</v>
      </c>
      <c r="M1504" s="46">
        <v>1E-3</v>
      </c>
      <c r="N15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05" spans="2:14" ht="15" customHeight="1" x14ac:dyDescent="0.25">
      <c r="B1505" t="s">
        <v>3504</v>
      </c>
      <c r="C1505" s="1">
        <v>41060.464328703703</v>
      </c>
      <c r="D1505" s="4" t="s">
        <v>1676</v>
      </c>
      <c r="E1505">
        <v>200000</v>
      </c>
      <c r="F1505" t="s">
        <v>40</v>
      </c>
      <c r="G1505" s="8" t="e">
        <f>tblSalaries[[#This Row],[clean Salary (in local currency)]]*VLOOKUP(tblSalaries[[#This Row],[Currency]],tblXrate[],2,FALSE)</f>
        <v>#N/A</v>
      </c>
      <c r="H1505" t="s">
        <v>1677</v>
      </c>
      <c r="I1505" t="s">
        <v>310</v>
      </c>
      <c r="J1505" t="s">
        <v>8</v>
      </c>
      <c r="K1505" t="str">
        <f>VLOOKUP(tblSalaries[[#This Row],[Where do you work]],tblCountries[[Actual]:[Mapping]],2,FALSE)</f>
        <v>India</v>
      </c>
      <c r="L1505" t="s">
        <v>13</v>
      </c>
      <c r="M1505" s="46">
        <v>3</v>
      </c>
      <c r="N15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06" spans="2:14" ht="15" customHeight="1" x14ac:dyDescent="0.25">
      <c r="B1506" t="s">
        <v>3505</v>
      </c>
      <c r="C1506" s="1">
        <v>41060.559594907405</v>
      </c>
      <c r="D1506" s="4" t="s">
        <v>1678</v>
      </c>
      <c r="E1506">
        <v>85000</v>
      </c>
      <c r="F1506" t="s">
        <v>82</v>
      </c>
      <c r="G1506" s="8" t="e">
        <f>tblSalaries[[#This Row],[clean Salary (in local currency)]]*VLOOKUP(tblSalaries[[#This Row],[Currency]],tblXrate[],2,FALSE)</f>
        <v>#N/A</v>
      </c>
      <c r="H1506" t="s">
        <v>1679</v>
      </c>
      <c r="I1506" t="s">
        <v>20</v>
      </c>
      <c r="J1506" t="s">
        <v>84</v>
      </c>
      <c r="K1506" t="str">
        <f>VLOOKUP(tblSalaries[[#This Row],[Where do you work]],tblCountries[[Actual]:[Mapping]],2,FALSE)</f>
        <v>Australia</v>
      </c>
      <c r="L1506" t="s">
        <v>25</v>
      </c>
      <c r="M1506" s="46">
        <v>5</v>
      </c>
      <c r="N15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07" spans="2:14" ht="15" customHeight="1" x14ac:dyDescent="0.25">
      <c r="B1507" t="s">
        <v>3506</v>
      </c>
      <c r="C1507" s="1">
        <v>41060.666851851849</v>
      </c>
      <c r="D1507" s="4">
        <v>8000</v>
      </c>
      <c r="E1507">
        <v>8000</v>
      </c>
      <c r="F1507" t="s">
        <v>6</v>
      </c>
      <c r="G1507" s="8" t="e">
        <f>tblSalaries[[#This Row],[clean Salary (in local currency)]]*VLOOKUP(tblSalaries[[#This Row],[Currency]],tblXrate[],2,FALSE)</f>
        <v>#N/A</v>
      </c>
      <c r="H1507" t="s">
        <v>458</v>
      </c>
      <c r="I1507" t="s">
        <v>3914</v>
      </c>
      <c r="J1507" t="s">
        <v>8</v>
      </c>
      <c r="K1507" t="str">
        <f>VLOOKUP(tblSalaries[[#This Row],[Where do you work]],tblCountries[[Actual]:[Mapping]],2,FALSE)</f>
        <v>India</v>
      </c>
      <c r="L1507" t="s">
        <v>9</v>
      </c>
      <c r="M1507" s="46">
        <v>18</v>
      </c>
      <c r="N15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08" spans="2:14" ht="15" customHeight="1" x14ac:dyDescent="0.25">
      <c r="B1508" t="s">
        <v>3507</v>
      </c>
      <c r="C1508" s="1">
        <v>41060.673935185187</v>
      </c>
      <c r="D1508" s="4" t="s">
        <v>1680</v>
      </c>
      <c r="E1508">
        <v>380000</v>
      </c>
      <c r="F1508" t="s">
        <v>40</v>
      </c>
      <c r="G1508" s="8" t="e">
        <f>tblSalaries[[#This Row],[clean Salary (in local currency)]]*VLOOKUP(tblSalaries[[#This Row],[Currency]],tblXrate[],2,FALSE)</f>
        <v>#N/A</v>
      </c>
      <c r="H1508" t="s">
        <v>1681</v>
      </c>
      <c r="I1508" t="s">
        <v>20</v>
      </c>
      <c r="J1508" t="s">
        <v>8</v>
      </c>
      <c r="K1508" t="str">
        <f>VLOOKUP(tblSalaries[[#This Row],[Where do you work]],tblCountries[[Actual]:[Mapping]],2,FALSE)</f>
        <v>India</v>
      </c>
      <c r="L1508" t="s">
        <v>18</v>
      </c>
      <c r="M1508" s="46">
        <v>6</v>
      </c>
      <c r="N15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09" spans="2:14" ht="15" customHeight="1" x14ac:dyDescent="0.25">
      <c r="B1509" t="s">
        <v>3508</v>
      </c>
      <c r="C1509" s="1">
        <v>41060.677905092591</v>
      </c>
      <c r="D1509" s="4" t="s">
        <v>1682</v>
      </c>
      <c r="E1509">
        <v>30500</v>
      </c>
      <c r="F1509" t="s">
        <v>69</v>
      </c>
      <c r="G1509" s="8" t="e">
        <f>tblSalaries[[#This Row],[clean Salary (in local currency)]]*VLOOKUP(tblSalaries[[#This Row],[Currency]],tblXrate[],2,FALSE)</f>
        <v>#N/A</v>
      </c>
      <c r="H1509" t="s">
        <v>1683</v>
      </c>
      <c r="I1509" t="s">
        <v>356</v>
      </c>
      <c r="J1509" t="s">
        <v>71</v>
      </c>
      <c r="K1509" t="str">
        <f>VLOOKUP(tblSalaries[[#This Row],[Where do you work]],tblCountries[[Actual]:[Mapping]],2,FALSE)</f>
        <v>UK</v>
      </c>
      <c r="L1509" t="s">
        <v>9</v>
      </c>
      <c r="M1509" s="46">
        <v>14</v>
      </c>
      <c r="N15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10" spans="2:14" ht="15" customHeight="1" x14ac:dyDescent="0.25">
      <c r="B1510" t="s">
        <v>3509</v>
      </c>
      <c r="C1510" s="1">
        <v>41060.684293981481</v>
      </c>
      <c r="D1510" s="4" t="s">
        <v>1684</v>
      </c>
      <c r="E1510">
        <v>60000</v>
      </c>
      <c r="F1510" t="s">
        <v>22</v>
      </c>
      <c r="G1510" s="8" t="e">
        <f>tblSalaries[[#This Row],[clean Salary (in local currency)]]*VLOOKUP(tblSalaries[[#This Row],[Currency]],tblXrate[],2,FALSE)</f>
        <v>#N/A</v>
      </c>
      <c r="H1510" t="s">
        <v>1685</v>
      </c>
      <c r="I1510" t="s">
        <v>52</v>
      </c>
      <c r="J1510" t="s">
        <v>1686</v>
      </c>
      <c r="K1510" t="str">
        <f>VLOOKUP(tblSalaries[[#This Row],[Where do you work]],tblCountries[[Actual]:[Mapping]],2,FALSE)</f>
        <v>Netherlands</v>
      </c>
      <c r="L1510" t="s">
        <v>18</v>
      </c>
      <c r="M1510" s="46">
        <v>15</v>
      </c>
      <c r="N15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11" spans="2:14" ht="15" customHeight="1" x14ac:dyDescent="0.25">
      <c r="B1511" t="s">
        <v>3510</v>
      </c>
      <c r="C1511" s="1">
        <v>41060.684305555558</v>
      </c>
      <c r="D1511" s="4">
        <v>320000</v>
      </c>
      <c r="E1511">
        <v>320000</v>
      </c>
      <c r="F1511" t="s">
        <v>3894</v>
      </c>
      <c r="G1511" s="8" t="e">
        <f>tblSalaries[[#This Row],[clean Salary (in local currency)]]*VLOOKUP(tblSalaries[[#This Row],[Currency]],tblXrate[],2,FALSE)</f>
        <v>#N/A</v>
      </c>
      <c r="H1511" t="s">
        <v>1687</v>
      </c>
      <c r="I1511" t="s">
        <v>52</v>
      </c>
      <c r="J1511" t="s">
        <v>133</v>
      </c>
      <c r="K1511" t="str">
        <f>VLOOKUP(tblSalaries[[#This Row],[Where do you work]],tblCountries[[Actual]:[Mapping]],2,FALSE)</f>
        <v>Saudi Arabia</v>
      </c>
      <c r="L1511" t="s">
        <v>18</v>
      </c>
      <c r="M1511" s="46">
        <v>15</v>
      </c>
      <c r="N15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12" spans="2:14" ht="15" customHeight="1" x14ac:dyDescent="0.25">
      <c r="B1512" t="s">
        <v>3511</v>
      </c>
      <c r="C1512" s="1">
        <v>41060.687604166669</v>
      </c>
      <c r="D1512" s="4">
        <v>48360</v>
      </c>
      <c r="E1512">
        <v>48360</v>
      </c>
      <c r="F1512" t="s">
        <v>69</v>
      </c>
      <c r="G1512" s="8" t="e">
        <f>tblSalaries[[#This Row],[clean Salary (in local currency)]]*VLOOKUP(tblSalaries[[#This Row],[Currency]],tblXrate[],2,FALSE)</f>
        <v>#N/A</v>
      </c>
      <c r="H1512" t="s">
        <v>1688</v>
      </c>
      <c r="I1512" t="s">
        <v>52</v>
      </c>
      <c r="J1512" t="s">
        <v>71</v>
      </c>
      <c r="K1512" t="str">
        <f>VLOOKUP(tblSalaries[[#This Row],[Where do you work]],tblCountries[[Actual]:[Mapping]],2,FALSE)</f>
        <v>UK</v>
      </c>
      <c r="L1512" t="s">
        <v>13</v>
      </c>
      <c r="M1512" s="46">
        <v>8</v>
      </c>
      <c r="N15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13" spans="2:14" ht="15" customHeight="1" x14ac:dyDescent="0.25">
      <c r="B1513" t="s">
        <v>3512</v>
      </c>
      <c r="C1513" s="1">
        <v>41060.714571759258</v>
      </c>
      <c r="D1513" s="4">
        <v>30000</v>
      </c>
      <c r="E1513">
        <v>30000</v>
      </c>
      <c r="F1513" t="s">
        <v>6</v>
      </c>
      <c r="G1513" s="8" t="e">
        <f>tblSalaries[[#This Row],[clean Salary (in local currency)]]*VLOOKUP(tblSalaries[[#This Row],[Currency]],tblXrate[],2,FALSE)</f>
        <v>#N/A</v>
      </c>
      <c r="H1513" t="s">
        <v>1689</v>
      </c>
      <c r="I1513" t="s">
        <v>52</v>
      </c>
      <c r="J1513" t="s">
        <v>17</v>
      </c>
      <c r="K1513" t="str">
        <f>VLOOKUP(tblSalaries[[#This Row],[Where do you work]],tblCountries[[Actual]:[Mapping]],2,FALSE)</f>
        <v>Pakistan</v>
      </c>
      <c r="L1513" t="s">
        <v>9</v>
      </c>
      <c r="M1513" s="46">
        <v>5</v>
      </c>
      <c r="N15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14" spans="2:14" ht="15" customHeight="1" x14ac:dyDescent="0.25">
      <c r="B1514" t="s">
        <v>3513</v>
      </c>
      <c r="C1514" s="1">
        <v>41060.723437499997</v>
      </c>
      <c r="D1514" s="4">
        <v>34000</v>
      </c>
      <c r="E1514">
        <v>34000</v>
      </c>
      <c r="F1514" t="s">
        <v>6</v>
      </c>
      <c r="G1514" s="8" t="e">
        <f>tblSalaries[[#This Row],[clean Salary (in local currency)]]*VLOOKUP(tblSalaries[[#This Row],[Currency]],tblXrate[],2,FALSE)</f>
        <v>#N/A</v>
      </c>
      <c r="H1514" t="s">
        <v>1690</v>
      </c>
      <c r="I1514" t="s">
        <v>20</v>
      </c>
      <c r="J1514" t="s">
        <v>8</v>
      </c>
      <c r="K1514" t="str">
        <f>VLOOKUP(tblSalaries[[#This Row],[Where do you work]],tblCountries[[Actual]:[Mapping]],2,FALSE)</f>
        <v>India</v>
      </c>
      <c r="L1514" t="s">
        <v>13</v>
      </c>
      <c r="M1514" s="46">
        <v>4</v>
      </c>
      <c r="N15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15" spans="2:14" ht="15" customHeight="1" x14ac:dyDescent="0.25">
      <c r="B1515" t="s">
        <v>3514</v>
      </c>
      <c r="C1515" s="1">
        <v>41060.73233796296</v>
      </c>
      <c r="D1515" s="4" t="s">
        <v>1691</v>
      </c>
      <c r="E1515">
        <v>180000</v>
      </c>
      <c r="F1515" t="s">
        <v>40</v>
      </c>
      <c r="G1515" s="8" t="e">
        <f>tblSalaries[[#This Row],[clean Salary (in local currency)]]*VLOOKUP(tblSalaries[[#This Row],[Currency]],tblXrate[],2,FALSE)</f>
        <v>#N/A</v>
      </c>
      <c r="H1515" t="s">
        <v>1692</v>
      </c>
      <c r="I1515" t="s">
        <v>52</v>
      </c>
      <c r="J1515" t="s">
        <v>8</v>
      </c>
      <c r="K1515" t="str">
        <f>VLOOKUP(tblSalaries[[#This Row],[Where do you work]],tblCountries[[Actual]:[Mapping]],2,FALSE)</f>
        <v>India</v>
      </c>
      <c r="L1515" t="s">
        <v>9</v>
      </c>
      <c r="M1515" s="46">
        <v>5</v>
      </c>
      <c r="N15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16" spans="2:14" ht="15" customHeight="1" x14ac:dyDescent="0.25">
      <c r="B1516" t="s">
        <v>3515</v>
      </c>
      <c r="C1516" s="1">
        <v>41060.733020833337</v>
      </c>
      <c r="D1516" s="4" t="s">
        <v>1693</v>
      </c>
      <c r="E1516">
        <v>45000</v>
      </c>
      <c r="F1516" t="s">
        <v>6</v>
      </c>
      <c r="G1516" s="8" t="e">
        <f>tblSalaries[[#This Row],[clean Salary (in local currency)]]*VLOOKUP(tblSalaries[[#This Row],[Currency]],tblXrate[],2,FALSE)</f>
        <v>#N/A</v>
      </c>
      <c r="H1516" t="s">
        <v>1694</v>
      </c>
      <c r="I1516" t="s">
        <v>52</v>
      </c>
      <c r="J1516" t="s">
        <v>24</v>
      </c>
      <c r="K1516" t="str">
        <f>VLOOKUP(tblSalaries[[#This Row],[Where do you work]],tblCountries[[Actual]:[Mapping]],2,FALSE)</f>
        <v>Germany</v>
      </c>
      <c r="L1516" t="s">
        <v>18</v>
      </c>
      <c r="M1516" s="46">
        <v>5</v>
      </c>
      <c r="N15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17" spans="2:14" ht="15" customHeight="1" x14ac:dyDescent="0.25">
      <c r="B1517" t="s">
        <v>3516</v>
      </c>
      <c r="C1517" s="1">
        <v>41060.774652777778</v>
      </c>
      <c r="D1517" s="4">
        <v>24864</v>
      </c>
      <c r="E1517">
        <v>24864</v>
      </c>
      <c r="F1517" t="s">
        <v>6</v>
      </c>
      <c r="G1517" s="8" t="e">
        <f>tblSalaries[[#This Row],[clean Salary (in local currency)]]*VLOOKUP(tblSalaries[[#This Row],[Currency]],tblXrate[],2,FALSE)</f>
        <v>#N/A</v>
      </c>
      <c r="H1517" t="s">
        <v>1695</v>
      </c>
      <c r="I1517" t="s">
        <v>52</v>
      </c>
      <c r="J1517" t="s">
        <v>1696</v>
      </c>
      <c r="K1517" t="str">
        <f>VLOOKUP(tblSalaries[[#This Row],[Where do you work]],tblCountries[[Actual]:[Mapping]],2,FALSE)</f>
        <v>Libya</v>
      </c>
      <c r="L1517" t="s">
        <v>13</v>
      </c>
      <c r="M1517" s="46">
        <v>8</v>
      </c>
      <c r="N15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18" spans="2:14" ht="15" customHeight="1" x14ac:dyDescent="0.25">
      <c r="B1518" t="s">
        <v>3517</v>
      </c>
      <c r="C1518" s="1">
        <v>41060.827418981484</v>
      </c>
      <c r="D1518" s="4" t="s">
        <v>137</v>
      </c>
      <c r="E1518">
        <v>30000</v>
      </c>
      <c r="F1518" t="s">
        <v>69</v>
      </c>
      <c r="G1518" s="8" t="e">
        <f>tblSalaries[[#This Row],[clean Salary (in local currency)]]*VLOOKUP(tblSalaries[[#This Row],[Currency]],tblXrate[],2,FALSE)</f>
        <v>#N/A</v>
      </c>
      <c r="H1518" t="s">
        <v>652</v>
      </c>
      <c r="I1518" t="s">
        <v>20</v>
      </c>
      <c r="J1518" t="s">
        <v>71</v>
      </c>
      <c r="K1518" t="str">
        <f>VLOOKUP(tblSalaries[[#This Row],[Where do you work]],tblCountries[[Actual]:[Mapping]],2,FALSE)</f>
        <v>UK</v>
      </c>
      <c r="L1518" t="s">
        <v>9</v>
      </c>
      <c r="M1518" s="46">
        <v>7</v>
      </c>
      <c r="N15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19" spans="2:14" ht="15" customHeight="1" x14ac:dyDescent="0.25">
      <c r="B1519" t="s">
        <v>3518</v>
      </c>
      <c r="C1519" s="1">
        <v>41060.842673611114</v>
      </c>
      <c r="D1519" s="4">
        <v>1000000</v>
      </c>
      <c r="E1519">
        <v>1000000</v>
      </c>
      <c r="F1519" t="s">
        <v>40</v>
      </c>
      <c r="G1519" s="8" t="e">
        <f>tblSalaries[[#This Row],[clean Salary (in local currency)]]*VLOOKUP(tblSalaries[[#This Row],[Currency]],tblXrate[],2,FALSE)</f>
        <v>#N/A</v>
      </c>
      <c r="H1519" t="s">
        <v>466</v>
      </c>
      <c r="I1519" t="s">
        <v>20</v>
      </c>
      <c r="J1519" t="s">
        <v>8</v>
      </c>
      <c r="K1519" t="str">
        <f>VLOOKUP(tblSalaries[[#This Row],[Where do you work]],tblCountries[[Actual]:[Mapping]],2,FALSE)</f>
        <v>India</v>
      </c>
      <c r="L1519" t="s">
        <v>13</v>
      </c>
      <c r="M1519" s="46">
        <v>10</v>
      </c>
      <c r="N15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20" spans="2:14" ht="15" customHeight="1" x14ac:dyDescent="0.25">
      <c r="B1520" t="s">
        <v>3519</v>
      </c>
      <c r="C1520" s="1">
        <v>41060.843287037038</v>
      </c>
      <c r="D1520" s="4" t="s">
        <v>68</v>
      </c>
      <c r="E1520">
        <v>35000</v>
      </c>
      <c r="F1520" t="s">
        <v>69</v>
      </c>
      <c r="G1520" s="8" t="e">
        <f>tblSalaries[[#This Row],[clean Salary (in local currency)]]*VLOOKUP(tblSalaries[[#This Row],[Currency]],tblXrate[],2,FALSE)</f>
        <v>#N/A</v>
      </c>
      <c r="H1520" t="s">
        <v>200</v>
      </c>
      <c r="I1520" t="s">
        <v>20</v>
      </c>
      <c r="J1520" t="s">
        <v>71</v>
      </c>
      <c r="K1520" t="str">
        <f>VLOOKUP(tblSalaries[[#This Row],[Where do you work]],tblCountries[[Actual]:[Mapping]],2,FALSE)</f>
        <v>UK</v>
      </c>
      <c r="L1520" t="s">
        <v>9</v>
      </c>
      <c r="M1520" s="46">
        <v>3</v>
      </c>
      <c r="N15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21" spans="2:14" ht="15" customHeight="1" x14ac:dyDescent="0.25">
      <c r="B1521" t="s">
        <v>3520</v>
      </c>
      <c r="C1521" s="1">
        <v>41060.878495370373</v>
      </c>
      <c r="D1521" s="4" t="s">
        <v>1697</v>
      </c>
      <c r="E1521">
        <v>55000</v>
      </c>
      <c r="F1521" t="s">
        <v>22</v>
      </c>
      <c r="G1521" s="8" t="e">
        <f>tblSalaries[[#This Row],[clean Salary (in local currency)]]*VLOOKUP(tblSalaries[[#This Row],[Currency]],tblXrate[],2,FALSE)</f>
        <v>#N/A</v>
      </c>
      <c r="H1521" t="s">
        <v>1698</v>
      </c>
      <c r="I1521" t="s">
        <v>52</v>
      </c>
      <c r="J1521" t="s">
        <v>96</v>
      </c>
      <c r="K1521" t="str">
        <f>VLOOKUP(tblSalaries[[#This Row],[Where do you work]],tblCountries[[Actual]:[Mapping]],2,FALSE)</f>
        <v>Netherlands</v>
      </c>
      <c r="L1521" t="s">
        <v>25</v>
      </c>
      <c r="M1521" s="46">
        <v>5</v>
      </c>
      <c r="N15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22" spans="2:14" ht="15" customHeight="1" x14ac:dyDescent="0.25">
      <c r="B1522" t="s">
        <v>3521</v>
      </c>
      <c r="C1522" s="1">
        <v>41060.879687499997</v>
      </c>
      <c r="D1522" s="4">
        <v>70970</v>
      </c>
      <c r="E1522">
        <v>70970</v>
      </c>
      <c r="F1522" t="s">
        <v>6</v>
      </c>
      <c r="G1522" s="8" t="e">
        <f>tblSalaries[[#This Row],[clean Salary (in local currency)]]*VLOOKUP(tblSalaries[[#This Row],[Currency]],tblXrate[],2,FALSE)</f>
        <v>#N/A</v>
      </c>
      <c r="H1522" t="s">
        <v>1699</v>
      </c>
      <c r="I1522" t="s">
        <v>20</v>
      </c>
      <c r="J1522" t="s">
        <v>15</v>
      </c>
      <c r="K1522" t="str">
        <f>VLOOKUP(tblSalaries[[#This Row],[Where do you work]],tblCountries[[Actual]:[Mapping]],2,FALSE)</f>
        <v>USA</v>
      </c>
      <c r="L1522" t="s">
        <v>9</v>
      </c>
      <c r="M1522" s="46">
        <v>17</v>
      </c>
      <c r="N15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23" spans="2:14" ht="15" customHeight="1" x14ac:dyDescent="0.25">
      <c r="B1523" t="s">
        <v>3522</v>
      </c>
      <c r="C1523" s="1">
        <v>41060.906284722223</v>
      </c>
      <c r="D1523" s="4" t="s">
        <v>1700</v>
      </c>
      <c r="E1523">
        <v>60000</v>
      </c>
      <c r="F1523" t="s">
        <v>22</v>
      </c>
      <c r="G1523" s="8" t="e">
        <f>tblSalaries[[#This Row],[clean Salary (in local currency)]]*VLOOKUP(tblSalaries[[#This Row],[Currency]],tblXrate[],2,FALSE)</f>
        <v>#N/A</v>
      </c>
      <c r="H1523" t="s">
        <v>1701</v>
      </c>
      <c r="I1523" t="s">
        <v>279</v>
      </c>
      <c r="J1523" t="s">
        <v>627</v>
      </c>
      <c r="K1523" t="str">
        <f>VLOOKUP(tblSalaries[[#This Row],[Where do you work]],tblCountries[[Actual]:[Mapping]],2,FALSE)</f>
        <v>Netherlands</v>
      </c>
      <c r="L1523" t="s">
        <v>9</v>
      </c>
      <c r="M1523" s="46">
        <v>7</v>
      </c>
      <c r="N15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24" spans="2:14" ht="15" customHeight="1" x14ac:dyDescent="0.25">
      <c r="B1524" t="s">
        <v>3523</v>
      </c>
      <c r="C1524" s="1">
        <v>41060.908067129632</v>
      </c>
      <c r="D1524" s="4">
        <v>110000</v>
      </c>
      <c r="E1524">
        <v>110000</v>
      </c>
      <c r="F1524" t="s">
        <v>6</v>
      </c>
      <c r="G1524" s="8" t="e">
        <f>tblSalaries[[#This Row],[clean Salary (in local currency)]]*VLOOKUP(tblSalaries[[#This Row],[Currency]],tblXrate[],2,FALSE)</f>
        <v>#N/A</v>
      </c>
      <c r="H1524" t="s">
        <v>269</v>
      </c>
      <c r="I1524" t="s">
        <v>488</v>
      </c>
      <c r="J1524" t="s">
        <v>582</v>
      </c>
      <c r="K1524" t="str">
        <f>VLOOKUP(tblSalaries[[#This Row],[Where do you work]],tblCountries[[Actual]:[Mapping]],2,FALSE)</f>
        <v>Norway</v>
      </c>
      <c r="L1524" t="s">
        <v>13</v>
      </c>
      <c r="M1524" s="46">
        <v>5</v>
      </c>
      <c r="N15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25" spans="2:14" ht="15" customHeight="1" x14ac:dyDescent="0.25">
      <c r="B1525" t="s">
        <v>3524</v>
      </c>
      <c r="C1525" s="1">
        <v>41060.908738425926</v>
      </c>
      <c r="D1525" s="4">
        <v>1200</v>
      </c>
      <c r="E1525">
        <v>14400</v>
      </c>
      <c r="F1525" t="s">
        <v>6</v>
      </c>
      <c r="G1525" s="8" t="e">
        <f>tblSalaries[[#This Row],[clean Salary (in local currency)]]*VLOOKUP(tblSalaries[[#This Row],[Currency]],tblXrate[],2,FALSE)</f>
        <v>#N/A</v>
      </c>
      <c r="H1525" t="s">
        <v>1702</v>
      </c>
      <c r="I1525" t="s">
        <v>20</v>
      </c>
      <c r="J1525" t="s">
        <v>1703</v>
      </c>
      <c r="K1525" t="str">
        <f>VLOOKUP(tblSalaries[[#This Row],[Where do you work]],tblCountries[[Actual]:[Mapping]],2,FALSE)</f>
        <v>Bulgaria</v>
      </c>
      <c r="L1525" t="s">
        <v>13</v>
      </c>
      <c r="M1525" s="46">
        <v>15</v>
      </c>
      <c r="N15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26" spans="2:14" ht="15" customHeight="1" x14ac:dyDescent="0.25">
      <c r="B1526" t="s">
        <v>3525</v>
      </c>
      <c r="C1526" s="1">
        <v>41060.920173611114</v>
      </c>
      <c r="D1526" s="4">
        <v>125000</v>
      </c>
      <c r="E1526">
        <v>125000</v>
      </c>
      <c r="F1526" t="s">
        <v>6</v>
      </c>
      <c r="G1526" s="8" t="e">
        <f>tblSalaries[[#This Row],[clean Salary (in local currency)]]*VLOOKUP(tblSalaries[[#This Row],[Currency]],tblXrate[],2,FALSE)</f>
        <v>#N/A</v>
      </c>
      <c r="H1526" t="s">
        <v>356</v>
      </c>
      <c r="I1526" t="s">
        <v>356</v>
      </c>
      <c r="J1526" t="s">
        <v>15</v>
      </c>
      <c r="K1526" t="str">
        <f>VLOOKUP(tblSalaries[[#This Row],[Where do you work]],tblCountries[[Actual]:[Mapping]],2,FALSE)</f>
        <v>USA</v>
      </c>
      <c r="L1526" t="s">
        <v>13</v>
      </c>
      <c r="M1526" s="46">
        <v>8</v>
      </c>
      <c r="N15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27" spans="2:14" ht="15" customHeight="1" x14ac:dyDescent="0.25">
      <c r="B1527" t="s">
        <v>3526</v>
      </c>
      <c r="C1527" s="1">
        <v>41060.921516203707</v>
      </c>
      <c r="D1527" s="4">
        <v>74000</v>
      </c>
      <c r="E1527">
        <v>74000</v>
      </c>
      <c r="F1527" t="s">
        <v>86</v>
      </c>
      <c r="G1527" s="8" t="e">
        <f>tblSalaries[[#This Row],[clean Salary (in local currency)]]*VLOOKUP(tblSalaries[[#This Row],[Currency]],tblXrate[],2,FALSE)</f>
        <v>#N/A</v>
      </c>
      <c r="H1527" t="s">
        <v>386</v>
      </c>
      <c r="I1527" t="s">
        <v>20</v>
      </c>
      <c r="J1527" t="s">
        <v>88</v>
      </c>
      <c r="K1527" t="str">
        <f>VLOOKUP(tblSalaries[[#This Row],[Where do you work]],tblCountries[[Actual]:[Mapping]],2,FALSE)</f>
        <v>Canada</v>
      </c>
      <c r="L1527" t="s">
        <v>9</v>
      </c>
      <c r="M1527" s="46">
        <v>10</v>
      </c>
      <c r="N15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28" spans="2:14" ht="15" customHeight="1" x14ac:dyDescent="0.25">
      <c r="B1528" t="s">
        <v>3527</v>
      </c>
      <c r="C1528" s="1">
        <v>41060.95579861111</v>
      </c>
      <c r="D1528" s="4" t="s">
        <v>1704</v>
      </c>
      <c r="E1528">
        <v>59000</v>
      </c>
      <c r="F1528" t="s">
        <v>6</v>
      </c>
      <c r="G1528" s="8" t="e">
        <f>tblSalaries[[#This Row],[clean Salary (in local currency)]]*VLOOKUP(tblSalaries[[#This Row],[Currency]],tblXrate[],2,FALSE)</f>
        <v>#N/A</v>
      </c>
      <c r="H1528" t="s">
        <v>1705</v>
      </c>
      <c r="I1528" t="s">
        <v>52</v>
      </c>
      <c r="J1528" t="s">
        <v>15</v>
      </c>
      <c r="K1528" t="str">
        <f>VLOOKUP(tblSalaries[[#This Row],[Where do you work]],tblCountries[[Actual]:[Mapping]],2,FALSE)</f>
        <v>USA</v>
      </c>
      <c r="L1528" t="s">
        <v>9</v>
      </c>
      <c r="M1528" s="46">
        <v>15</v>
      </c>
      <c r="N15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29" spans="2:14" ht="15" customHeight="1" x14ac:dyDescent="0.25">
      <c r="B1529" t="s">
        <v>3528</v>
      </c>
      <c r="C1529" s="1">
        <v>41060.96402777778</v>
      </c>
      <c r="D1529" s="4">
        <v>71500</v>
      </c>
      <c r="E1529">
        <v>71500</v>
      </c>
      <c r="F1529" t="s">
        <v>6</v>
      </c>
      <c r="G1529" s="8" t="e">
        <f>tblSalaries[[#This Row],[clean Salary (in local currency)]]*VLOOKUP(tblSalaries[[#This Row],[Currency]],tblXrate[],2,FALSE)</f>
        <v>#N/A</v>
      </c>
      <c r="H1529" t="s">
        <v>1706</v>
      </c>
      <c r="I1529" t="s">
        <v>20</v>
      </c>
      <c r="J1529" t="s">
        <v>15</v>
      </c>
      <c r="K1529" t="str">
        <f>VLOOKUP(tblSalaries[[#This Row],[Where do you work]],tblCountries[[Actual]:[Mapping]],2,FALSE)</f>
        <v>USA</v>
      </c>
      <c r="L1529" t="s">
        <v>9</v>
      </c>
      <c r="M1529" s="46">
        <v>5</v>
      </c>
      <c r="N15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30" spans="2:14" ht="15" customHeight="1" x14ac:dyDescent="0.25">
      <c r="B1530" t="s">
        <v>3529</v>
      </c>
      <c r="C1530" s="1">
        <v>41060.964675925927</v>
      </c>
      <c r="D1530" s="4" t="s">
        <v>1249</v>
      </c>
      <c r="E1530">
        <v>25000</v>
      </c>
      <c r="F1530" t="s">
        <v>69</v>
      </c>
      <c r="G1530" s="8" t="e">
        <f>tblSalaries[[#This Row],[clean Salary (in local currency)]]*VLOOKUP(tblSalaries[[#This Row],[Currency]],tblXrate[],2,FALSE)</f>
        <v>#N/A</v>
      </c>
      <c r="H1530" t="s">
        <v>1707</v>
      </c>
      <c r="I1530" t="s">
        <v>3912</v>
      </c>
      <c r="J1530" t="s">
        <v>71</v>
      </c>
      <c r="K1530" t="str">
        <f>VLOOKUP(tblSalaries[[#This Row],[Where do you work]],tblCountries[[Actual]:[Mapping]],2,FALSE)</f>
        <v>UK</v>
      </c>
      <c r="L1530" t="s">
        <v>9</v>
      </c>
      <c r="M1530" s="46">
        <v>2</v>
      </c>
      <c r="N15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31" spans="2:14" ht="15" customHeight="1" x14ac:dyDescent="0.25">
      <c r="B1531" t="s">
        <v>3530</v>
      </c>
      <c r="C1531" s="1">
        <v>41060.965787037036</v>
      </c>
      <c r="D1531" s="4" t="s">
        <v>1708</v>
      </c>
      <c r="E1531">
        <v>70000</v>
      </c>
      <c r="F1531" t="s">
        <v>22</v>
      </c>
      <c r="G1531" s="8" t="e">
        <f>tblSalaries[[#This Row],[clean Salary (in local currency)]]*VLOOKUP(tblSalaries[[#This Row],[Currency]],tblXrate[],2,FALSE)</f>
        <v>#N/A</v>
      </c>
      <c r="H1531" t="s">
        <v>1709</v>
      </c>
      <c r="I1531" t="s">
        <v>67</v>
      </c>
      <c r="J1531" t="s">
        <v>24</v>
      </c>
      <c r="K1531" t="str">
        <f>VLOOKUP(tblSalaries[[#This Row],[Where do you work]],tblCountries[[Actual]:[Mapping]],2,FALSE)</f>
        <v>Germany</v>
      </c>
      <c r="L1531" t="s">
        <v>25</v>
      </c>
      <c r="M1531" s="46">
        <v>5</v>
      </c>
      <c r="N15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32" spans="2:14" ht="15" customHeight="1" x14ac:dyDescent="0.25">
      <c r="B1532" t="s">
        <v>3531</v>
      </c>
      <c r="C1532" s="1">
        <v>41060.992083333331</v>
      </c>
      <c r="D1532" s="4" t="s">
        <v>1710</v>
      </c>
      <c r="E1532">
        <v>90000</v>
      </c>
      <c r="F1532" t="s">
        <v>6</v>
      </c>
      <c r="G1532" s="8" t="e">
        <f>tblSalaries[[#This Row],[clean Salary (in local currency)]]*VLOOKUP(tblSalaries[[#This Row],[Currency]],tblXrate[],2,FALSE)</f>
        <v>#N/A</v>
      </c>
      <c r="H1532" t="s">
        <v>1711</v>
      </c>
      <c r="I1532" t="s">
        <v>52</v>
      </c>
      <c r="J1532" t="s">
        <v>15</v>
      </c>
      <c r="K1532" t="str">
        <f>VLOOKUP(tblSalaries[[#This Row],[Where do you work]],tblCountries[[Actual]:[Mapping]],2,FALSE)</f>
        <v>USA</v>
      </c>
      <c r="L1532" t="s">
        <v>9</v>
      </c>
      <c r="M1532" s="46">
        <v>25</v>
      </c>
      <c r="N15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533" spans="2:14" ht="15" customHeight="1" x14ac:dyDescent="0.25">
      <c r="B1533" t="s">
        <v>3532</v>
      </c>
      <c r="C1533" s="1">
        <v>41061.001782407409</v>
      </c>
      <c r="D1533" s="4" t="s">
        <v>1184</v>
      </c>
      <c r="E1533">
        <v>700000</v>
      </c>
      <c r="F1533" t="s">
        <v>40</v>
      </c>
      <c r="G1533" s="8" t="e">
        <f>tblSalaries[[#This Row],[clean Salary (in local currency)]]*VLOOKUP(tblSalaries[[#This Row],[Currency]],tblXrate[],2,FALSE)</f>
        <v>#N/A</v>
      </c>
      <c r="H1533" t="s">
        <v>1712</v>
      </c>
      <c r="I1533" t="s">
        <v>52</v>
      </c>
      <c r="J1533" t="s">
        <v>8</v>
      </c>
      <c r="K1533" t="str">
        <f>VLOOKUP(tblSalaries[[#This Row],[Where do you work]],tblCountries[[Actual]:[Mapping]],2,FALSE)</f>
        <v>India</v>
      </c>
      <c r="L1533" t="s">
        <v>13</v>
      </c>
      <c r="M1533" s="46">
        <v>30</v>
      </c>
      <c r="N15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534" spans="2:14" ht="15" customHeight="1" x14ac:dyDescent="0.25">
      <c r="B1534" t="s">
        <v>3533</v>
      </c>
      <c r="C1534" s="1">
        <v>41061.01290509259</v>
      </c>
      <c r="D1534" s="4" t="s">
        <v>1713</v>
      </c>
      <c r="E1534">
        <v>40000</v>
      </c>
      <c r="F1534" t="s">
        <v>6</v>
      </c>
      <c r="G1534" s="8" t="e">
        <f>tblSalaries[[#This Row],[clean Salary (in local currency)]]*VLOOKUP(tblSalaries[[#This Row],[Currency]],tblXrate[],2,FALSE)</f>
        <v>#N/A</v>
      </c>
      <c r="H1534" t="s">
        <v>1714</v>
      </c>
      <c r="I1534" t="s">
        <v>20</v>
      </c>
      <c r="J1534" t="s">
        <v>15</v>
      </c>
      <c r="K1534" t="str">
        <f>VLOOKUP(tblSalaries[[#This Row],[Where do you work]],tblCountries[[Actual]:[Mapping]],2,FALSE)</f>
        <v>USA</v>
      </c>
      <c r="L1534" t="s">
        <v>9</v>
      </c>
      <c r="M1534" s="46">
        <v>8</v>
      </c>
      <c r="N15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35" spans="2:14" ht="15" customHeight="1" x14ac:dyDescent="0.25">
      <c r="B1535" t="s">
        <v>3534</v>
      </c>
      <c r="C1535" s="1">
        <v>41061.016597222224</v>
      </c>
      <c r="D1535" s="4">
        <v>30000</v>
      </c>
      <c r="E1535">
        <v>30000</v>
      </c>
      <c r="F1535" t="s">
        <v>6</v>
      </c>
      <c r="G1535" s="8" t="e">
        <f>tblSalaries[[#This Row],[clean Salary (in local currency)]]*VLOOKUP(tblSalaries[[#This Row],[Currency]],tblXrate[],2,FALSE)</f>
        <v>#N/A</v>
      </c>
      <c r="H1535" t="s">
        <v>1715</v>
      </c>
      <c r="I1535" t="s">
        <v>20</v>
      </c>
      <c r="J1535" t="s">
        <v>8</v>
      </c>
      <c r="K1535" t="str">
        <f>VLOOKUP(tblSalaries[[#This Row],[Where do you work]],tblCountries[[Actual]:[Mapping]],2,FALSE)</f>
        <v>India</v>
      </c>
      <c r="L1535" t="s">
        <v>13</v>
      </c>
      <c r="M1535" s="46">
        <v>4</v>
      </c>
      <c r="N15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36" spans="2:14" ht="15" customHeight="1" x14ac:dyDescent="0.25">
      <c r="B1536" t="s">
        <v>3535</v>
      </c>
      <c r="C1536" s="1">
        <v>41061.061828703707</v>
      </c>
      <c r="D1536" s="4">
        <v>46325</v>
      </c>
      <c r="E1536">
        <v>46325</v>
      </c>
      <c r="F1536" t="s">
        <v>6</v>
      </c>
      <c r="G1536" s="8" t="e">
        <f>tblSalaries[[#This Row],[clean Salary (in local currency)]]*VLOOKUP(tblSalaries[[#This Row],[Currency]],tblXrate[],2,FALSE)</f>
        <v>#N/A</v>
      </c>
      <c r="H1536" t="s">
        <v>1716</v>
      </c>
      <c r="I1536" t="s">
        <v>488</v>
      </c>
      <c r="J1536" t="s">
        <v>15</v>
      </c>
      <c r="K1536" t="str">
        <f>VLOOKUP(tblSalaries[[#This Row],[Where do you work]],tblCountries[[Actual]:[Mapping]],2,FALSE)</f>
        <v>USA</v>
      </c>
      <c r="L1536" t="s">
        <v>9</v>
      </c>
      <c r="M1536" s="46">
        <v>1</v>
      </c>
      <c r="N15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37" spans="2:14" ht="15" customHeight="1" x14ac:dyDescent="0.25">
      <c r="B1537" t="s">
        <v>3536</v>
      </c>
      <c r="C1537" s="1">
        <v>41061.074803240743</v>
      </c>
      <c r="D1537" s="4">
        <v>15000</v>
      </c>
      <c r="E1537">
        <v>15000</v>
      </c>
      <c r="F1537" t="s">
        <v>6</v>
      </c>
      <c r="G1537" s="8" t="e">
        <f>tblSalaries[[#This Row],[clean Salary (in local currency)]]*VLOOKUP(tblSalaries[[#This Row],[Currency]],tblXrate[],2,FALSE)</f>
        <v>#N/A</v>
      </c>
      <c r="H1537" t="s">
        <v>953</v>
      </c>
      <c r="I1537" t="s">
        <v>20</v>
      </c>
      <c r="J1537" t="s">
        <v>15</v>
      </c>
      <c r="K1537" t="str">
        <f>VLOOKUP(tblSalaries[[#This Row],[Where do you work]],tblCountries[[Actual]:[Mapping]],2,FALSE)</f>
        <v>USA</v>
      </c>
      <c r="L1537" t="s">
        <v>13</v>
      </c>
      <c r="M1537" s="46">
        <v>8</v>
      </c>
      <c r="N15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38" spans="2:14" ht="15" customHeight="1" x14ac:dyDescent="0.25">
      <c r="B1538" t="s">
        <v>3537</v>
      </c>
      <c r="C1538" s="1">
        <v>41061.106273148151</v>
      </c>
      <c r="D1538" s="4">
        <v>31200</v>
      </c>
      <c r="E1538">
        <v>31200</v>
      </c>
      <c r="F1538" t="s">
        <v>6</v>
      </c>
      <c r="G1538" s="8" t="e">
        <f>tblSalaries[[#This Row],[clean Salary (in local currency)]]*VLOOKUP(tblSalaries[[#This Row],[Currency]],tblXrate[],2,FALSE)</f>
        <v>#N/A</v>
      </c>
      <c r="H1538" t="s">
        <v>153</v>
      </c>
      <c r="I1538" t="s">
        <v>20</v>
      </c>
      <c r="J1538" t="s">
        <v>15</v>
      </c>
      <c r="K1538" t="str">
        <f>VLOOKUP(tblSalaries[[#This Row],[Where do you work]],tblCountries[[Actual]:[Mapping]],2,FALSE)</f>
        <v>USA</v>
      </c>
      <c r="L1538" t="s">
        <v>9</v>
      </c>
      <c r="M1538" s="46">
        <v>15</v>
      </c>
      <c r="N15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39" spans="2:14" ht="15" customHeight="1" x14ac:dyDescent="0.25">
      <c r="B1539" t="s">
        <v>3538</v>
      </c>
      <c r="C1539" s="1">
        <v>41061.115520833337</v>
      </c>
      <c r="D1539" s="4" t="s">
        <v>457</v>
      </c>
      <c r="E1539">
        <v>500000</v>
      </c>
      <c r="F1539" t="s">
        <v>40</v>
      </c>
      <c r="G1539" s="8" t="e">
        <f>tblSalaries[[#This Row],[clean Salary (in local currency)]]*VLOOKUP(tblSalaries[[#This Row],[Currency]],tblXrate[],2,FALSE)</f>
        <v>#N/A</v>
      </c>
      <c r="H1539" t="s">
        <v>243</v>
      </c>
      <c r="I1539" t="s">
        <v>20</v>
      </c>
      <c r="J1539" t="s">
        <v>8</v>
      </c>
      <c r="K1539" t="str">
        <f>VLOOKUP(tblSalaries[[#This Row],[Where do you work]],tblCountries[[Actual]:[Mapping]],2,FALSE)</f>
        <v>India</v>
      </c>
      <c r="L1539" t="s">
        <v>9</v>
      </c>
      <c r="M1539" s="46">
        <v>9</v>
      </c>
      <c r="N15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40" spans="2:14" ht="15" customHeight="1" x14ac:dyDescent="0.25">
      <c r="B1540" t="s">
        <v>3539</v>
      </c>
      <c r="C1540" s="1">
        <v>41061.125740740739</v>
      </c>
      <c r="D1540" s="4">
        <v>1320</v>
      </c>
      <c r="E1540">
        <v>15840</v>
      </c>
      <c r="F1540" t="s">
        <v>6</v>
      </c>
      <c r="G1540" s="8" t="e">
        <f>tblSalaries[[#This Row],[clean Salary (in local currency)]]*VLOOKUP(tblSalaries[[#This Row],[Currency]],tblXrate[],2,FALSE)</f>
        <v>#N/A</v>
      </c>
      <c r="H1540" t="s">
        <v>1717</v>
      </c>
      <c r="I1540" t="s">
        <v>20</v>
      </c>
      <c r="J1540" t="s">
        <v>1718</v>
      </c>
      <c r="K1540" t="str">
        <f>VLOOKUP(tblSalaries[[#This Row],[Where do you work]],tblCountries[[Actual]:[Mapping]],2,FALSE)</f>
        <v>Peru</v>
      </c>
      <c r="L1540" t="s">
        <v>13</v>
      </c>
      <c r="M1540" s="46">
        <v>8</v>
      </c>
      <c r="N15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41" spans="2:14" ht="15" customHeight="1" x14ac:dyDescent="0.25">
      <c r="B1541" t="s">
        <v>3540</v>
      </c>
      <c r="C1541" s="1">
        <v>41061.130219907405</v>
      </c>
      <c r="D1541" s="4" t="s">
        <v>1719</v>
      </c>
      <c r="E1541">
        <v>850000</v>
      </c>
      <c r="F1541" t="s">
        <v>40</v>
      </c>
      <c r="G1541" s="8" t="e">
        <f>tblSalaries[[#This Row],[clean Salary (in local currency)]]*VLOOKUP(tblSalaries[[#This Row],[Currency]],tblXrate[],2,FALSE)</f>
        <v>#N/A</v>
      </c>
      <c r="H1541" t="s">
        <v>1720</v>
      </c>
      <c r="I1541" t="s">
        <v>20</v>
      </c>
      <c r="J1541" t="s">
        <v>8</v>
      </c>
      <c r="K1541" t="str">
        <f>VLOOKUP(tblSalaries[[#This Row],[Where do you work]],tblCountries[[Actual]:[Mapping]],2,FALSE)</f>
        <v>India</v>
      </c>
      <c r="L1541" t="s">
        <v>9</v>
      </c>
      <c r="M1541" s="46">
        <v>5</v>
      </c>
      <c r="N15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42" spans="2:14" ht="15" customHeight="1" x14ac:dyDescent="0.25">
      <c r="B1542" t="s">
        <v>3541</v>
      </c>
      <c r="C1542" s="1">
        <v>41061.174212962964</v>
      </c>
      <c r="D1542" s="4">
        <v>41000</v>
      </c>
      <c r="E1542">
        <v>41000</v>
      </c>
      <c r="F1542" t="s">
        <v>6</v>
      </c>
      <c r="G1542" s="8" t="e">
        <f>tblSalaries[[#This Row],[clean Salary (in local currency)]]*VLOOKUP(tblSalaries[[#This Row],[Currency]],tblXrate[],2,FALSE)</f>
        <v>#N/A</v>
      </c>
      <c r="H1542" t="s">
        <v>1178</v>
      </c>
      <c r="I1542" t="s">
        <v>356</v>
      </c>
      <c r="J1542" t="s">
        <v>15</v>
      </c>
      <c r="K1542" t="str">
        <f>VLOOKUP(tblSalaries[[#This Row],[Where do you work]],tblCountries[[Actual]:[Mapping]],2,FALSE)</f>
        <v>USA</v>
      </c>
      <c r="L1542" t="s">
        <v>9</v>
      </c>
      <c r="M1542" s="46">
        <v>10</v>
      </c>
      <c r="N15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43" spans="2:14" ht="15" customHeight="1" x14ac:dyDescent="0.25">
      <c r="B1543" t="s">
        <v>3542</v>
      </c>
      <c r="C1543" s="1">
        <v>41061.197557870371</v>
      </c>
      <c r="D1543" s="4">
        <v>11000</v>
      </c>
      <c r="E1543">
        <v>11000</v>
      </c>
      <c r="F1543" t="s">
        <v>6</v>
      </c>
      <c r="G1543" s="8" t="e">
        <f>tblSalaries[[#This Row],[clean Salary (in local currency)]]*VLOOKUP(tblSalaries[[#This Row],[Currency]],tblXrate[],2,FALSE)</f>
        <v>#N/A</v>
      </c>
      <c r="H1543" t="s">
        <v>753</v>
      </c>
      <c r="I1543" t="s">
        <v>52</v>
      </c>
      <c r="J1543" t="s">
        <v>1029</v>
      </c>
      <c r="K1543" t="str">
        <f>VLOOKUP(tblSalaries[[#This Row],[Where do you work]],tblCountries[[Actual]:[Mapping]],2,FALSE)</f>
        <v>Mexico</v>
      </c>
      <c r="L1543" t="s">
        <v>9</v>
      </c>
      <c r="M1543" s="46">
        <v>2</v>
      </c>
      <c r="N15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44" spans="2:14" ht="15" customHeight="1" x14ac:dyDescent="0.25">
      <c r="B1544" t="s">
        <v>3543</v>
      </c>
      <c r="C1544" s="1">
        <v>41061.230914351851</v>
      </c>
      <c r="D1544" s="4" t="s">
        <v>1721</v>
      </c>
      <c r="E1544">
        <v>35000</v>
      </c>
      <c r="F1544" t="s">
        <v>69</v>
      </c>
      <c r="G1544" s="8" t="e">
        <f>tblSalaries[[#This Row],[clean Salary (in local currency)]]*VLOOKUP(tblSalaries[[#This Row],[Currency]],tblXrate[],2,FALSE)</f>
        <v>#N/A</v>
      </c>
      <c r="H1544" t="s">
        <v>1722</v>
      </c>
      <c r="I1544" t="s">
        <v>3914</v>
      </c>
      <c r="J1544" t="s">
        <v>71</v>
      </c>
      <c r="K1544" t="str">
        <f>VLOOKUP(tblSalaries[[#This Row],[Where do you work]],tblCountries[[Actual]:[Mapping]],2,FALSE)</f>
        <v>UK</v>
      </c>
      <c r="L1544" t="s">
        <v>18</v>
      </c>
      <c r="M1544" s="46">
        <v>30</v>
      </c>
      <c r="N15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545" spans="2:14" ht="15" customHeight="1" x14ac:dyDescent="0.25">
      <c r="B1545" t="s">
        <v>3544</v>
      </c>
      <c r="C1545" s="1">
        <v>41061.234398148146</v>
      </c>
      <c r="D1545" s="4">
        <v>240000</v>
      </c>
      <c r="E1545">
        <v>240000</v>
      </c>
      <c r="F1545" t="s">
        <v>3893</v>
      </c>
      <c r="G1545" s="8" t="e">
        <f>tblSalaries[[#This Row],[clean Salary (in local currency)]]*VLOOKUP(tblSalaries[[#This Row],[Currency]],tblXrate[],2,FALSE)</f>
        <v>#N/A</v>
      </c>
      <c r="H1545" t="s">
        <v>1723</v>
      </c>
      <c r="I1545" t="s">
        <v>52</v>
      </c>
      <c r="J1545" t="s">
        <v>347</v>
      </c>
      <c r="K1545" t="str">
        <f>VLOOKUP(tblSalaries[[#This Row],[Where do you work]],tblCountries[[Actual]:[Mapping]],2,FALSE)</f>
        <v>Philippines</v>
      </c>
      <c r="L1545" t="s">
        <v>9</v>
      </c>
      <c r="M1545" s="46">
        <v>15</v>
      </c>
      <c r="N15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46" spans="2:14" ht="15" customHeight="1" x14ac:dyDescent="0.25">
      <c r="B1546" t="s">
        <v>3545</v>
      </c>
      <c r="C1546" s="1">
        <v>41061.244571759256</v>
      </c>
      <c r="D1546" s="4">
        <v>17728.57</v>
      </c>
      <c r="E1546">
        <v>17728</v>
      </c>
      <c r="F1546" t="s">
        <v>6</v>
      </c>
      <c r="G1546" s="8" t="e">
        <f>tblSalaries[[#This Row],[clean Salary (in local currency)]]*VLOOKUP(tblSalaries[[#This Row],[Currency]],tblXrate[],2,FALSE)</f>
        <v>#N/A</v>
      </c>
      <c r="H1546" t="s">
        <v>466</v>
      </c>
      <c r="I1546" t="s">
        <v>20</v>
      </c>
      <c r="J1546" t="s">
        <v>166</v>
      </c>
      <c r="K1546" t="str">
        <f>VLOOKUP(tblSalaries[[#This Row],[Where do you work]],tblCountries[[Actual]:[Mapping]],2,FALSE)</f>
        <v>Mexico</v>
      </c>
      <c r="L1546" t="s">
        <v>9</v>
      </c>
      <c r="M1546" s="46">
        <v>3</v>
      </c>
      <c r="N15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47" spans="2:14" ht="15" customHeight="1" x14ac:dyDescent="0.25">
      <c r="B1547" t="s">
        <v>3546</v>
      </c>
      <c r="C1547" s="1">
        <v>41061.247453703705</v>
      </c>
      <c r="D1547" s="4" t="s">
        <v>1724</v>
      </c>
      <c r="E1547">
        <v>120000</v>
      </c>
      <c r="F1547" t="s">
        <v>1725</v>
      </c>
      <c r="G1547" s="8" t="e">
        <f>tblSalaries[[#This Row],[clean Salary (in local currency)]]*VLOOKUP(tblSalaries[[#This Row],[Currency]],tblXrate[],2,FALSE)</f>
        <v>#N/A</v>
      </c>
      <c r="H1547" t="s">
        <v>1726</v>
      </c>
      <c r="I1547" t="s">
        <v>488</v>
      </c>
      <c r="J1547" t="s">
        <v>1727</v>
      </c>
      <c r="K1547" t="str">
        <f>VLOOKUP(tblSalaries[[#This Row],[Where do you work]],tblCountries[[Actual]:[Mapping]],2,FALSE)</f>
        <v>Morocco</v>
      </c>
      <c r="L1547" t="s">
        <v>13</v>
      </c>
      <c r="M1547" s="46">
        <v>8</v>
      </c>
      <c r="N15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48" spans="2:14" ht="15" customHeight="1" x14ac:dyDescent="0.25">
      <c r="B1548" t="s">
        <v>3547</v>
      </c>
      <c r="C1548" s="1">
        <v>41061.262025462966</v>
      </c>
      <c r="D1548" s="4">
        <v>50000</v>
      </c>
      <c r="E1548">
        <v>50000</v>
      </c>
      <c r="F1548" t="s">
        <v>6</v>
      </c>
      <c r="G1548" s="8" t="e">
        <f>tblSalaries[[#This Row],[clean Salary (in local currency)]]*VLOOKUP(tblSalaries[[#This Row],[Currency]],tblXrate[],2,FALSE)</f>
        <v>#N/A</v>
      </c>
      <c r="H1548" t="s">
        <v>1366</v>
      </c>
      <c r="I1548" t="s">
        <v>310</v>
      </c>
      <c r="J1548" t="s">
        <v>15</v>
      </c>
      <c r="K1548" t="str">
        <f>VLOOKUP(tblSalaries[[#This Row],[Where do you work]],tblCountries[[Actual]:[Mapping]],2,FALSE)</f>
        <v>USA</v>
      </c>
      <c r="L1548" t="s">
        <v>9</v>
      </c>
      <c r="M1548" s="46">
        <v>15</v>
      </c>
      <c r="N15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49" spans="2:14" ht="15" customHeight="1" x14ac:dyDescent="0.25">
      <c r="B1549" t="s">
        <v>3548</v>
      </c>
      <c r="C1549" s="1">
        <v>41061.272094907406</v>
      </c>
      <c r="D1549" s="4">
        <v>80000</v>
      </c>
      <c r="E1549">
        <v>80000</v>
      </c>
      <c r="F1549" t="s">
        <v>86</v>
      </c>
      <c r="G1549" s="8" t="e">
        <f>tblSalaries[[#This Row],[clean Salary (in local currency)]]*VLOOKUP(tblSalaries[[#This Row],[Currency]],tblXrate[],2,FALSE)</f>
        <v>#N/A</v>
      </c>
      <c r="H1549" t="s">
        <v>1728</v>
      </c>
      <c r="I1549" t="s">
        <v>20</v>
      </c>
      <c r="J1549" t="s">
        <v>88</v>
      </c>
      <c r="K1549" t="str">
        <f>VLOOKUP(tblSalaries[[#This Row],[Where do you work]],tblCountries[[Actual]:[Mapping]],2,FALSE)</f>
        <v>Canada</v>
      </c>
      <c r="L1549" t="s">
        <v>9</v>
      </c>
      <c r="M1549" s="46">
        <v>7</v>
      </c>
      <c r="N15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50" spans="2:14" ht="15" customHeight="1" x14ac:dyDescent="0.25">
      <c r="B1550" t="s">
        <v>3549</v>
      </c>
      <c r="C1550" s="1">
        <v>41061.287407407406</v>
      </c>
      <c r="D1550" s="4">
        <v>85000</v>
      </c>
      <c r="E1550">
        <v>85000</v>
      </c>
      <c r="F1550" t="s">
        <v>6</v>
      </c>
      <c r="G1550" s="8" t="e">
        <f>tblSalaries[[#This Row],[clean Salary (in local currency)]]*VLOOKUP(tblSalaries[[#This Row],[Currency]],tblXrate[],2,FALSE)</f>
        <v>#N/A</v>
      </c>
      <c r="H1550" t="s">
        <v>1729</v>
      </c>
      <c r="I1550" t="s">
        <v>3912</v>
      </c>
      <c r="J1550" t="s">
        <v>15</v>
      </c>
      <c r="K1550" t="str">
        <f>VLOOKUP(tblSalaries[[#This Row],[Where do you work]],tblCountries[[Actual]:[Mapping]],2,FALSE)</f>
        <v>USA</v>
      </c>
      <c r="L1550" t="s">
        <v>9</v>
      </c>
      <c r="M1550" s="46">
        <v>10</v>
      </c>
      <c r="N15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51" spans="2:14" ht="15" customHeight="1" x14ac:dyDescent="0.25">
      <c r="B1551" t="s">
        <v>3550</v>
      </c>
      <c r="C1551" s="1">
        <v>41061.30736111111</v>
      </c>
      <c r="D1551" s="4">
        <v>100000</v>
      </c>
      <c r="E1551">
        <v>100000</v>
      </c>
      <c r="F1551" t="s">
        <v>82</v>
      </c>
      <c r="G1551" s="8" t="e">
        <f>tblSalaries[[#This Row],[clean Salary (in local currency)]]*VLOOKUP(tblSalaries[[#This Row],[Currency]],tblXrate[],2,FALSE)</f>
        <v>#N/A</v>
      </c>
      <c r="H1551" t="s">
        <v>771</v>
      </c>
      <c r="I1551" t="s">
        <v>52</v>
      </c>
      <c r="J1551" t="s">
        <v>84</v>
      </c>
      <c r="K1551" t="str">
        <f>VLOOKUP(tblSalaries[[#This Row],[Where do you work]],tblCountries[[Actual]:[Mapping]],2,FALSE)</f>
        <v>Australia</v>
      </c>
      <c r="L1551" t="s">
        <v>9</v>
      </c>
      <c r="M1551" s="46">
        <v>20</v>
      </c>
      <c r="N15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52" spans="2:14" ht="15" customHeight="1" x14ac:dyDescent="0.25">
      <c r="B1552" t="s">
        <v>3551</v>
      </c>
      <c r="C1552" s="1">
        <v>41061.337893518517</v>
      </c>
      <c r="D1552" s="4" t="s">
        <v>1730</v>
      </c>
      <c r="E1552">
        <v>5650000</v>
      </c>
      <c r="F1552" t="s">
        <v>40</v>
      </c>
      <c r="G1552" s="8" t="e">
        <f>tblSalaries[[#This Row],[clean Salary (in local currency)]]*VLOOKUP(tblSalaries[[#This Row],[Currency]],tblXrate[],2,FALSE)</f>
        <v>#N/A</v>
      </c>
      <c r="H1552" t="s">
        <v>360</v>
      </c>
      <c r="I1552" t="s">
        <v>3912</v>
      </c>
      <c r="J1552" t="s">
        <v>8</v>
      </c>
      <c r="K1552" t="str">
        <f>VLOOKUP(tblSalaries[[#This Row],[Where do you work]],tblCountries[[Actual]:[Mapping]],2,FALSE)</f>
        <v>India</v>
      </c>
      <c r="L1552" t="s">
        <v>18</v>
      </c>
      <c r="M1552" s="46">
        <v>6</v>
      </c>
      <c r="N15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53" spans="2:14" ht="15" customHeight="1" x14ac:dyDescent="0.25">
      <c r="B1553" t="s">
        <v>3552</v>
      </c>
      <c r="C1553" s="1">
        <v>41061.369803240741</v>
      </c>
      <c r="D1553" s="4">
        <v>85000</v>
      </c>
      <c r="E1553">
        <v>85000</v>
      </c>
      <c r="F1553" t="s">
        <v>82</v>
      </c>
      <c r="G1553" s="8" t="e">
        <f>tblSalaries[[#This Row],[clean Salary (in local currency)]]*VLOOKUP(tblSalaries[[#This Row],[Currency]],tblXrate[],2,FALSE)</f>
        <v>#N/A</v>
      </c>
      <c r="H1553" t="s">
        <v>1731</v>
      </c>
      <c r="I1553" t="s">
        <v>20</v>
      </c>
      <c r="J1553" t="s">
        <v>84</v>
      </c>
      <c r="K1553" t="str">
        <f>VLOOKUP(tblSalaries[[#This Row],[Where do you work]],tblCountries[[Actual]:[Mapping]],2,FALSE)</f>
        <v>Australia</v>
      </c>
      <c r="L1553" t="s">
        <v>9</v>
      </c>
      <c r="M1553" s="46">
        <v>30</v>
      </c>
      <c r="N15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554" spans="2:14" ht="15" customHeight="1" x14ac:dyDescent="0.25">
      <c r="B1554" t="s">
        <v>3553</v>
      </c>
      <c r="C1554" s="1">
        <v>41061.45517361111</v>
      </c>
      <c r="D1554" s="4" t="s">
        <v>1732</v>
      </c>
      <c r="E1554">
        <v>120000</v>
      </c>
      <c r="F1554" t="s">
        <v>82</v>
      </c>
      <c r="G1554" s="8" t="e">
        <f>tblSalaries[[#This Row],[clean Salary (in local currency)]]*VLOOKUP(tblSalaries[[#This Row],[Currency]],tblXrate[],2,FALSE)</f>
        <v>#N/A</v>
      </c>
      <c r="H1554" t="s">
        <v>853</v>
      </c>
      <c r="I1554" t="s">
        <v>20</v>
      </c>
      <c r="J1554" t="s">
        <v>84</v>
      </c>
      <c r="K1554" t="str">
        <f>VLOOKUP(tblSalaries[[#This Row],[Where do you work]],tblCountries[[Actual]:[Mapping]],2,FALSE)</f>
        <v>Australia</v>
      </c>
      <c r="L1554" t="s">
        <v>18</v>
      </c>
      <c r="M1554" s="46">
        <v>5</v>
      </c>
      <c r="N15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55" spans="2:14" ht="15" customHeight="1" x14ac:dyDescent="0.25">
      <c r="B1555" t="s">
        <v>3554</v>
      </c>
      <c r="C1555" s="1">
        <v>41061.456932870373</v>
      </c>
      <c r="D1555" s="4" t="s">
        <v>419</v>
      </c>
      <c r="E1555">
        <v>360000</v>
      </c>
      <c r="F1555" t="s">
        <v>40</v>
      </c>
      <c r="G1555" s="8" t="e">
        <f>tblSalaries[[#This Row],[clean Salary (in local currency)]]*VLOOKUP(tblSalaries[[#This Row],[Currency]],tblXrate[],2,FALSE)</f>
        <v>#N/A</v>
      </c>
      <c r="H1555" t="s">
        <v>1733</v>
      </c>
      <c r="I1555" t="s">
        <v>52</v>
      </c>
      <c r="J1555" t="s">
        <v>8</v>
      </c>
      <c r="K1555" t="str">
        <f>VLOOKUP(tblSalaries[[#This Row],[Where do you work]],tblCountries[[Actual]:[Mapping]],2,FALSE)</f>
        <v>India</v>
      </c>
      <c r="L1555" t="s">
        <v>18</v>
      </c>
      <c r="M1555" s="46">
        <v>8</v>
      </c>
      <c r="N15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56" spans="2:14" ht="15" customHeight="1" x14ac:dyDescent="0.25">
      <c r="B1556" t="s">
        <v>3555</v>
      </c>
      <c r="C1556" s="1">
        <v>41061.543958333335</v>
      </c>
      <c r="D1556" s="4">
        <v>44000</v>
      </c>
      <c r="E1556">
        <v>44000</v>
      </c>
      <c r="F1556" t="s">
        <v>6</v>
      </c>
      <c r="G1556" s="8" t="e">
        <f>tblSalaries[[#This Row],[clean Salary (in local currency)]]*VLOOKUP(tblSalaries[[#This Row],[Currency]],tblXrate[],2,FALSE)</f>
        <v>#N/A</v>
      </c>
      <c r="H1556" t="s">
        <v>1734</v>
      </c>
      <c r="I1556" t="s">
        <v>20</v>
      </c>
      <c r="J1556" t="s">
        <v>15</v>
      </c>
      <c r="K1556" t="str">
        <f>VLOOKUP(tblSalaries[[#This Row],[Where do you work]],tblCountries[[Actual]:[Mapping]],2,FALSE)</f>
        <v>USA</v>
      </c>
      <c r="L1556" t="s">
        <v>9</v>
      </c>
      <c r="M1556" s="46">
        <v>3.5</v>
      </c>
      <c r="N15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57" spans="2:14" ht="15" customHeight="1" x14ac:dyDescent="0.25">
      <c r="B1557" t="s">
        <v>3556</v>
      </c>
      <c r="C1557" s="1">
        <v>41061.606030092589</v>
      </c>
      <c r="D1557" s="4">
        <v>250000</v>
      </c>
      <c r="E1557">
        <v>250000</v>
      </c>
      <c r="F1557" t="s">
        <v>40</v>
      </c>
      <c r="G1557" s="8" t="e">
        <f>tblSalaries[[#This Row],[clean Salary (in local currency)]]*VLOOKUP(tblSalaries[[#This Row],[Currency]],tblXrate[],2,FALSE)</f>
        <v>#N/A</v>
      </c>
      <c r="H1557" t="s">
        <v>1735</v>
      </c>
      <c r="I1557" t="s">
        <v>279</v>
      </c>
      <c r="J1557" t="s">
        <v>8</v>
      </c>
      <c r="K1557" t="str">
        <f>VLOOKUP(tblSalaries[[#This Row],[Where do you work]],tblCountries[[Actual]:[Mapping]],2,FALSE)</f>
        <v>India</v>
      </c>
      <c r="L1557" t="s">
        <v>9</v>
      </c>
      <c r="M1557" s="46">
        <v>2.5</v>
      </c>
      <c r="N15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58" spans="2:14" ht="15" customHeight="1" x14ac:dyDescent="0.25">
      <c r="B1558" t="s">
        <v>3557</v>
      </c>
      <c r="C1558" s="1">
        <v>41061.618530092594</v>
      </c>
      <c r="D1558" s="4">
        <v>4500</v>
      </c>
      <c r="E1558">
        <v>4500</v>
      </c>
      <c r="F1558" t="s">
        <v>6</v>
      </c>
      <c r="G1558" s="8" t="e">
        <f>tblSalaries[[#This Row],[clean Salary (in local currency)]]*VLOOKUP(tblSalaries[[#This Row],[Currency]],tblXrate[],2,FALSE)</f>
        <v>#N/A</v>
      </c>
      <c r="H1558" t="s">
        <v>1736</v>
      </c>
      <c r="I1558" t="s">
        <v>20</v>
      </c>
      <c r="J1558" t="s">
        <v>17</v>
      </c>
      <c r="K1558" t="str">
        <f>VLOOKUP(tblSalaries[[#This Row],[Where do you work]],tblCountries[[Actual]:[Mapping]],2,FALSE)</f>
        <v>Pakistan</v>
      </c>
      <c r="L1558" t="s">
        <v>9</v>
      </c>
      <c r="M1558" s="46">
        <v>6</v>
      </c>
      <c r="N15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59" spans="2:14" ht="15" customHeight="1" x14ac:dyDescent="0.25">
      <c r="B1559" t="s">
        <v>3558</v>
      </c>
      <c r="C1559" s="1">
        <v>41061.631562499999</v>
      </c>
      <c r="D1559" s="4">
        <v>1700000</v>
      </c>
      <c r="E1559">
        <v>1700000</v>
      </c>
      <c r="F1559" t="s">
        <v>40</v>
      </c>
      <c r="G1559" s="8" t="e">
        <f>tblSalaries[[#This Row],[clean Salary (in local currency)]]*VLOOKUP(tblSalaries[[#This Row],[Currency]],tblXrate[],2,FALSE)</f>
        <v>#N/A</v>
      </c>
      <c r="H1559" t="s">
        <v>1737</v>
      </c>
      <c r="I1559" t="s">
        <v>3914</v>
      </c>
      <c r="J1559" t="s">
        <v>8</v>
      </c>
      <c r="K1559" t="str">
        <f>VLOOKUP(tblSalaries[[#This Row],[Where do you work]],tblCountries[[Actual]:[Mapping]],2,FALSE)</f>
        <v>India</v>
      </c>
      <c r="L1559" t="s">
        <v>9</v>
      </c>
      <c r="M1559" s="46">
        <v>6</v>
      </c>
      <c r="N15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60" spans="2:14" ht="15" customHeight="1" x14ac:dyDescent="0.25">
      <c r="B1560" t="s">
        <v>3559</v>
      </c>
      <c r="C1560" s="1">
        <v>41061.652314814812</v>
      </c>
      <c r="D1560" s="4" t="s">
        <v>1738</v>
      </c>
      <c r="E1560">
        <v>52000</v>
      </c>
      <c r="F1560" t="s">
        <v>6</v>
      </c>
      <c r="G1560" s="8" t="e">
        <f>tblSalaries[[#This Row],[clean Salary (in local currency)]]*VLOOKUP(tblSalaries[[#This Row],[Currency]],tblXrate[],2,FALSE)</f>
        <v>#N/A</v>
      </c>
      <c r="H1560" t="s">
        <v>522</v>
      </c>
      <c r="I1560" t="s">
        <v>20</v>
      </c>
      <c r="J1560" t="s">
        <v>15</v>
      </c>
      <c r="K1560" t="str">
        <f>VLOOKUP(tblSalaries[[#This Row],[Where do you work]],tblCountries[[Actual]:[Mapping]],2,FALSE)</f>
        <v>USA</v>
      </c>
      <c r="L1560" t="s">
        <v>13</v>
      </c>
      <c r="M1560" s="46">
        <v>5</v>
      </c>
      <c r="N15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61" spans="2:14" ht="15" customHeight="1" x14ac:dyDescent="0.25">
      <c r="B1561" t="s">
        <v>3560</v>
      </c>
      <c r="C1561" s="1">
        <v>41061.755636574075</v>
      </c>
      <c r="D1561" s="4" t="s">
        <v>1739</v>
      </c>
      <c r="E1561">
        <v>75000</v>
      </c>
      <c r="F1561" t="s">
        <v>6</v>
      </c>
      <c r="G1561" s="8" t="e">
        <f>tblSalaries[[#This Row],[clean Salary (in local currency)]]*VLOOKUP(tblSalaries[[#This Row],[Currency]],tblXrate[],2,FALSE)</f>
        <v>#N/A</v>
      </c>
      <c r="H1561" t="s">
        <v>356</v>
      </c>
      <c r="I1561" t="s">
        <v>356</v>
      </c>
      <c r="J1561" t="s">
        <v>24</v>
      </c>
      <c r="K1561" t="str">
        <f>VLOOKUP(tblSalaries[[#This Row],[Where do you work]],tblCountries[[Actual]:[Mapping]],2,FALSE)</f>
        <v>Germany</v>
      </c>
      <c r="L1561" t="s">
        <v>18</v>
      </c>
      <c r="M1561" s="46">
        <v>9</v>
      </c>
      <c r="N15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62" spans="2:14" ht="15" customHeight="1" x14ac:dyDescent="0.25">
      <c r="B1562" t="s">
        <v>3561</v>
      </c>
      <c r="C1562" s="1">
        <v>41061.762858796297</v>
      </c>
      <c r="D1562" s="4" t="s">
        <v>1740</v>
      </c>
      <c r="E1562">
        <v>1000000</v>
      </c>
      <c r="F1562" t="s">
        <v>40</v>
      </c>
      <c r="G1562" s="8" t="e">
        <f>tblSalaries[[#This Row],[clean Salary (in local currency)]]*VLOOKUP(tblSalaries[[#This Row],[Currency]],tblXrate[],2,FALSE)</f>
        <v>#N/A</v>
      </c>
      <c r="H1562" t="s">
        <v>72</v>
      </c>
      <c r="I1562" t="s">
        <v>20</v>
      </c>
      <c r="J1562" t="s">
        <v>8</v>
      </c>
      <c r="K1562" t="str">
        <f>VLOOKUP(tblSalaries[[#This Row],[Where do you work]],tblCountries[[Actual]:[Mapping]],2,FALSE)</f>
        <v>India</v>
      </c>
      <c r="L1562" t="s">
        <v>13</v>
      </c>
      <c r="M1562" s="46">
        <v>4</v>
      </c>
      <c r="N15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63" spans="2:14" ht="15" customHeight="1" x14ac:dyDescent="0.25">
      <c r="B1563" t="s">
        <v>3562</v>
      </c>
      <c r="C1563" s="1">
        <v>41061.790763888886</v>
      </c>
      <c r="D1563" s="4">
        <v>177600</v>
      </c>
      <c r="E1563">
        <v>177600</v>
      </c>
      <c r="F1563" t="s">
        <v>6</v>
      </c>
      <c r="G1563" s="8" t="e">
        <f>tblSalaries[[#This Row],[clean Salary (in local currency)]]*VLOOKUP(tblSalaries[[#This Row],[Currency]],tblXrate[],2,FALSE)</f>
        <v>#N/A</v>
      </c>
      <c r="H1563" t="s">
        <v>310</v>
      </c>
      <c r="I1563" t="s">
        <v>310</v>
      </c>
      <c r="J1563" t="s">
        <v>1741</v>
      </c>
      <c r="K1563" t="str">
        <f>VLOOKUP(tblSalaries[[#This Row],[Where do you work]],tblCountries[[Actual]:[Mapping]],2,FALSE)</f>
        <v>Lesotho</v>
      </c>
      <c r="L1563" t="s">
        <v>9</v>
      </c>
      <c r="M1563" s="46">
        <v>6</v>
      </c>
      <c r="N15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64" spans="2:14" ht="15" customHeight="1" x14ac:dyDescent="0.25">
      <c r="B1564" t="s">
        <v>3563</v>
      </c>
      <c r="C1564" s="1">
        <v>41061.82136574074</v>
      </c>
      <c r="D1564" s="4">
        <v>650000</v>
      </c>
      <c r="E1564">
        <v>650000</v>
      </c>
      <c r="F1564" t="s">
        <v>40</v>
      </c>
      <c r="G1564" s="8" t="e">
        <f>tblSalaries[[#This Row],[clean Salary (in local currency)]]*VLOOKUP(tblSalaries[[#This Row],[Currency]],tblXrate[],2,FALSE)</f>
        <v>#N/A</v>
      </c>
      <c r="H1564" t="s">
        <v>615</v>
      </c>
      <c r="I1564" t="s">
        <v>20</v>
      </c>
      <c r="J1564" t="s">
        <v>8</v>
      </c>
      <c r="K1564" t="str">
        <f>VLOOKUP(tblSalaries[[#This Row],[Where do you work]],tblCountries[[Actual]:[Mapping]],2,FALSE)</f>
        <v>India</v>
      </c>
      <c r="L1564" t="s">
        <v>9</v>
      </c>
      <c r="M1564" s="46">
        <v>5</v>
      </c>
      <c r="N15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65" spans="2:14" ht="15" customHeight="1" x14ac:dyDescent="0.25">
      <c r="B1565" t="s">
        <v>3564</v>
      </c>
      <c r="C1565" s="1">
        <v>41061.823993055557</v>
      </c>
      <c r="D1565" s="4" t="s">
        <v>1742</v>
      </c>
      <c r="E1565">
        <v>21000</v>
      </c>
      <c r="F1565" t="s">
        <v>22</v>
      </c>
      <c r="G1565" s="8" t="e">
        <f>tblSalaries[[#This Row],[clean Salary (in local currency)]]*VLOOKUP(tblSalaries[[#This Row],[Currency]],tblXrate[],2,FALSE)</f>
        <v>#N/A</v>
      </c>
      <c r="H1565" t="s">
        <v>1743</v>
      </c>
      <c r="I1565" t="s">
        <v>52</v>
      </c>
      <c r="J1565" t="s">
        <v>30</v>
      </c>
      <c r="K1565" t="str">
        <f>VLOOKUP(tblSalaries[[#This Row],[Where do you work]],tblCountries[[Actual]:[Mapping]],2,FALSE)</f>
        <v>Portugal</v>
      </c>
      <c r="L1565" t="s">
        <v>9</v>
      </c>
      <c r="M1565" s="46">
        <v>10</v>
      </c>
      <c r="N15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66" spans="2:14" ht="15" customHeight="1" x14ac:dyDescent="0.25">
      <c r="B1566" t="s">
        <v>3565</v>
      </c>
      <c r="C1566" s="1">
        <v>41061.831770833334</v>
      </c>
      <c r="D1566" s="4" t="s">
        <v>1308</v>
      </c>
      <c r="E1566">
        <v>80000</v>
      </c>
      <c r="F1566" t="s">
        <v>69</v>
      </c>
      <c r="G1566" s="8" t="e">
        <f>tblSalaries[[#This Row],[clean Salary (in local currency)]]*VLOOKUP(tblSalaries[[#This Row],[Currency]],tblXrate[],2,FALSE)</f>
        <v>#N/A</v>
      </c>
      <c r="H1566" t="s">
        <v>1744</v>
      </c>
      <c r="I1566" t="s">
        <v>356</v>
      </c>
      <c r="J1566" t="s">
        <v>71</v>
      </c>
      <c r="K1566" t="str">
        <f>VLOOKUP(tblSalaries[[#This Row],[Where do you work]],tblCountries[[Actual]:[Mapping]],2,FALSE)</f>
        <v>UK</v>
      </c>
      <c r="L1566" t="s">
        <v>9</v>
      </c>
      <c r="M1566" s="46">
        <v>12</v>
      </c>
      <c r="N15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67" spans="2:14" ht="15" customHeight="1" x14ac:dyDescent="0.25">
      <c r="B1567" t="s">
        <v>3566</v>
      </c>
      <c r="C1567" s="1">
        <v>41061.841921296298</v>
      </c>
      <c r="D1567" s="4" t="s">
        <v>1745</v>
      </c>
      <c r="E1567">
        <v>6000</v>
      </c>
      <c r="F1567" t="s">
        <v>6</v>
      </c>
      <c r="G1567" s="8" t="e">
        <f>tblSalaries[[#This Row],[clean Salary (in local currency)]]*VLOOKUP(tblSalaries[[#This Row],[Currency]],tblXrate[],2,FALSE)</f>
        <v>#N/A</v>
      </c>
      <c r="H1567" t="s">
        <v>207</v>
      </c>
      <c r="I1567" t="s">
        <v>20</v>
      </c>
      <c r="J1567" t="s">
        <v>8</v>
      </c>
      <c r="K1567" t="str">
        <f>VLOOKUP(tblSalaries[[#This Row],[Where do you work]],tblCountries[[Actual]:[Mapping]],2,FALSE)</f>
        <v>India</v>
      </c>
      <c r="L1567" t="s">
        <v>9</v>
      </c>
      <c r="M1567" s="46">
        <v>2</v>
      </c>
      <c r="N15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68" spans="2:14" ht="15" customHeight="1" x14ac:dyDescent="0.25">
      <c r="B1568" t="s">
        <v>3567</v>
      </c>
      <c r="C1568" s="1">
        <v>41061.852349537039</v>
      </c>
      <c r="D1568" s="4">
        <v>10000</v>
      </c>
      <c r="E1568">
        <v>10000</v>
      </c>
      <c r="F1568" t="s">
        <v>6</v>
      </c>
      <c r="G1568" s="8" t="e">
        <f>tblSalaries[[#This Row],[clean Salary (in local currency)]]*VLOOKUP(tblSalaries[[#This Row],[Currency]],tblXrate[],2,FALSE)</f>
        <v>#N/A</v>
      </c>
      <c r="H1568" t="s">
        <v>360</v>
      </c>
      <c r="I1568" t="s">
        <v>3912</v>
      </c>
      <c r="J1568" t="s">
        <v>8</v>
      </c>
      <c r="K1568" t="str">
        <f>VLOOKUP(tblSalaries[[#This Row],[Where do you work]],tblCountries[[Actual]:[Mapping]],2,FALSE)</f>
        <v>India</v>
      </c>
      <c r="L1568" t="s">
        <v>13</v>
      </c>
      <c r="M1568" s="46">
        <v>6</v>
      </c>
      <c r="N15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69" spans="2:14" ht="15" customHeight="1" x14ac:dyDescent="0.25">
      <c r="B1569" t="s">
        <v>3568</v>
      </c>
      <c r="C1569" s="1">
        <v>41061.8596412037</v>
      </c>
      <c r="D1569" s="4">
        <v>50000</v>
      </c>
      <c r="E1569">
        <v>50000</v>
      </c>
      <c r="F1569" t="s">
        <v>6</v>
      </c>
      <c r="G1569" s="8" t="e">
        <f>tblSalaries[[#This Row],[clean Salary (in local currency)]]*VLOOKUP(tblSalaries[[#This Row],[Currency]],tblXrate[],2,FALSE)</f>
        <v>#N/A</v>
      </c>
      <c r="H1569" t="s">
        <v>481</v>
      </c>
      <c r="I1569" t="s">
        <v>20</v>
      </c>
      <c r="J1569" t="s">
        <v>15</v>
      </c>
      <c r="K1569" t="str">
        <f>VLOOKUP(tblSalaries[[#This Row],[Where do you work]],tblCountries[[Actual]:[Mapping]],2,FALSE)</f>
        <v>USA</v>
      </c>
      <c r="L1569" t="s">
        <v>13</v>
      </c>
      <c r="M1569" s="46">
        <v>2</v>
      </c>
      <c r="N15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70" spans="2:14" ht="15" customHeight="1" x14ac:dyDescent="0.25">
      <c r="B1570" t="s">
        <v>3569</v>
      </c>
      <c r="C1570" s="1">
        <v>41061.860381944447</v>
      </c>
      <c r="D1570" s="4">
        <v>10000</v>
      </c>
      <c r="E1570">
        <v>10000</v>
      </c>
      <c r="F1570" t="s">
        <v>6</v>
      </c>
      <c r="G1570" s="8" t="e">
        <f>tblSalaries[[#This Row],[clean Salary (in local currency)]]*VLOOKUP(tblSalaries[[#This Row],[Currency]],tblXrate[],2,FALSE)</f>
        <v>#N/A</v>
      </c>
      <c r="H1570" t="s">
        <v>1746</v>
      </c>
      <c r="I1570" t="s">
        <v>52</v>
      </c>
      <c r="J1570" t="s">
        <v>8</v>
      </c>
      <c r="K1570" t="str">
        <f>VLOOKUP(tblSalaries[[#This Row],[Where do you work]],tblCountries[[Actual]:[Mapping]],2,FALSE)</f>
        <v>India</v>
      </c>
      <c r="L1570" t="s">
        <v>13</v>
      </c>
      <c r="M1570" s="46">
        <v>12</v>
      </c>
      <c r="N15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71" spans="2:14" ht="15" customHeight="1" x14ac:dyDescent="0.25">
      <c r="B1571" t="s">
        <v>3570</v>
      </c>
      <c r="C1571" s="1">
        <v>41061.87023148148</v>
      </c>
      <c r="D1571" s="4">
        <v>50000</v>
      </c>
      <c r="E1571">
        <v>50000</v>
      </c>
      <c r="F1571" t="s">
        <v>6</v>
      </c>
      <c r="G1571" s="8" t="e">
        <f>tblSalaries[[#This Row],[clean Salary (in local currency)]]*VLOOKUP(tblSalaries[[#This Row],[Currency]],tblXrate[],2,FALSE)</f>
        <v>#N/A</v>
      </c>
      <c r="H1571" t="s">
        <v>1747</v>
      </c>
      <c r="I1571" t="s">
        <v>20</v>
      </c>
      <c r="J1571" t="s">
        <v>15</v>
      </c>
      <c r="K1571" t="str">
        <f>VLOOKUP(tblSalaries[[#This Row],[Where do you work]],tblCountries[[Actual]:[Mapping]],2,FALSE)</f>
        <v>USA</v>
      </c>
      <c r="L1571" t="s">
        <v>13</v>
      </c>
      <c r="M1571" s="46">
        <v>12</v>
      </c>
      <c r="N15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72" spans="2:14" ht="15" customHeight="1" x14ac:dyDescent="0.25">
      <c r="B1572" t="s">
        <v>3571</v>
      </c>
      <c r="C1572" s="1">
        <v>41061.930856481478</v>
      </c>
      <c r="D1572" s="4" t="s">
        <v>1748</v>
      </c>
      <c r="E1572">
        <v>20000</v>
      </c>
      <c r="F1572" t="s">
        <v>6</v>
      </c>
      <c r="G1572" s="8" t="e">
        <f>tblSalaries[[#This Row],[clean Salary (in local currency)]]*VLOOKUP(tblSalaries[[#This Row],[Currency]],tblXrate[],2,FALSE)</f>
        <v>#N/A</v>
      </c>
      <c r="H1572" t="s">
        <v>52</v>
      </c>
      <c r="I1572" t="s">
        <v>52</v>
      </c>
      <c r="J1572" t="s">
        <v>8</v>
      </c>
      <c r="K1572" t="str">
        <f>VLOOKUP(tblSalaries[[#This Row],[Where do you work]],tblCountries[[Actual]:[Mapping]],2,FALSE)</f>
        <v>India</v>
      </c>
      <c r="L1572" t="s">
        <v>9</v>
      </c>
      <c r="M1572" s="46">
        <v>1</v>
      </c>
      <c r="N15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73" spans="2:14" ht="15" customHeight="1" x14ac:dyDescent="0.25">
      <c r="B1573" t="s">
        <v>3572</v>
      </c>
      <c r="C1573" s="1">
        <v>41061.97896990741</v>
      </c>
      <c r="D1573" s="4" t="s">
        <v>654</v>
      </c>
      <c r="E1573">
        <v>20000</v>
      </c>
      <c r="F1573" t="s">
        <v>69</v>
      </c>
      <c r="G1573" s="8" t="e">
        <f>tblSalaries[[#This Row],[clean Salary (in local currency)]]*VLOOKUP(tblSalaries[[#This Row],[Currency]],tblXrate[],2,FALSE)</f>
        <v>#N/A</v>
      </c>
      <c r="H1573" t="s">
        <v>386</v>
      </c>
      <c r="I1573" t="s">
        <v>20</v>
      </c>
      <c r="J1573" t="s">
        <v>71</v>
      </c>
      <c r="K1573" t="str">
        <f>VLOOKUP(tblSalaries[[#This Row],[Where do you work]],tblCountries[[Actual]:[Mapping]],2,FALSE)</f>
        <v>UK</v>
      </c>
      <c r="L1573" t="s">
        <v>13</v>
      </c>
      <c r="M1573" s="46">
        <v>3</v>
      </c>
      <c r="N15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74" spans="2:14" ht="15" customHeight="1" x14ac:dyDescent="0.25">
      <c r="B1574" t="s">
        <v>3573</v>
      </c>
      <c r="C1574" s="1">
        <v>41062.061851851853</v>
      </c>
      <c r="D1574" s="4" t="s">
        <v>1749</v>
      </c>
      <c r="E1574">
        <v>50000</v>
      </c>
      <c r="F1574" t="s">
        <v>22</v>
      </c>
      <c r="G1574" s="8" t="e">
        <f>tblSalaries[[#This Row],[clean Salary (in local currency)]]*VLOOKUP(tblSalaries[[#This Row],[Currency]],tblXrate[],2,FALSE)</f>
        <v>#N/A</v>
      </c>
      <c r="H1574" t="s">
        <v>488</v>
      </c>
      <c r="I1574" t="s">
        <v>488</v>
      </c>
      <c r="J1574" t="s">
        <v>627</v>
      </c>
      <c r="K1574" t="str">
        <f>VLOOKUP(tblSalaries[[#This Row],[Where do you work]],tblCountries[[Actual]:[Mapping]],2,FALSE)</f>
        <v>Netherlands</v>
      </c>
      <c r="L1574" t="s">
        <v>9</v>
      </c>
      <c r="M1574" s="46">
        <v>10</v>
      </c>
      <c r="N15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75" spans="2:14" ht="15" customHeight="1" x14ac:dyDescent="0.25">
      <c r="B1575" t="s">
        <v>3574</v>
      </c>
      <c r="C1575" s="1">
        <v>41062.071805555555</v>
      </c>
      <c r="D1575" s="4">
        <v>2300</v>
      </c>
      <c r="E1575">
        <v>27600</v>
      </c>
      <c r="F1575" t="s">
        <v>22</v>
      </c>
      <c r="G1575" s="8" t="e">
        <f>tblSalaries[[#This Row],[clean Salary (in local currency)]]*VLOOKUP(tblSalaries[[#This Row],[Currency]],tblXrate[],2,FALSE)</f>
        <v>#N/A</v>
      </c>
      <c r="H1575" t="s">
        <v>270</v>
      </c>
      <c r="I1575" t="s">
        <v>488</v>
      </c>
      <c r="J1575" t="s">
        <v>38</v>
      </c>
      <c r="K1575" t="str">
        <f>VLOOKUP(tblSalaries[[#This Row],[Where do you work]],tblCountries[[Actual]:[Mapping]],2,FALSE)</f>
        <v>Hungary</v>
      </c>
      <c r="L1575" t="s">
        <v>13</v>
      </c>
      <c r="M1575" s="46">
        <v>15</v>
      </c>
      <c r="N15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76" spans="2:14" ht="15" customHeight="1" x14ac:dyDescent="0.25">
      <c r="B1576" t="s">
        <v>3575</v>
      </c>
      <c r="C1576" s="1">
        <v>41062.100451388891</v>
      </c>
      <c r="D1576" s="4">
        <v>55000</v>
      </c>
      <c r="E1576">
        <v>55000</v>
      </c>
      <c r="F1576" t="s">
        <v>6</v>
      </c>
      <c r="G1576" s="8" t="e">
        <f>tblSalaries[[#This Row],[clean Salary (in local currency)]]*VLOOKUP(tblSalaries[[#This Row],[Currency]],tblXrate[],2,FALSE)</f>
        <v>#N/A</v>
      </c>
      <c r="H1576" t="s">
        <v>207</v>
      </c>
      <c r="I1576" t="s">
        <v>20</v>
      </c>
      <c r="J1576" t="s">
        <v>15</v>
      </c>
      <c r="K1576" t="str">
        <f>VLOOKUP(tblSalaries[[#This Row],[Where do you work]],tblCountries[[Actual]:[Mapping]],2,FALSE)</f>
        <v>USA</v>
      </c>
      <c r="L1576" t="s">
        <v>9</v>
      </c>
      <c r="M1576" s="46">
        <v>2</v>
      </c>
      <c r="N15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77" spans="2:14" ht="15" customHeight="1" x14ac:dyDescent="0.25">
      <c r="B1577" t="s">
        <v>3576</v>
      </c>
      <c r="C1577" s="1">
        <v>41062.103125000001</v>
      </c>
      <c r="D1577" s="4">
        <v>38000</v>
      </c>
      <c r="E1577">
        <v>38000</v>
      </c>
      <c r="F1577" t="s">
        <v>6</v>
      </c>
      <c r="G1577" s="8" t="e">
        <f>tblSalaries[[#This Row],[clean Salary (in local currency)]]*VLOOKUP(tblSalaries[[#This Row],[Currency]],tblXrate[],2,FALSE)</f>
        <v>#N/A</v>
      </c>
      <c r="H1577" t="s">
        <v>207</v>
      </c>
      <c r="I1577" t="s">
        <v>20</v>
      </c>
      <c r="J1577" t="s">
        <v>15</v>
      </c>
      <c r="K1577" t="str">
        <f>VLOOKUP(tblSalaries[[#This Row],[Where do you work]],tblCountries[[Actual]:[Mapping]],2,FALSE)</f>
        <v>USA</v>
      </c>
      <c r="L1577" t="s">
        <v>13</v>
      </c>
      <c r="M1577" s="46">
        <v>1</v>
      </c>
      <c r="N15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78" spans="2:14" ht="15" customHeight="1" x14ac:dyDescent="0.25">
      <c r="B1578" t="s">
        <v>3577</v>
      </c>
      <c r="C1578" s="1">
        <v>41062.13113425926</v>
      </c>
      <c r="D1578" s="4">
        <v>1800000</v>
      </c>
      <c r="E1578">
        <v>1800000</v>
      </c>
      <c r="F1578" t="s">
        <v>40</v>
      </c>
      <c r="G1578" s="8" t="e">
        <f>tblSalaries[[#This Row],[clean Salary (in local currency)]]*VLOOKUP(tblSalaries[[#This Row],[Currency]],tblXrate[],2,FALSE)</f>
        <v>#N/A</v>
      </c>
      <c r="H1578" t="s">
        <v>256</v>
      </c>
      <c r="I1578" t="s">
        <v>20</v>
      </c>
      <c r="J1578" t="s">
        <v>8</v>
      </c>
      <c r="K1578" t="str">
        <f>VLOOKUP(tblSalaries[[#This Row],[Where do you work]],tblCountries[[Actual]:[Mapping]],2,FALSE)</f>
        <v>India</v>
      </c>
      <c r="L1578" t="s">
        <v>13</v>
      </c>
      <c r="M1578" s="46">
        <v>1</v>
      </c>
      <c r="N15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79" spans="2:14" ht="15" customHeight="1" x14ac:dyDescent="0.25">
      <c r="B1579" t="s">
        <v>3578</v>
      </c>
      <c r="C1579" s="1">
        <v>41062.134687500002</v>
      </c>
      <c r="D1579" s="4">
        <v>35500</v>
      </c>
      <c r="E1579">
        <v>35500</v>
      </c>
      <c r="F1579" t="s">
        <v>6</v>
      </c>
      <c r="G1579" s="8" t="e">
        <f>tblSalaries[[#This Row],[clean Salary (in local currency)]]*VLOOKUP(tblSalaries[[#This Row],[Currency]],tblXrate[],2,FALSE)</f>
        <v>#N/A</v>
      </c>
      <c r="H1579" t="s">
        <v>1750</v>
      </c>
      <c r="I1579" t="s">
        <v>20</v>
      </c>
      <c r="J1579" t="s">
        <v>15</v>
      </c>
      <c r="K1579" t="str">
        <f>VLOOKUP(tblSalaries[[#This Row],[Where do you work]],tblCountries[[Actual]:[Mapping]],2,FALSE)</f>
        <v>USA</v>
      </c>
      <c r="L1579" t="s">
        <v>9</v>
      </c>
      <c r="M1579" s="46">
        <v>20</v>
      </c>
      <c r="N15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80" spans="2:14" ht="15" customHeight="1" x14ac:dyDescent="0.25">
      <c r="B1580" t="s">
        <v>3579</v>
      </c>
      <c r="C1580" s="1">
        <v>41062.141076388885</v>
      </c>
      <c r="D1580" s="4">
        <v>62000</v>
      </c>
      <c r="E1580">
        <v>62000</v>
      </c>
      <c r="F1580" t="s">
        <v>6</v>
      </c>
      <c r="G1580" s="8" t="e">
        <f>tblSalaries[[#This Row],[clean Salary (in local currency)]]*VLOOKUP(tblSalaries[[#This Row],[Currency]],tblXrate[],2,FALSE)</f>
        <v>#N/A</v>
      </c>
      <c r="H1580" t="s">
        <v>14</v>
      </c>
      <c r="I1580" t="s">
        <v>20</v>
      </c>
      <c r="J1580" t="s">
        <v>15</v>
      </c>
      <c r="K1580" t="str">
        <f>VLOOKUP(tblSalaries[[#This Row],[Where do you work]],tblCountries[[Actual]:[Mapping]],2,FALSE)</f>
        <v>USA</v>
      </c>
      <c r="L1580" t="s">
        <v>18</v>
      </c>
      <c r="M1580" s="46">
        <v>5</v>
      </c>
      <c r="N15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81" spans="2:14" ht="15" customHeight="1" x14ac:dyDescent="0.25">
      <c r="B1581" t="s">
        <v>3580</v>
      </c>
      <c r="C1581" s="1">
        <v>41062.145358796297</v>
      </c>
      <c r="D1581" s="4" t="s">
        <v>1751</v>
      </c>
      <c r="E1581">
        <v>21500</v>
      </c>
      <c r="F1581" t="s">
        <v>69</v>
      </c>
      <c r="G1581" s="8" t="e">
        <f>tblSalaries[[#This Row],[clean Salary (in local currency)]]*VLOOKUP(tblSalaries[[#This Row],[Currency]],tblXrate[],2,FALSE)</f>
        <v>#N/A</v>
      </c>
      <c r="H1581" t="s">
        <v>153</v>
      </c>
      <c r="I1581" t="s">
        <v>20</v>
      </c>
      <c r="J1581" t="s">
        <v>71</v>
      </c>
      <c r="K1581" t="str">
        <f>VLOOKUP(tblSalaries[[#This Row],[Where do you work]],tblCountries[[Actual]:[Mapping]],2,FALSE)</f>
        <v>UK</v>
      </c>
      <c r="L1581" t="s">
        <v>13</v>
      </c>
      <c r="M1581" s="46">
        <v>1</v>
      </c>
      <c r="N15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82" spans="2:14" ht="15" customHeight="1" x14ac:dyDescent="0.25">
      <c r="B1582" t="s">
        <v>3581</v>
      </c>
      <c r="C1582" s="1">
        <v>41062.201180555552</v>
      </c>
      <c r="D1582" s="4">
        <v>60000</v>
      </c>
      <c r="E1582">
        <v>60000</v>
      </c>
      <c r="F1582" t="s">
        <v>6</v>
      </c>
      <c r="G1582" s="8" t="e">
        <f>tblSalaries[[#This Row],[clean Salary (in local currency)]]*VLOOKUP(tblSalaries[[#This Row],[Currency]],tblXrate[],2,FALSE)</f>
        <v>#N/A</v>
      </c>
      <c r="H1582" t="s">
        <v>153</v>
      </c>
      <c r="I1582" t="s">
        <v>20</v>
      </c>
      <c r="J1582" t="s">
        <v>15</v>
      </c>
      <c r="K1582" t="str">
        <f>VLOOKUP(tblSalaries[[#This Row],[Where do you work]],tblCountries[[Actual]:[Mapping]],2,FALSE)</f>
        <v>USA</v>
      </c>
      <c r="L1582" t="s">
        <v>18</v>
      </c>
      <c r="M1582" s="46">
        <v>1</v>
      </c>
      <c r="N15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83" spans="2:14" ht="15" customHeight="1" x14ac:dyDescent="0.25">
      <c r="B1583" t="s">
        <v>3582</v>
      </c>
      <c r="C1583" s="1">
        <v>41062.265104166669</v>
      </c>
      <c r="D1583" s="4">
        <v>32884.800000000003</v>
      </c>
      <c r="E1583">
        <v>32884</v>
      </c>
      <c r="F1583" t="s">
        <v>6</v>
      </c>
      <c r="G1583" s="8" t="e">
        <f>tblSalaries[[#This Row],[clean Salary (in local currency)]]*VLOOKUP(tblSalaries[[#This Row],[Currency]],tblXrate[],2,FALSE)</f>
        <v>#N/A</v>
      </c>
      <c r="H1583" t="s">
        <v>263</v>
      </c>
      <c r="I1583" t="s">
        <v>20</v>
      </c>
      <c r="J1583" t="s">
        <v>15</v>
      </c>
      <c r="K1583" t="str">
        <f>VLOOKUP(tblSalaries[[#This Row],[Where do you work]],tblCountries[[Actual]:[Mapping]],2,FALSE)</f>
        <v>USA</v>
      </c>
      <c r="L1583" t="s">
        <v>13</v>
      </c>
      <c r="M1583" s="46">
        <v>10</v>
      </c>
      <c r="N15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84" spans="2:14" ht="15" customHeight="1" x14ac:dyDescent="0.25">
      <c r="B1584" t="s">
        <v>3583</v>
      </c>
      <c r="C1584" s="1">
        <v>41062.271770833337</v>
      </c>
      <c r="D1584" s="4" t="s">
        <v>1752</v>
      </c>
      <c r="E1584">
        <v>42000</v>
      </c>
      <c r="F1584" t="s">
        <v>6</v>
      </c>
      <c r="G1584" s="8" t="e">
        <f>tblSalaries[[#This Row],[clean Salary (in local currency)]]*VLOOKUP(tblSalaries[[#This Row],[Currency]],tblXrate[],2,FALSE)</f>
        <v>#N/A</v>
      </c>
      <c r="H1584" t="s">
        <v>1753</v>
      </c>
      <c r="I1584" t="s">
        <v>20</v>
      </c>
      <c r="J1584" t="s">
        <v>15</v>
      </c>
      <c r="K1584" t="str">
        <f>VLOOKUP(tblSalaries[[#This Row],[Where do you work]],tblCountries[[Actual]:[Mapping]],2,FALSE)</f>
        <v>USA</v>
      </c>
      <c r="L1584" t="s">
        <v>9</v>
      </c>
      <c r="M1584" s="46">
        <v>2</v>
      </c>
      <c r="N15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85" spans="2:14" ht="15" customHeight="1" x14ac:dyDescent="0.25">
      <c r="B1585" t="s">
        <v>3584</v>
      </c>
      <c r="C1585" s="1">
        <v>41062.280150462961</v>
      </c>
      <c r="D1585" s="4">
        <v>68000</v>
      </c>
      <c r="E1585">
        <v>68000</v>
      </c>
      <c r="F1585" t="s">
        <v>6</v>
      </c>
      <c r="G1585" s="8" t="e">
        <f>tblSalaries[[#This Row],[clean Salary (in local currency)]]*VLOOKUP(tblSalaries[[#This Row],[Currency]],tblXrate[],2,FALSE)</f>
        <v>#N/A</v>
      </c>
      <c r="H1585" t="s">
        <v>411</v>
      </c>
      <c r="I1585" t="s">
        <v>20</v>
      </c>
      <c r="J1585" t="s">
        <v>15</v>
      </c>
      <c r="K1585" t="str">
        <f>VLOOKUP(tblSalaries[[#This Row],[Where do you work]],tblCountries[[Actual]:[Mapping]],2,FALSE)</f>
        <v>USA</v>
      </c>
      <c r="L1585" t="s">
        <v>9</v>
      </c>
      <c r="M1585" s="46">
        <v>12</v>
      </c>
      <c r="N15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86" spans="2:14" ht="15" customHeight="1" x14ac:dyDescent="0.25">
      <c r="B1586" t="s">
        <v>3585</v>
      </c>
      <c r="C1586" s="1">
        <v>41062.320856481485</v>
      </c>
      <c r="D1586" s="4">
        <v>85000</v>
      </c>
      <c r="E1586">
        <v>85000</v>
      </c>
      <c r="F1586" t="s">
        <v>6</v>
      </c>
      <c r="G1586" s="8" t="e">
        <f>tblSalaries[[#This Row],[clean Salary (in local currency)]]*VLOOKUP(tblSalaries[[#This Row],[Currency]],tblXrate[],2,FALSE)</f>
        <v>#N/A</v>
      </c>
      <c r="H1586" t="s">
        <v>89</v>
      </c>
      <c r="I1586" t="s">
        <v>310</v>
      </c>
      <c r="J1586" t="s">
        <v>15</v>
      </c>
      <c r="K1586" t="str">
        <f>VLOOKUP(tblSalaries[[#This Row],[Where do you work]],tblCountries[[Actual]:[Mapping]],2,FALSE)</f>
        <v>USA</v>
      </c>
      <c r="L1586" t="s">
        <v>18</v>
      </c>
      <c r="M1586" s="46">
        <v>8</v>
      </c>
      <c r="N15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87" spans="2:14" ht="15" customHeight="1" x14ac:dyDescent="0.25">
      <c r="B1587" t="s">
        <v>3586</v>
      </c>
      <c r="C1587" s="1">
        <v>41062.466180555559</v>
      </c>
      <c r="D1587" s="4" t="s">
        <v>1754</v>
      </c>
      <c r="E1587">
        <v>13000</v>
      </c>
      <c r="F1587" t="s">
        <v>6</v>
      </c>
      <c r="G1587" s="8" t="e">
        <f>tblSalaries[[#This Row],[clean Salary (in local currency)]]*VLOOKUP(tblSalaries[[#This Row],[Currency]],tblXrate[],2,FALSE)</f>
        <v>#N/A</v>
      </c>
      <c r="H1587" t="s">
        <v>1755</v>
      </c>
      <c r="I1587" t="s">
        <v>20</v>
      </c>
      <c r="J1587" t="s">
        <v>143</v>
      </c>
      <c r="K1587" t="str">
        <f>VLOOKUP(tblSalaries[[#This Row],[Where do you work]],tblCountries[[Actual]:[Mapping]],2,FALSE)</f>
        <v>Brazil</v>
      </c>
      <c r="L1587" t="s">
        <v>13</v>
      </c>
      <c r="M1587" s="46">
        <v>4</v>
      </c>
      <c r="N15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88" spans="2:14" ht="15" customHeight="1" x14ac:dyDescent="0.25">
      <c r="B1588" t="s">
        <v>3587</v>
      </c>
      <c r="C1588" s="1">
        <v>41062.582476851851</v>
      </c>
      <c r="D1588" s="4">
        <v>15000</v>
      </c>
      <c r="E1588">
        <v>15000</v>
      </c>
      <c r="F1588" t="s">
        <v>6</v>
      </c>
      <c r="G1588" s="8" t="e">
        <f>tblSalaries[[#This Row],[clean Salary (in local currency)]]*VLOOKUP(tblSalaries[[#This Row],[Currency]],tblXrate[],2,FALSE)</f>
        <v>#N/A</v>
      </c>
      <c r="H1588" t="s">
        <v>1756</v>
      </c>
      <c r="I1588" t="s">
        <v>20</v>
      </c>
      <c r="J1588" t="s">
        <v>8</v>
      </c>
      <c r="K1588" t="str">
        <f>VLOOKUP(tblSalaries[[#This Row],[Where do you work]],tblCountries[[Actual]:[Mapping]],2,FALSE)</f>
        <v>India</v>
      </c>
      <c r="L1588" t="s">
        <v>9</v>
      </c>
      <c r="M1588" s="46">
        <v>5</v>
      </c>
      <c r="N15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89" spans="2:14" ht="15" customHeight="1" x14ac:dyDescent="0.25">
      <c r="B1589" t="s">
        <v>3588</v>
      </c>
      <c r="C1589" s="1">
        <v>41062.732175925928</v>
      </c>
      <c r="D1589" s="4" t="s">
        <v>1757</v>
      </c>
      <c r="E1589">
        <v>50000</v>
      </c>
      <c r="F1589" t="s">
        <v>6</v>
      </c>
      <c r="G1589" s="8" t="e">
        <f>tblSalaries[[#This Row],[clean Salary (in local currency)]]*VLOOKUP(tblSalaries[[#This Row],[Currency]],tblXrate[],2,FALSE)</f>
        <v>#N/A</v>
      </c>
      <c r="H1589" t="s">
        <v>1758</v>
      </c>
      <c r="I1589" t="s">
        <v>3914</v>
      </c>
      <c r="J1589" t="s">
        <v>8</v>
      </c>
      <c r="K1589" t="str">
        <f>VLOOKUP(tblSalaries[[#This Row],[Where do you work]],tblCountries[[Actual]:[Mapping]],2,FALSE)</f>
        <v>India</v>
      </c>
      <c r="L1589" t="s">
        <v>25</v>
      </c>
      <c r="M1589" s="46">
        <v>8</v>
      </c>
      <c r="N15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90" spans="2:14" ht="15" customHeight="1" x14ac:dyDescent="0.25">
      <c r="B1590" t="s">
        <v>3589</v>
      </c>
      <c r="C1590" s="1">
        <v>41062.783009259256</v>
      </c>
      <c r="D1590" s="4">
        <v>7000</v>
      </c>
      <c r="E1590">
        <v>7000</v>
      </c>
      <c r="F1590" t="s">
        <v>6</v>
      </c>
      <c r="G1590" s="8" t="e">
        <f>tblSalaries[[#This Row],[clean Salary (in local currency)]]*VLOOKUP(tblSalaries[[#This Row],[Currency]],tblXrate[],2,FALSE)</f>
        <v>#N/A</v>
      </c>
      <c r="H1590" t="s">
        <v>1759</v>
      </c>
      <c r="I1590" t="s">
        <v>3912</v>
      </c>
      <c r="J1590" t="s">
        <v>8</v>
      </c>
      <c r="K1590" t="str">
        <f>VLOOKUP(tblSalaries[[#This Row],[Where do you work]],tblCountries[[Actual]:[Mapping]],2,FALSE)</f>
        <v>India</v>
      </c>
      <c r="L1590" t="s">
        <v>9</v>
      </c>
      <c r="M1590" s="46">
        <v>1</v>
      </c>
      <c r="N15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91" spans="2:14" ht="15" customHeight="1" x14ac:dyDescent="0.25">
      <c r="B1591" t="s">
        <v>3590</v>
      </c>
      <c r="C1591" s="1">
        <v>41062.801793981482</v>
      </c>
      <c r="D1591" s="4">
        <v>140000</v>
      </c>
      <c r="E1591">
        <v>140000</v>
      </c>
      <c r="F1591" t="s">
        <v>6</v>
      </c>
      <c r="G1591" s="8" t="e">
        <f>tblSalaries[[#This Row],[clean Salary (in local currency)]]*VLOOKUP(tblSalaries[[#This Row],[Currency]],tblXrate[],2,FALSE)</f>
        <v>#N/A</v>
      </c>
      <c r="H1591" t="s">
        <v>1078</v>
      </c>
      <c r="I1591" t="s">
        <v>52</v>
      </c>
      <c r="J1591" t="s">
        <v>15</v>
      </c>
      <c r="K1591" t="str">
        <f>VLOOKUP(tblSalaries[[#This Row],[Where do you work]],tblCountries[[Actual]:[Mapping]],2,FALSE)</f>
        <v>USA</v>
      </c>
      <c r="L1591" t="s">
        <v>9</v>
      </c>
      <c r="M1591" s="46">
        <v>12</v>
      </c>
      <c r="N15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92" spans="2:14" ht="15" customHeight="1" x14ac:dyDescent="0.25">
      <c r="B1592" t="s">
        <v>3591</v>
      </c>
      <c r="C1592" s="1">
        <v>41062.868518518517</v>
      </c>
      <c r="D1592" s="4">
        <v>400000</v>
      </c>
      <c r="E1592">
        <v>400000</v>
      </c>
      <c r="F1592" t="s">
        <v>40</v>
      </c>
      <c r="G1592" s="8" t="e">
        <f>tblSalaries[[#This Row],[clean Salary (in local currency)]]*VLOOKUP(tblSalaries[[#This Row],[Currency]],tblXrate[],2,FALSE)</f>
        <v>#N/A</v>
      </c>
      <c r="H1592" t="s">
        <v>1760</v>
      </c>
      <c r="I1592" t="s">
        <v>20</v>
      </c>
      <c r="J1592" t="s">
        <v>8</v>
      </c>
      <c r="K1592" t="str">
        <f>VLOOKUP(tblSalaries[[#This Row],[Where do you work]],tblCountries[[Actual]:[Mapping]],2,FALSE)</f>
        <v>India</v>
      </c>
      <c r="L1592" t="s">
        <v>25</v>
      </c>
      <c r="M1592" s="46">
        <v>2.5</v>
      </c>
      <c r="N15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93" spans="2:14" ht="15" customHeight="1" x14ac:dyDescent="0.25">
      <c r="B1593" t="s">
        <v>3592</v>
      </c>
      <c r="C1593" s="1">
        <v>41062.870127314818</v>
      </c>
      <c r="D1593" s="4" t="s">
        <v>1761</v>
      </c>
      <c r="E1593">
        <v>37000</v>
      </c>
      <c r="F1593" t="s">
        <v>69</v>
      </c>
      <c r="G1593" s="8" t="e">
        <f>tblSalaries[[#This Row],[clean Salary (in local currency)]]*VLOOKUP(tblSalaries[[#This Row],[Currency]],tblXrate[],2,FALSE)</f>
        <v>#N/A</v>
      </c>
      <c r="H1593" t="s">
        <v>1762</v>
      </c>
      <c r="I1593" t="s">
        <v>20</v>
      </c>
      <c r="J1593" t="s">
        <v>71</v>
      </c>
      <c r="K1593" t="str">
        <f>VLOOKUP(tblSalaries[[#This Row],[Where do you work]],tblCountries[[Actual]:[Mapping]],2,FALSE)</f>
        <v>UK</v>
      </c>
      <c r="L1593" t="s">
        <v>9</v>
      </c>
      <c r="M1593" s="46">
        <v>9</v>
      </c>
      <c r="N15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94" spans="2:14" ht="15" customHeight="1" x14ac:dyDescent="0.25">
      <c r="B1594" t="s">
        <v>3593</v>
      </c>
      <c r="C1594" s="1">
        <v>41062.904652777775</v>
      </c>
      <c r="D1594" s="4" t="s">
        <v>1763</v>
      </c>
      <c r="E1594">
        <v>680000</v>
      </c>
      <c r="F1594" t="s">
        <v>40</v>
      </c>
      <c r="G1594" s="8" t="e">
        <f>tblSalaries[[#This Row],[clean Salary (in local currency)]]*VLOOKUP(tblSalaries[[#This Row],[Currency]],tblXrate[],2,FALSE)</f>
        <v>#N/A</v>
      </c>
      <c r="H1594" t="s">
        <v>936</v>
      </c>
      <c r="I1594" t="s">
        <v>52</v>
      </c>
      <c r="J1594" t="s">
        <v>8</v>
      </c>
      <c r="K1594" t="str">
        <f>VLOOKUP(tblSalaries[[#This Row],[Where do you work]],tblCountries[[Actual]:[Mapping]],2,FALSE)</f>
        <v>India</v>
      </c>
      <c r="L1594" t="s">
        <v>25</v>
      </c>
      <c r="M1594" s="46">
        <v>2</v>
      </c>
      <c r="N15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95" spans="2:14" ht="15" customHeight="1" x14ac:dyDescent="0.25">
      <c r="B1595" t="s">
        <v>3594</v>
      </c>
      <c r="C1595" s="1">
        <v>41062.939953703702</v>
      </c>
      <c r="D1595" s="4">
        <v>55000</v>
      </c>
      <c r="E1595">
        <v>55000</v>
      </c>
      <c r="F1595" t="s">
        <v>6</v>
      </c>
      <c r="G1595" s="8" t="e">
        <f>tblSalaries[[#This Row],[clean Salary (in local currency)]]*VLOOKUP(tblSalaries[[#This Row],[Currency]],tblXrate[],2,FALSE)</f>
        <v>#N/A</v>
      </c>
      <c r="H1595" t="s">
        <v>411</v>
      </c>
      <c r="I1595" t="s">
        <v>20</v>
      </c>
      <c r="J1595" t="s">
        <v>15</v>
      </c>
      <c r="K1595" t="str">
        <f>VLOOKUP(tblSalaries[[#This Row],[Where do you work]],tblCountries[[Actual]:[Mapping]],2,FALSE)</f>
        <v>USA</v>
      </c>
      <c r="L1595" t="s">
        <v>9</v>
      </c>
      <c r="M1595" s="46">
        <v>1</v>
      </c>
      <c r="N15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96" spans="2:14" ht="15" customHeight="1" x14ac:dyDescent="0.25">
      <c r="B1596" t="s">
        <v>3595</v>
      </c>
      <c r="C1596" s="1">
        <v>41062.943703703706</v>
      </c>
      <c r="D1596" s="4">
        <v>60000</v>
      </c>
      <c r="E1596">
        <v>60000</v>
      </c>
      <c r="F1596" t="s">
        <v>6</v>
      </c>
      <c r="G1596" s="8" t="e">
        <f>tblSalaries[[#This Row],[clean Salary (in local currency)]]*VLOOKUP(tblSalaries[[#This Row],[Currency]],tblXrate[],2,FALSE)</f>
        <v>#N/A</v>
      </c>
      <c r="H1596" t="s">
        <v>1764</v>
      </c>
      <c r="I1596" t="s">
        <v>52</v>
      </c>
      <c r="J1596" t="s">
        <v>725</v>
      </c>
      <c r="K1596" t="str">
        <f>VLOOKUP(tblSalaries[[#This Row],[Where do you work]],tblCountries[[Actual]:[Mapping]],2,FALSE)</f>
        <v>Indonesia</v>
      </c>
      <c r="L1596" t="s">
        <v>18</v>
      </c>
      <c r="M1596" s="46">
        <v>16</v>
      </c>
      <c r="N15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597" spans="2:14" ht="15" customHeight="1" x14ac:dyDescent="0.25">
      <c r="B1597" t="s">
        <v>3596</v>
      </c>
      <c r="C1597" s="1">
        <v>41063.065243055556</v>
      </c>
      <c r="D1597" s="4">
        <v>320000</v>
      </c>
      <c r="E1597">
        <v>320000</v>
      </c>
      <c r="F1597" t="s">
        <v>40</v>
      </c>
      <c r="G1597" s="8" t="e">
        <f>tblSalaries[[#This Row],[clean Salary (in local currency)]]*VLOOKUP(tblSalaries[[#This Row],[Currency]],tblXrate[],2,FALSE)</f>
        <v>#N/A</v>
      </c>
      <c r="H1597" t="s">
        <v>808</v>
      </c>
      <c r="I1597" t="s">
        <v>52</v>
      </c>
      <c r="J1597" t="s">
        <v>8</v>
      </c>
      <c r="K1597" t="str">
        <f>VLOOKUP(tblSalaries[[#This Row],[Where do you work]],tblCountries[[Actual]:[Mapping]],2,FALSE)</f>
        <v>India</v>
      </c>
      <c r="L1597" t="s">
        <v>9</v>
      </c>
      <c r="M1597" s="46">
        <v>5</v>
      </c>
      <c r="N15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98" spans="2:14" ht="15" customHeight="1" x14ac:dyDescent="0.25">
      <c r="B1598" t="s">
        <v>3597</v>
      </c>
      <c r="C1598" s="1">
        <v>41063.067164351851</v>
      </c>
      <c r="D1598" s="4" t="s">
        <v>1765</v>
      </c>
      <c r="E1598">
        <v>288000</v>
      </c>
      <c r="F1598" t="s">
        <v>3892</v>
      </c>
      <c r="G1598" s="8" t="e">
        <f>tblSalaries[[#This Row],[clean Salary (in local currency)]]*VLOOKUP(tblSalaries[[#This Row],[Currency]],tblXrate[],2,FALSE)</f>
        <v>#N/A</v>
      </c>
      <c r="H1598" t="s">
        <v>1766</v>
      </c>
      <c r="I1598" t="s">
        <v>279</v>
      </c>
      <c r="J1598" t="s">
        <v>1767</v>
      </c>
      <c r="K1598" t="str">
        <f>VLOOKUP(tblSalaries[[#This Row],[Where do you work]],tblCountries[[Actual]:[Mapping]],2,FALSE)</f>
        <v>Mauritius</v>
      </c>
      <c r="L1598" t="s">
        <v>9</v>
      </c>
      <c r="M1598" s="46">
        <v>7</v>
      </c>
      <c r="N15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599" spans="2:14" ht="15" customHeight="1" x14ac:dyDescent="0.25">
      <c r="B1599" t="s">
        <v>3598</v>
      </c>
      <c r="C1599" s="1">
        <v>41063.088009259256</v>
      </c>
      <c r="D1599" s="4" t="s">
        <v>330</v>
      </c>
      <c r="E1599">
        <v>60000</v>
      </c>
      <c r="F1599" t="s">
        <v>69</v>
      </c>
      <c r="G1599" s="8" t="e">
        <f>tblSalaries[[#This Row],[clean Salary (in local currency)]]*VLOOKUP(tblSalaries[[#This Row],[Currency]],tblXrate[],2,FALSE)</f>
        <v>#N/A</v>
      </c>
      <c r="H1599" t="s">
        <v>153</v>
      </c>
      <c r="I1599" t="s">
        <v>20</v>
      </c>
      <c r="J1599" t="s">
        <v>71</v>
      </c>
      <c r="K1599" t="str">
        <f>VLOOKUP(tblSalaries[[#This Row],[Where do you work]],tblCountries[[Actual]:[Mapping]],2,FALSE)</f>
        <v>UK</v>
      </c>
      <c r="L1599" t="s">
        <v>9</v>
      </c>
      <c r="M1599" s="46">
        <v>5</v>
      </c>
      <c r="N15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00" spans="2:14" ht="15" customHeight="1" x14ac:dyDescent="0.25">
      <c r="B1600" t="s">
        <v>3599</v>
      </c>
      <c r="C1600" s="1">
        <v>41063.121203703704</v>
      </c>
      <c r="D1600" s="4">
        <v>36000</v>
      </c>
      <c r="E1600">
        <v>36000</v>
      </c>
      <c r="F1600" t="s">
        <v>6</v>
      </c>
      <c r="G1600" s="8" t="e">
        <f>tblSalaries[[#This Row],[clean Salary (in local currency)]]*VLOOKUP(tblSalaries[[#This Row],[Currency]],tblXrate[],2,FALSE)</f>
        <v>#N/A</v>
      </c>
      <c r="H1600" t="s">
        <v>1768</v>
      </c>
      <c r="I1600" t="s">
        <v>356</v>
      </c>
      <c r="J1600" t="s">
        <v>1769</v>
      </c>
      <c r="K1600" t="str">
        <f>VLOOKUP(tblSalaries[[#This Row],[Where do you work]],tblCountries[[Actual]:[Mapping]],2,FALSE)</f>
        <v>Azerbaijan</v>
      </c>
      <c r="L1600" t="s">
        <v>9</v>
      </c>
      <c r="M1600" s="46">
        <v>5</v>
      </c>
      <c r="N16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01" spans="2:14" ht="15" customHeight="1" x14ac:dyDescent="0.25">
      <c r="B1601" t="s">
        <v>3600</v>
      </c>
      <c r="C1601" s="1">
        <v>41063.17690972222</v>
      </c>
      <c r="D1601" s="4" t="s">
        <v>1770</v>
      </c>
      <c r="E1601">
        <v>3700000</v>
      </c>
      <c r="F1601" t="s">
        <v>40</v>
      </c>
      <c r="G1601" s="8" t="e">
        <f>tblSalaries[[#This Row],[clean Salary (in local currency)]]*VLOOKUP(tblSalaries[[#This Row],[Currency]],tblXrate[],2,FALSE)</f>
        <v>#N/A</v>
      </c>
      <c r="H1601" t="s">
        <v>1771</v>
      </c>
      <c r="I1601" t="s">
        <v>52</v>
      </c>
      <c r="J1601" t="s">
        <v>8</v>
      </c>
      <c r="K1601" t="str">
        <f>VLOOKUP(tblSalaries[[#This Row],[Where do you work]],tblCountries[[Actual]:[Mapping]],2,FALSE)</f>
        <v>India</v>
      </c>
      <c r="L1601" t="s">
        <v>13</v>
      </c>
      <c r="M1601" s="46">
        <v>4</v>
      </c>
      <c r="N16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02" spans="2:14" ht="15" customHeight="1" x14ac:dyDescent="0.25">
      <c r="B1602" t="s">
        <v>3601</v>
      </c>
      <c r="C1602" s="1">
        <v>41063.196458333332</v>
      </c>
      <c r="D1602" s="4">
        <v>106000</v>
      </c>
      <c r="E1602">
        <v>106000</v>
      </c>
      <c r="F1602" t="s">
        <v>6</v>
      </c>
      <c r="G1602" s="8" t="e">
        <f>tblSalaries[[#This Row],[clean Salary (in local currency)]]*VLOOKUP(tblSalaries[[#This Row],[Currency]],tblXrate[],2,FALSE)</f>
        <v>#N/A</v>
      </c>
      <c r="H1602" t="s">
        <v>1772</v>
      </c>
      <c r="I1602" t="s">
        <v>20</v>
      </c>
      <c r="J1602" t="s">
        <v>875</v>
      </c>
      <c r="K1602" t="str">
        <f>VLOOKUP(tblSalaries[[#This Row],[Where do you work]],tblCountries[[Actual]:[Mapping]],2,FALSE)</f>
        <v>Denmark</v>
      </c>
      <c r="L1602" t="s">
        <v>25</v>
      </c>
      <c r="M1602" s="46">
        <v>7</v>
      </c>
      <c r="N16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03" spans="2:14" ht="15" customHeight="1" x14ac:dyDescent="0.25">
      <c r="B1603" t="s">
        <v>3602</v>
      </c>
      <c r="C1603" s="1">
        <v>41063.30332175926</v>
      </c>
      <c r="D1603" s="4" t="s">
        <v>1773</v>
      </c>
      <c r="E1603">
        <v>485000</v>
      </c>
      <c r="F1603" t="s">
        <v>1359</v>
      </c>
      <c r="G1603" s="8" t="e">
        <f>tblSalaries[[#This Row],[clean Salary (in local currency)]]*VLOOKUP(tblSalaries[[#This Row],[Currency]],tblXrate[],2,FALSE)</f>
        <v>#N/A</v>
      </c>
      <c r="H1603" t="s">
        <v>488</v>
      </c>
      <c r="I1603" t="s">
        <v>488</v>
      </c>
      <c r="J1603" t="s">
        <v>875</v>
      </c>
      <c r="K1603" t="str">
        <f>VLOOKUP(tblSalaries[[#This Row],[Where do you work]],tblCountries[[Actual]:[Mapping]],2,FALSE)</f>
        <v>Denmark</v>
      </c>
      <c r="L1603" t="s">
        <v>9</v>
      </c>
      <c r="M1603" s="46">
        <v>18</v>
      </c>
      <c r="N16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04" spans="2:14" ht="15" customHeight="1" x14ac:dyDescent="0.25">
      <c r="B1604" t="s">
        <v>3603</v>
      </c>
      <c r="C1604" s="1">
        <v>41063.404629629629</v>
      </c>
      <c r="D1604" s="4">
        <v>75000</v>
      </c>
      <c r="E1604">
        <v>75000</v>
      </c>
      <c r="F1604" t="s">
        <v>669</v>
      </c>
      <c r="G1604" s="8" t="e">
        <f>tblSalaries[[#This Row],[clean Salary (in local currency)]]*VLOOKUP(tblSalaries[[#This Row],[Currency]],tblXrate[],2,FALSE)</f>
        <v>#N/A</v>
      </c>
      <c r="H1604" t="s">
        <v>1774</v>
      </c>
      <c r="I1604" t="s">
        <v>20</v>
      </c>
      <c r="J1604" t="s">
        <v>1775</v>
      </c>
      <c r="K1604" t="str">
        <f>VLOOKUP(tblSalaries[[#This Row],[Where do you work]],tblCountries[[Actual]:[Mapping]],2,FALSE)</f>
        <v>New Zealand</v>
      </c>
      <c r="L1604" t="s">
        <v>18</v>
      </c>
      <c r="M1604" s="46">
        <v>10</v>
      </c>
      <c r="N16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05" spans="2:14" ht="15" customHeight="1" x14ac:dyDescent="0.25">
      <c r="B1605" t="s">
        <v>3604</v>
      </c>
      <c r="C1605" s="1">
        <v>41063.424108796295</v>
      </c>
      <c r="D1605" s="4">
        <v>6545</v>
      </c>
      <c r="E1605">
        <v>6545</v>
      </c>
      <c r="F1605" t="s">
        <v>6</v>
      </c>
      <c r="G1605" s="8" t="e">
        <f>tblSalaries[[#This Row],[clean Salary (in local currency)]]*VLOOKUP(tblSalaries[[#This Row],[Currency]],tblXrate[],2,FALSE)</f>
        <v>#N/A</v>
      </c>
      <c r="H1605" t="s">
        <v>699</v>
      </c>
      <c r="I1605" t="s">
        <v>52</v>
      </c>
      <c r="J1605" t="s">
        <v>8</v>
      </c>
      <c r="K1605" t="str">
        <f>VLOOKUP(tblSalaries[[#This Row],[Where do you work]],tblCountries[[Actual]:[Mapping]],2,FALSE)</f>
        <v>India</v>
      </c>
      <c r="L1605" t="s">
        <v>13</v>
      </c>
      <c r="M1605" s="46">
        <v>9</v>
      </c>
      <c r="N16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06" spans="2:14" ht="15" customHeight="1" x14ac:dyDescent="0.25">
      <c r="B1606" t="s">
        <v>3605</v>
      </c>
      <c r="C1606" s="1">
        <v>41063.506562499999</v>
      </c>
      <c r="D1606" s="4" t="s">
        <v>1776</v>
      </c>
      <c r="E1606">
        <v>1000000</v>
      </c>
      <c r="F1606" t="s">
        <v>40</v>
      </c>
      <c r="G1606" s="8" t="e">
        <f>tblSalaries[[#This Row],[clean Salary (in local currency)]]*VLOOKUP(tblSalaries[[#This Row],[Currency]],tblXrate[],2,FALSE)</f>
        <v>#N/A</v>
      </c>
      <c r="H1606" t="s">
        <v>1777</v>
      </c>
      <c r="I1606" t="s">
        <v>52</v>
      </c>
      <c r="J1606" t="s">
        <v>8</v>
      </c>
      <c r="K1606" t="str">
        <f>VLOOKUP(tblSalaries[[#This Row],[Where do you work]],tblCountries[[Actual]:[Mapping]],2,FALSE)</f>
        <v>India</v>
      </c>
      <c r="L1606" t="s">
        <v>18</v>
      </c>
      <c r="M1606" s="46">
        <v>13</v>
      </c>
      <c r="N16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07" spans="2:14" ht="15" customHeight="1" x14ac:dyDescent="0.25">
      <c r="B1607" t="s">
        <v>3606</v>
      </c>
      <c r="C1607" s="1">
        <v>41063.511284722219</v>
      </c>
      <c r="D1607" s="4">
        <v>54000</v>
      </c>
      <c r="E1607">
        <v>54000</v>
      </c>
      <c r="F1607" t="s">
        <v>6</v>
      </c>
      <c r="G1607" s="8" t="e">
        <f>tblSalaries[[#This Row],[clean Salary (in local currency)]]*VLOOKUP(tblSalaries[[#This Row],[Currency]],tblXrate[],2,FALSE)</f>
        <v>#N/A</v>
      </c>
      <c r="H1607" t="s">
        <v>1778</v>
      </c>
      <c r="I1607" t="s">
        <v>3914</v>
      </c>
      <c r="J1607" t="s">
        <v>15</v>
      </c>
      <c r="K1607" t="str">
        <f>VLOOKUP(tblSalaries[[#This Row],[Where do you work]],tblCountries[[Actual]:[Mapping]],2,FALSE)</f>
        <v>USA</v>
      </c>
      <c r="L1607" t="s">
        <v>9</v>
      </c>
      <c r="M1607" s="46">
        <v>10</v>
      </c>
      <c r="N16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08" spans="2:14" ht="15" customHeight="1" x14ac:dyDescent="0.25">
      <c r="B1608" t="s">
        <v>3607</v>
      </c>
      <c r="C1608" s="1">
        <v>41063.518831018519</v>
      </c>
      <c r="D1608" s="4">
        <v>100000</v>
      </c>
      <c r="E1608">
        <v>100000</v>
      </c>
      <c r="F1608" t="s">
        <v>6</v>
      </c>
      <c r="G1608" s="8" t="e">
        <f>tblSalaries[[#This Row],[clean Salary (in local currency)]]*VLOOKUP(tblSalaries[[#This Row],[Currency]],tblXrate[],2,FALSE)</f>
        <v>#N/A</v>
      </c>
      <c r="H1608" t="s">
        <v>356</v>
      </c>
      <c r="I1608" t="s">
        <v>356</v>
      </c>
      <c r="J1608" t="s">
        <v>15</v>
      </c>
      <c r="K1608" t="str">
        <f>VLOOKUP(tblSalaries[[#This Row],[Where do you work]],tblCountries[[Actual]:[Mapping]],2,FALSE)</f>
        <v>USA</v>
      </c>
      <c r="L1608" t="s">
        <v>18</v>
      </c>
      <c r="M1608" s="46">
        <v>4</v>
      </c>
      <c r="N16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09" spans="2:14" ht="15" customHeight="1" x14ac:dyDescent="0.25">
      <c r="B1609" t="s">
        <v>3608</v>
      </c>
      <c r="C1609" s="1">
        <v>41063.563043981485</v>
      </c>
      <c r="D1609" s="4">
        <v>50000</v>
      </c>
      <c r="E1609">
        <v>50000</v>
      </c>
      <c r="F1609" t="s">
        <v>86</v>
      </c>
      <c r="G1609" s="8" t="e">
        <f>tblSalaries[[#This Row],[clean Salary (in local currency)]]*VLOOKUP(tblSalaries[[#This Row],[Currency]],tblXrate[],2,FALSE)</f>
        <v>#N/A</v>
      </c>
      <c r="H1609" t="s">
        <v>953</v>
      </c>
      <c r="I1609" t="s">
        <v>20</v>
      </c>
      <c r="J1609" t="s">
        <v>88</v>
      </c>
      <c r="K1609" t="str">
        <f>VLOOKUP(tblSalaries[[#This Row],[Where do you work]],tblCountries[[Actual]:[Mapping]],2,FALSE)</f>
        <v>Canada</v>
      </c>
      <c r="L1609" t="s">
        <v>9</v>
      </c>
      <c r="M1609" s="46">
        <v>5</v>
      </c>
      <c r="N16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10" spans="2:14" ht="15" customHeight="1" x14ac:dyDescent="0.25">
      <c r="B1610" t="s">
        <v>3609</v>
      </c>
      <c r="C1610" s="1">
        <v>41063.602418981478</v>
      </c>
      <c r="D1610" s="4">
        <v>4019</v>
      </c>
      <c r="E1610">
        <v>4019</v>
      </c>
      <c r="F1610" t="s">
        <v>6</v>
      </c>
      <c r="G1610" s="8" t="e">
        <f>tblSalaries[[#This Row],[clean Salary (in local currency)]]*VLOOKUP(tblSalaries[[#This Row],[Currency]],tblXrate[],2,FALSE)</f>
        <v>#N/A</v>
      </c>
      <c r="H1610" t="s">
        <v>1779</v>
      </c>
      <c r="I1610" t="s">
        <v>67</v>
      </c>
      <c r="J1610" t="s">
        <v>347</v>
      </c>
      <c r="K1610" t="str">
        <f>VLOOKUP(tblSalaries[[#This Row],[Where do you work]],tblCountries[[Actual]:[Mapping]],2,FALSE)</f>
        <v>Philippines</v>
      </c>
      <c r="L1610" t="s">
        <v>18</v>
      </c>
      <c r="M1610" s="46">
        <v>3</v>
      </c>
      <c r="N16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11" spans="2:14" ht="15" customHeight="1" x14ac:dyDescent="0.25">
      <c r="B1611" t="s">
        <v>3610</v>
      </c>
      <c r="C1611" s="1">
        <v>41063.607592592591</v>
      </c>
      <c r="D1611" s="4">
        <v>15000</v>
      </c>
      <c r="E1611">
        <v>15000</v>
      </c>
      <c r="F1611" t="s">
        <v>6</v>
      </c>
      <c r="G1611" s="8" t="e">
        <f>tblSalaries[[#This Row],[clean Salary (in local currency)]]*VLOOKUP(tblSalaries[[#This Row],[Currency]],tblXrate[],2,FALSE)</f>
        <v>#N/A</v>
      </c>
      <c r="H1611" t="s">
        <v>1780</v>
      </c>
      <c r="I1611" t="s">
        <v>20</v>
      </c>
      <c r="J1611" t="s">
        <v>17</v>
      </c>
      <c r="K1611" t="str">
        <f>VLOOKUP(tblSalaries[[#This Row],[Where do you work]],tblCountries[[Actual]:[Mapping]],2,FALSE)</f>
        <v>Pakistan</v>
      </c>
      <c r="L1611" t="s">
        <v>9</v>
      </c>
      <c r="M1611" s="46">
        <v>5</v>
      </c>
      <c r="N16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12" spans="2:14" ht="15" customHeight="1" x14ac:dyDescent="0.25">
      <c r="B1612" t="s">
        <v>3611</v>
      </c>
      <c r="C1612" s="1">
        <v>41063.619687500002</v>
      </c>
      <c r="D1612" s="4" t="s">
        <v>395</v>
      </c>
      <c r="E1612">
        <v>1000000</v>
      </c>
      <c r="F1612" t="s">
        <v>40</v>
      </c>
      <c r="G1612" s="8" t="e">
        <f>tblSalaries[[#This Row],[clean Salary (in local currency)]]*VLOOKUP(tblSalaries[[#This Row],[Currency]],tblXrate[],2,FALSE)</f>
        <v>#N/A</v>
      </c>
      <c r="H1612" t="s">
        <v>1781</v>
      </c>
      <c r="I1612" t="s">
        <v>20</v>
      </c>
      <c r="J1612" t="s">
        <v>8</v>
      </c>
      <c r="K1612" t="str">
        <f>VLOOKUP(tblSalaries[[#This Row],[Where do you work]],tblCountries[[Actual]:[Mapping]],2,FALSE)</f>
        <v>India</v>
      </c>
      <c r="L1612" t="s">
        <v>13</v>
      </c>
      <c r="M1612" s="46">
        <v>4</v>
      </c>
      <c r="N16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13" spans="2:14" ht="15" customHeight="1" x14ac:dyDescent="0.25">
      <c r="B1613" t="s">
        <v>3612</v>
      </c>
      <c r="C1613" s="1">
        <v>41063.700624999998</v>
      </c>
      <c r="D1613" s="4">
        <v>12000</v>
      </c>
      <c r="E1613">
        <v>12000</v>
      </c>
      <c r="F1613" t="s">
        <v>6</v>
      </c>
      <c r="G1613" s="8" t="e">
        <f>tblSalaries[[#This Row],[clean Salary (in local currency)]]*VLOOKUP(tblSalaries[[#This Row],[Currency]],tblXrate[],2,FALSE)</f>
        <v>#N/A</v>
      </c>
      <c r="H1613" t="s">
        <v>1782</v>
      </c>
      <c r="I1613" t="s">
        <v>3912</v>
      </c>
      <c r="J1613" t="s">
        <v>8</v>
      </c>
      <c r="K1613" t="str">
        <f>VLOOKUP(tblSalaries[[#This Row],[Where do you work]],tblCountries[[Actual]:[Mapping]],2,FALSE)</f>
        <v>India</v>
      </c>
      <c r="L1613" t="s">
        <v>13</v>
      </c>
      <c r="M1613" s="46">
        <v>3</v>
      </c>
      <c r="N16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14" spans="2:14" ht="15" customHeight="1" x14ac:dyDescent="0.25">
      <c r="B1614" t="s">
        <v>3613</v>
      </c>
      <c r="C1614" s="1">
        <v>41063.735578703701</v>
      </c>
      <c r="D1614" s="4" t="s">
        <v>1783</v>
      </c>
      <c r="E1614">
        <v>125000</v>
      </c>
      <c r="F1614" t="s">
        <v>40</v>
      </c>
      <c r="G1614" s="8" t="e">
        <f>tblSalaries[[#This Row],[clean Salary (in local currency)]]*VLOOKUP(tblSalaries[[#This Row],[Currency]],tblXrate[],2,FALSE)</f>
        <v>#N/A</v>
      </c>
      <c r="H1614" t="s">
        <v>1784</v>
      </c>
      <c r="I1614" t="s">
        <v>20</v>
      </c>
      <c r="J1614" t="s">
        <v>8</v>
      </c>
      <c r="K1614" t="str">
        <f>VLOOKUP(tblSalaries[[#This Row],[Where do you work]],tblCountries[[Actual]:[Mapping]],2,FALSE)</f>
        <v>India</v>
      </c>
      <c r="L1614" t="s">
        <v>18</v>
      </c>
      <c r="M1614" s="46">
        <v>4</v>
      </c>
      <c r="N16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15" spans="2:14" ht="15" customHeight="1" x14ac:dyDescent="0.25">
      <c r="B1615" t="s">
        <v>3614</v>
      </c>
      <c r="C1615" s="1">
        <v>41063.819652777776</v>
      </c>
      <c r="D1615" s="4">
        <v>86000</v>
      </c>
      <c r="E1615">
        <v>86000</v>
      </c>
      <c r="F1615" t="s">
        <v>6</v>
      </c>
      <c r="G1615" s="8" t="e">
        <f>tblSalaries[[#This Row],[clean Salary (in local currency)]]*VLOOKUP(tblSalaries[[#This Row],[Currency]],tblXrate[],2,FALSE)</f>
        <v>#N/A</v>
      </c>
      <c r="H1615" t="s">
        <v>20</v>
      </c>
      <c r="I1615" t="s">
        <v>20</v>
      </c>
      <c r="J1615" t="s">
        <v>347</v>
      </c>
      <c r="K1615" t="str">
        <f>VLOOKUP(tblSalaries[[#This Row],[Where do you work]],tblCountries[[Actual]:[Mapping]],2,FALSE)</f>
        <v>Philippines</v>
      </c>
      <c r="L1615" t="s">
        <v>13</v>
      </c>
      <c r="M1615" s="46">
        <v>3</v>
      </c>
      <c r="N16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16" spans="2:14" ht="15" customHeight="1" x14ac:dyDescent="0.25">
      <c r="B1616" t="s">
        <v>3615</v>
      </c>
      <c r="C1616" s="1">
        <v>41064.072951388887</v>
      </c>
      <c r="D1616" s="4">
        <v>340000</v>
      </c>
      <c r="E1616">
        <v>340000</v>
      </c>
      <c r="F1616" t="s">
        <v>40</v>
      </c>
      <c r="G1616" s="8" t="e">
        <f>tblSalaries[[#This Row],[clean Salary (in local currency)]]*VLOOKUP(tblSalaries[[#This Row],[Currency]],tblXrate[],2,FALSE)</f>
        <v>#N/A</v>
      </c>
      <c r="H1616" t="s">
        <v>1020</v>
      </c>
      <c r="I1616" t="s">
        <v>52</v>
      </c>
      <c r="J1616" t="s">
        <v>8</v>
      </c>
      <c r="K1616" t="str">
        <f>VLOOKUP(tblSalaries[[#This Row],[Where do you work]],tblCountries[[Actual]:[Mapping]],2,FALSE)</f>
        <v>India</v>
      </c>
      <c r="L1616" t="s">
        <v>9</v>
      </c>
      <c r="M1616" s="46">
        <v>5</v>
      </c>
      <c r="N16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17" spans="2:14" ht="15" customHeight="1" x14ac:dyDescent="0.25">
      <c r="B1617" t="s">
        <v>3616</v>
      </c>
      <c r="C1617" s="1">
        <v>41064.086030092592</v>
      </c>
      <c r="D1617" s="4" t="s">
        <v>1785</v>
      </c>
      <c r="E1617">
        <v>3360</v>
      </c>
      <c r="F1617" t="s">
        <v>6</v>
      </c>
      <c r="G1617" s="8" t="e">
        <f>tblSalaries[[#This Row],[clean Salary (in local currency)]]*VLOOKUP(tblSalaries[[#This Row],[Currency]],tblXrate[],2,FALSE)</f>
        <v>#N/A</v>
      </c>
      <c r="H1617" t="s">
        <v>1786</v>
      </c>
      <c r="I1617" t="s">
        <v>20</v>
      </c>
      <c r="J1617" t="s">
        <v>8</v>
      </c>
      <c r="K1617" t="str">
        <f>VLOOKUP(tblSalaries[[#This Row],[Where do you work]],tblCountries[[Actual]:[Mapping]],2,FALSE)</f>
        <v>India</v>
      </c>
      <c r="L1617" t="s">
        <v>25</v>
      </c>
      <c r="M1617" s="46">
        <v>3</v>
      </c>
      <c r="N16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18" spans="2:14" ht="15" customHeight="1" x14ac:dyDescent="0.25">
      <c r="B1618" t="s">
        <v>3617</v>
      </c>
      <c r="C1618" s="1">
        <v>41064.10429398148</v>
      </c>
      <c r="D1618" s="4">
        <v>10000</v>
      </c>
      <c r="E1618">
        <v>10000</v>
      </c>
      <c r="F1618" t="s">
        <v>6</v>
      </c>
      <c r="G1618" s="8" t="e">
        <f>tblSalaries[[#This Row],[clean Salary (in local currency)]]*VLOOKUP(tblSalaries[[#This Row],[Currency]],tblXrate[],2,FALSE)</f>
        <v>#N/A</v>
      </c>
      <c r="H1618" t="s">
        <v>452</v>
      </c>
      <c r="I1618" t="s">
        <v>3914</v>
      </c>
      <c r="J1618" t="s">
        <v>8</v>
      </c>
      <c r="K1618" t="str">
        <f>VLOOKUP(tblSalaries[[#This Row],[Where do you work]],tblCountries[[Actual]:[Mapping]],2,FALSE)</f>
        <v>India</v>
      </c>
      <c r="L1618" t="s">
        <v>13</v>
      </c>
      <c r="M1618" s="46">
        <v>1</v>
      </c>
      <c r="N16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19" spans="2:14" ht="15" customHeight="1" x14ac:dyDescent="0.25">
      <c r="B1619" t="s">
        <v>3618</v>
      </c>
      <c r="C1619" s="1">
        <v>41064.188807870371</v>
      </c>
      <c r="D1619" s="4">
        <v>70000</v>
      </c>
      <c r="E1619">
        <v>70000</v>
      </c>
      <c r="F1619" t="s">
        <v>6</v>
      </c>
      <c r="G1619" s="8" t="e">
        <f>tblSalaries[[#This Row],[clean Salary (in local currency)]]*VLOOKUP(tblSalaries[[#This Row],[Currency]],tblXrate[],2,FALSE)</f>
        <v>#N/A</v>
      </c>
      <c r="H1619" t="s">
        <v>1787</v>
      </c>
      <c r="I1619" t="s">
        <v>20</v>
      </c>
      <c r="J1619" t="s">
        <v>15</v>
      </c>
      <c r="K1619" t="str">
        <f>VLOOKUP(tblSalaries[[#This Row],[Where do you work]],tblCountries[[Actual]:[Mapping]],2,FALSE)</f>
        <v>USA</v>
      </c>
      <c r="L1619" t="s">
        <v>9</v>
      </c>
      <c r="M1619" s="46">
        <v>9</v>
      </c>
      <c r="N16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20" spans="2:14" ht="15" customHeight="1" x14ac:dyDescent="0.25">
      <c r="B1620" t="s">
        <v>3619</v>
      </c>
      <c r="C1620" s="1">
        <v>41064.409537037034</v>
      </c>
      <c r="D1620" s="4">
        <v>155000</v>
      </c>
      <c r="E1620">
        <v>155000</v>
      </c>
      <c r="F1620" t="s">
        <v>6</v>
      </c>
      <c r="G1620" s="8" t="e">
        <f>tblSalaries[[#This Row],[clean Salary (in local currency)]]*VLOOKUP(tblSalaries[[#This Row],[Currency]],tblXrate[],2,FALSE)</f>
        <v>#N/A</v>
      </c>
      <c r="H1620" t="s">
        <v>1788</v>
      </c>
      <c r="I1620" t="s">
        <v>52</v>
      </c>
      <c r="J1620" t="s">
        <v>15</v>
      </c>
      <c r="K1620" t="str">
        <f>VLOOKUP(tblSalaries[[#This Row],[Where do you work]],tblCountries[[Actual]:[Mapping]],2,FALSE)</f>
        <v>USA</v>
      </c>
      <c r="L1620" t="s">
        <v>25</v>
      </c>
      <c r="M1620" s="46">
        <v>14</v>
      </c>
      <c r="N16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21" spans="2:14" ht="15" customHeight="1" x14ac:dyDescent="0.25">
      <c r="B1621" t="s">
        <v>3620</v>
      </c>
      <c r="C1621" s="1">
        <v>41064.432951388888</v>
      </c>
      <c r="D1621" s="4">
        <v>225000</v>
      </c>
      <c r="E1621">
        <v>225000</v>
      </c>
      <c r="F1621" t="s">
        <v>6</v>
      </c>
      <c r="G1621" s="8" t="e">
        <f>tblSalaries[[#This Row],[clean Salary (in local currency)]]*VLOOKUP(tblSalaries[[#This Row],[Currency]],tblXrate[],2,FALSE)</f>
        <v>#N/A</v>
      </c>
      <c r="H1621" t="s">
        <v>1789</v>
      </c>
      <c r="I1621" t="s">
        <v>3914</v>
      </c>
      <c r="J1621" t="s">
        <v>15</v>
      </c>
      <c r="K1621" t="str">
        <f>VLOOKUP(tblSalaries[[#This Row],[Where do you work]],tblCountries[[Actual]:[Mapping]],2,FALSE)</f>
        <v>USA</v>
      </c>
      <c r="L1621" t="s">
        <v>9</v>
      </c>
      <c r="M1621" s="46">
        <v>15</v>
      </c>
      <c r="N16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22" spans="2:14" ht="15" customHeight="1" x14ac:dyDescent="0.25">
      <c r="B1622" t="s">
        <v>3621</v>
      </c>
      <c r="C1622" s="1">
        <v>41064.515335648146</v>
      </c>
      <c r="D1622" s="4">
        <v>10000</v>
      </c>
      <c r="E1622">
        <v>10000</v>
      </c>
      <c r="F1622" t="s">
        <v>6</v>
      </c>
      <c r="G1622" s="8" t="e">
        <f>tblSalaries[[#This Row],[clean Salary (in local currency)]]*VLOOKUP(tblSalaries[[#This Row],[Currency]],tblXrate[],2,FALSE)</f>
        <v>#N/A</v>
      </c>
      <c r="H1622" t="s">
        <v>720</v>
      </c>
      <c r="I1622" t="s">
        <v>3912</v>
      </c>
      <c r="J1622" t="s">
        <v>8</v>
      </c>
      <c r="K1622" t="str">
        <f>VLOOKUP(tblSalaries[[#This Row],[Where do you work]],tblCountries[[Actual]:[Mapping]],2,FALSE)</f>
        <v>India</v>
      </c>
      <c r="L1622" t="s">
        <v>13</v>
      </c>
      <c r="M1622" s="46">
        <v>2</v>
      </c>
      <c r="N16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23" spans="2:14" ht="15" customHeight="1" x14ac:dyDescent="0.25">
      <c r="B1623" t="s">
        <v>3622</v>
      </c>
      <c r="C1623" s="1">
        <v>41064.540347222224</v>
      </c>
      <c r="D1623" s="4">
        <v>300000</v>
      </c>
      <c r="E1623">
        <v>300000</v>
      </c>
      <c r="F1623" t="s">
        <v>40</v>
      </c>
      <c r="G1623" s="8" t="e">
        <f>tblSalaries[[#This Row],[clean Salary (in local currency)]]*VLOOKUP(tblSalaries[[#This Row],[Currency]],tblXrate[],2,FALSE)</f>
        <v>#N/A</v>
      </c>
      <c r="H1623" t="s">
        <v>1790</v>
      </c>
      <c r="I1623" t="s">
        <v>20</v>
      </c>
      <c r="J1623" t="s">
        <v>8</v>
      </c>
      <c r="K1623" t="str">
        <f>VLOOKUP(tblSalaries[[#This Row],[Where do you work]],tblCountries[[Actual]:[Mapping]],2,FALSE)</f>
        <v>India</v>
      </c>
      <c r="L1623" t="s">
        <v>9</v>
      </c>
      <c r="M1623" s="46">
        <v>8</v>
      </c>
      <c r="N16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24" spans="2:14" ht="15" customHeight="1" x14ac:dyDescent="0.25">
      <c r="B1624" t="s">
        <v>3623</v>
      </c>
      <c r="C1624" s="1">
        <v>41064.563090277778</v>
      </c>
      <c r="D1624" s="4">
        <v>84000</v>
      </c>
      <c r="E1624">
        <v>84000</v>
      </c>
      <c r="F1624" t="s">
        <v>82</v>
      </c>
      <c r="G1624" s="8" t="e">
        <f>tblSalaries[[#This Row],[clean Salary (in local currency)]]*VLOOKUP(tblSalaries[[#This Row],[Currency]],tblXrate[],2,FALSE)</f>
        <v>#N/A</v>
      </c>
      <c r="H1624" t="s">
        <v>83</v>
      </c>
      <c r="I1624" t="s">
        <v>356</v>
      </c>
      <c r="J1624" t="s">
        <v>84</v>
      </c>
      <c r="K1624" t="str">
        <f>VLOOKUP(tblSalaries[[#This Row],[Where do you work]],tblCountries[[Actual]:[Mapping]],2,FALSE)</f>
        <v>Australia</v>
      </c>
      <c r="L1624" t="s">
        <v>9</v>
      </c>
      <c r="M1624" s="46">
        <v>6</v>
      </c>
      <c r="N16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25" spans="2:14" ht="15" customHeight="1" x14ac:dyDescent="0.25">
      <c r="B1625" t="s">
        <v>3624</v>
      </c>
      <c r="C1625" s="1">
        <v>41064.601215277777</v>
      </c>
      <c r="D1625" s="4" t="s">
        <v>1791</v>
      </c>
      <c r="E1625">
        <v>240000</v>
      </c>
      <c r="F1625" t="s">
        <v>40</v>
      </c>
      <c r="G1625" s="8" t="e">
        <f>tblSalaries[[#This Row],[clean Salary (in local currency)]]*VLOOKUP(tblSalaries[[#This Row],[Currency]],tblXrate[],2,FALSE)</f>
        <v>#N/A</v>
      </c>
      <c r="H1625" t="s">
        <v>1792</v>
      </c>
      <c r="I1625" t="s">
        <v>488</v>
      </c>
      <c r="J1625" t="s">
        <v>8</v>
      </c>
      <c r="K1625" t="str">
        <f>VLOOKUP(tblSalaries[[#This Row],[Where do you work]],tblCountries[[Actual]:[Mapping]],2,FALSE)</f>
        <v>India</v>
      </c>
      <c r="L1625" t="s">
        <v>18</v>
      </c>
      <c r="M1625" s="46">
        <v>15</v>
      </c>
      <c r="N16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26" spans="2:14" ht="15" customHeight="1" x14ac:dyDescent="0.25">
      <c r="B1626" t="s">
        <v>3625</v>
      </c>
      <c r="C1626" s="1">
        <v>41064.688298611109</v>
      </c>
      <c r="D1626" s="4" t="s">
        <v>1793</v>
      </c>
      <c r="E1626">
        <v>500000</v>
      </c>
      <c r="F1626" t="s">
        <v>40</v>
      </c>
      <c r="G1626" s="8" t="e">
        <f>tblSalaries[[#This Row],[clean Salary (in local currency)]]*VLOOKUP(tblSalaries[[#This Row],[Currency]],tblXrate[],2,FALSE)</f>
        <v>#N/A</v>
      </c>
      <c r="H1626" t="s">
        <v>785</v>
      </c>
      <c r="I1626" t="s">
        <v>52</v>
      </c>
      <c r="J1626" t="s">
        <v>8</v>
      </c>
      <c r="K1626" t="str">
        <f>VLOOKUP(tblSalaries[[#This Row],[Where do you work]],tblCountries[[Actual]:[Mapping]],2,FALSE)</f>
        <v>India</v>
      </c>
      <c r="L1626" t="s">
        <v>13</v>
      </c>
      <c r="M1626" s="46">
        <v>20</v>
      </c>
      <c r="N16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27" spans="2:14" ht="15" customHeight="1" x14ac:dyDescent="0.25">
      <c r="B1627" t="s">
        <v>3626</v>
      </c>
      <c r="C1627" s="1">
        <v>41064.752326388887</v>
      </c>
      <c r="D1627" s="4">
        <v>42000</v>
      </c>
      <c r="E1627">
        <v>42000</v>
      </c>
      <c r="F1627" t="s">
        <v>69</v>
      </c>
      <c r="G1627" s="8" t="e">
        <f>tblSalaries[[#This Row],[clean Salary (in local currency)]]*VLOOKUP(tblSalaries[[#This Row],[Currency]],tblXrate[],2,FALSE)</f>
        <v>#N/A</v>
      </c>
      <c r="H1627" t="s">
        <v>771</v>
      </c>
      <c r="I1627" t="s">
        <v>52</v>
      </c>
      <c r="J1627" t="s">
        <v>71</v>
      </c>
      <c r="K1627" t="str">
        <f>VLOOKUP(tblSalaries[[#This Row],[Where do you work]],tblCountries[[Actual]:[Mapping]],2,FALSE)</f>
        <v>UK</v>
      </c>
      <c r="L1627" t="s">
        <v>9</v>
      </c>
      <c r="M1627" s="46">
        <v>23</v>
      </c>
      <c r="N16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628" spans="2:14" ht="15" customHeight="1" x14ac:dyDescent="0.25">
      <c r="B1628" t="s">
        <v>3627</v>
      </c>
      <c r="C1628" s="1">
        <v>41064.788819444446</v>
      </c>
      <c r="D1628" s="4" t="s">
        <v>1794</v>
      </c>
      <c r="E1628">
        <v>320000</v>
      </c>
      <c r="F1628" t="s">
        <v>40</v>
      </c>
      <c r="G1628" s="8" t="e">
        <f>tblSalaries[[#This Row],[clean Salary (in local currency)]]*VLOOKUP(tblSalaries[[#This Row],[Currency]],tblXrate[],2,FALSE)</f>
        <v>#N/A</v>
      </c>
      <c r="H1628" t="s">
        <v>648</v>
      </c>
      <c r="I1628" t="s">
        <v>20</v>
      </c>
      <c r="J1628" t="s">
        <v>8</v>
      </c>
      <c r="K1628" t="str">
        <f>VLOOKUP(tblSalaries[[#This Row],[Where do you work]],tblCountries[[Actual]:[Mapping]],2,FALSE)</f>
        <v>India</v>
      </c>
      <c r="L1628" t="s">
        <v>9</v>
      </c>
      <c r="M1628" s="46">
        <v>2.5</v>
      </c>
      <c r="N16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29" spans="2:14" ht="15" customHeight="1" x14ac:dyDescent="0.25">
      <c r="B1629" t="s">
        <v>3628</v>
      </c>
      <c r="C1629" s="1">
        <v>41064.799513888887</v>
      </c>
      <c r="D1629" s="4" t="s">
        <v>1795</v>
      </c>
      <c r="E1629">
        <v>22000</v>
      </c>
      <c r="F1629" t="s">
        <v>69</v>
      </c>
      <c r="G1629" s="8" t="e">
        <f>tblSalaries[[#This Row],[clean Salary (in local currency)]]*VLOOKUP(tblSalaries[[#This Row],[Currency]],tblXrate[],2,FALSE)</f>
        <v>#N/A</v>
      </c>
      <c r="H1629" t="s">
        <v>1796</v>
      </c>
      <c r="I1629" t="s">
        <v>52</v>
      </c>
      <c r="J1629" t="s">
        <v>71</v>
      </c>
      <c r="K1629" t="str">
        <f>VLOOKUP(tblSalaries[[#This Row],[Where do you work]],tblCountries[[Actual]:[Mapping]],2,FALSE)</f>
        <v>UK</v>
      </c>
      <c r="L1629" t="s">
        <v>9</v>
      </c>
      <c r="M1629" s="46">
        <v>17</v>
      </c>
      <c r="N16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30" spans="2:14" ht="15" customHeight="1" x14ac:dyDescent="0.25">
      <c r="B1630" t="s">
        <v>3629</v>
      </c>
      <c r="C1630" s="1">
        <v>41064.82371527778</v>
      </c>
      <c r="D1630" s="4" t="s">
        <v>1797</v>
      </c>
      <c r="E1630">
        <v>31200</v>
      </c>
      <c r="F1630" t="s">
        <v>6</v>
      </c>
      <c r="G1630" s="8" t="e">
        <f>tblSalaries[[#This Row],[clean Salary (in local currency)]]*VLOOKUP(tblSalaries[[#This Row],[Currency]],tblXrate[],2,FALSE)</f>
        <v>#N/A</v>
      </c>
      <c r="H1630" t="s">
        <v>467</v>
      </c>
      <c r="I1630" t="s">
        <v>3912</v>
      </c>
      <c r="J1630" t="s">
        <v>1798</v>
      </c>
      <c r="K1630" t="str">
        <f>VLOOKUP(tblSalaries[[#This Row],[Where do you work]],tblCountries[[Actual]:[Mapping]],2,FALSE)</f>
        <v>Israel</v>
      </c>
      <c r="L1630" t="s">
        <v>13</v>
      </c>
      <c r="M1630" s="46">
        <v>11</v>
      </c>
      <c r="N16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31" spans="2:14" ht="15" customHeight="1" x14ac:dyDescent="0.25">
      <c r="B1631" t="s">
        <v>3630</v>
      </c>
      <c r="C1631" s="1">
        <v>41064.905034722222</v>
      </c>
      <c r="D1631" s="4">
        <v>56000</v>
      </c>
      <c r="E1631">
        <v>56000</v>
      </c>
      <c r="F1631" t="s">
        <v>86</v>
      </c>
      <c r="G1631" s="8" t="e">
        <f>tblSalaries[[#This Row],[clean Salary (in local currency)]]*VLOOKUP(tblSalaries[[#This Row],[Currency]],tblXrate[],2,FALSE)</f>
        <v>#N/A</v>
      </c>
      <c r="H1631" t="s">
        <v>83</v>
      </c>
      <c r="I1631" t="s">
        <v>356</v>
      </c>
      <c r="J1631" t="s">
        <v>88</v>
      </c>
      <c r="K1631" t="str">
        <f>VLOOKUP(tblSalaries[[#This Row],[Where do you work]],tblCountries[[Actual]:[Mapping]],2,FALSE)</f>
        <v>Canada</v>
      </c>
      <c r="L1631" t="s">
        <v>13</v>
      </c>
      <c r="M1631" s="46">
        <v>1</v>
      </c>
      <c r="N16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32" spans="2:14" ht="15" customHeight="1" x14ac:dyDescent="0.25">
      <c r="B1632" t="s">
        <v>3631</v>
      </c>
      <c r="C1632" s="1">
        <v>41064.927777777775</v>
      </c>
      <c r="D1632" s="4">
        <v>13000</v>
      </c>
      <c r="E1632">
        <v>13000</v>
      </c>
      <c r="F1632" t="s">
        <v>6</v>
      </c>
      <c r="G1632" s="8" t="e">
        <f>tblSalaries[[#This Row],[clean Salary (in local currency)]]*VLOOKUP(tblSalaries[[#This Row],[Currency]],tblXrate[],2,FALSE)</f>
        <v>#N/A</v>
      </c>
      <c r="H1632" t="s">
        <v>1799</v>
      </c>
      <c r="I1632" t="s">
        <v>20</v>
      </c>
      <c r="J1632" t="s">
        <v>1800</v>
      </c>
      <c r="K1632" t="str">
        <f>VLOOKUP(tblSalaries[[#This Row],[Where do you work]],tblCountries[[Actual]:[Mapping]],2,FALSE)</f>
        <v>Slovakia</v>
      </c>
      <c r="L1632" t="s">
        <v>13</v>
      </c>
      <c r="M1632" s="46">
        <v>6</v>
      </c>
      <c r="N16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33" spans="2:14" ht="15" customHeight="1" x14ac:dyDescent="0.25">
      <c r="B1633" t="s">
        <v>3632</v>
      </c>
      <c r="C1633" s="1">
        <v>41064.958449074074</v>
      </c>
      <c r="D1633" s="4">
        <v>92000</v>
      </c>
      <c r="E1633">
        <v>92000</v>
      </c>
      <c r="F1633" t="s">
        <v>6</v>
      </c>
      <c r="G1633" s="8" t="e">
        <f>tblSalaries[[#This Row],[clean Salary (in local currency)]]*VLOOKUP(tblSalaries[[#This Row],[Currency]],tblXrate[],2,FALSE)</f>
        <v>#N/A</v>
      </c>
      <c r="H1633" t="s">
        <v>1801</v>
      </c>
      <c r="I1633" t="s">
        <v>3912</v>
      </c>
      <c r="J1633" t="s">
        <v>15</v>
      </c>
      <c r="K1633" t="str">
        <f>VLOOKUP(tblSalaries[[#This Row],[Where do you work]],tblCountries[[Actual]:[Mapping]],2,FALSE)</f>
        <v>USA</v>
      </c>
      <c r="L1633" t="s">
        <v>18</v>
      </c>
      <c r="M1633" s="46">
        <v>12</v>
      </c>
      <c r="N16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34" spans="2:14" ht="15" customHeight="1" x14ac:dyDescent="0.25">
      <c r="B1634" t="s">
        <v>3633</v>
      </c>
      <c r="C1634" s="1">
        <v>41064.971307870372</v>
      </c>
      <c r="D1634" s="4">
        <v>85000</v>
      </c>
      <c r="E1634">
        <v>85000</v>
      </c>
      <c r="F1634" t="s">
        <v>6</v>
      </c>
      <c r="G1634" s="8" t="e">
        <f>tblSalaries[[#This Row],[clean Salary (in local currency)]]*VLOOKUP(tblSalaries[[#This Row],[Currency]],tblXrate[],2,FALSE)</f>
        <v>#N/A</v>
      </c>
      <c r="H1634" t="s">
        <v>1802</v>
      </c>
      <c r="I1634" t="s">
        <v>52</v>
      </c>
      <c r="J1634" t="s">
        <v>15</v>
      </c>
      <c r="K1634" t="str">
        <f>VLOOKUP(tblSalaries[[#This Row],[Where do you work]],tblCountries[[Actual]:[Mapping]],2,FALSE)</f>
        <v>USA</v>
      </c>
      <c r="L1634" t="s">
        <v>13</v>
      </c>
      <c r="M1634" s="46">
        <v>10</v>
      </c>
      <c r="N16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35" spans="2:14" ht="15" customHeight="1" x14ac:dyDescent="0.25">
      <c r="B1635" t="s">
        <v>3634</v>
      </c>
      <c r="C1635" s="1">
        <v>41064.985208333332</v>
      </c>
      <c r="D1635" s="4" t="s">
        <v>1803</v>
      </c>
      <c r="E1635">
        <v>11000</v>
      </c>
      <c r="F1635" t="s">
        <v>6</v>
      </c>
      <c r="G1635" s="8" t="e">
        <f>tblSalaries[[#This Row],[clean Salary (in local currency)]]*VLOOKUP(tblSalaries[[#This Row],[Currency]],tblXrate[],2,FALSE)</f>
        <v>#N/A</v>
      </c>
      <c r="H1635" t="s">
        <v>1804</v>
      </c>
      <c r="I1635" t="s">
        <v>20</v>
      </c>
      <c r="J1635" t="s">
        <v>1805</v>
      </c>
      <c r="K1635" t="str">
        <f>VLOOKUP(tblSalaries[[#This Row],[Where do you work]],tblCountries[[Actual]:[Mapping]],2,FALSE)</f>
        <v>Tunisia</v>
      </c>
      <c r="L1635" t="s">
        <v>9</v>
      </c>
      <c r="M1635" s="46">
        <v>8</v>
      </c>
      <c r="N16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36" spans="2:14" ht="15" customHeight="1" x14ac:dyDescent="0.25">
      <c r="B1636" t="s">
        <v>3635</v>
      </c>
      <c r="C1636" s="1">
        <v>41064.985266203701</v>
      </c>
      <c r="D1636" s="4" t="s">
        <v>1806</v>
      </c>
      <c r="E1636">
        <v>30000</v>
      </c>
      <c r="F1636" t="s">
        <v>22</v>
      </c>
      <c r="G1636" s="8" t="e">
        <f>tblSalaries[[#This Row],[clean Salary (in local currency)]]*VLOOKUP(tblSalaries[[#This Row],[Currency]],tblXrate[],2,FALSE)</f>
        <v>#N/A</v>
      </c>
      <c r="H1636" t="s">
        <v>1807</v>
      </c>
      <c r="I1636" t="s">
        <v>20</v>
      </c>
      <c r="J1636" t="s">
        <v>607</v>
      </c>
      <c r="K1636" t="str">
        <f>VLOOKUP(tblSalaries[[#This Row],[Where do you work]],tblCountries[[Actual]:[Mapping]],2,FALSE)</f>
        <v>Spain</v>
      </c>
      <c r="L1636" t="s">
        <v>25</v>
      </c>
      <c r="M1636" s="46">
        <v>12</v>
      </c>
      <c r="N16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37" spans="2:14" ht="15" customHeight="1" x14ac:dyDescent="0.25">
      <c r="B1637" t="s">
        <v>3636</v>
      </c>
      <c r="C1637" s="1">
        <v>41064.987349537034</v>
      </c>
      <c r="D1637" s="4">
        <v>49000</v>
      </c>
      <c r="E1637">
        <v>49000</v>
      </c>
      <c r="F1637" t="s">
        <v>6</v>
      </c>
      <c r="G1637" s="8" t="e">
        <f>tblSalaries[[#This Row],[clean Salary (in local currency)]]*VLOOKUP(tblSalaries[[#This Row],[Currency]],tblXrate[],2,FALSE)</f>
        <v>#N/A</v>
      </c>
      <c r="H1637" t="s">
        <v>1808</v>
      </c>
      <c r="I1637" t="s">
        <v>20</v>
      </c>
      <c r="J1637" t="s">
        <v>15</v>
      </c>
      <c r="K1637" t="str">
        <f>VLOOKUP(tblSalaries[[#This Row],[Where do you work]],tblCountries[[Actual]:[Mapping]],2,FALSE)</f>
        <v>USA</v>
      </c>
      <c r="L1637" t="s">
        <v>18</v>
      </c>
      <c r="M1637" s="46">
        <v>3</v>
      </c>
      <c r="N16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38" spans="2:14" ht="15" customHeight="1" x14ac:dyDescent="0.25">
      <c r="B1638" t="s">
        <v>3637</v>
      </c>
      <c r="C1638" s="1">
        <v>41065.015439814815</v>
      </c>
      <c r="D1638" s="4">
        <v>59000</v>
      </c>
      <c r="E1638">
        <v>59000</v>
      </c>
      <c r="F1638" t="s">
        <v>6</v>
      </c>
      <c r="G1638" s="8" t="e">
        <f>tblSalaries[[#This Row],[clean Salary (in local currency)]]*VLOOKUP(tblSalaries[[#This Row],[Currency]],tblXrate[],2,FALSE)</f>
        <v>#N/A</v>
      </c>
      <c r="H1638" t="s">
        <v>1809</v>
      </c>
      <c r="I1638" t="s">
        <v>52</v>
      </c>
      <c r="J1638" t="s">
        <v>15</v>
      </c>
      <c r="K1638" t="str">
        <f>VLOOKUP(tblSalaries[[#This Row],[Where do you work]],tblCountries[[Actual]:[Mapping]],2,FALSE)</f>
        <v>USA</v>
      </c>
      <c r="L1638" t="s">
        <v>25</v>
      </c>
      <c r="M1638" s="46">
        <v>3</v>
      </c>
      <c r="N16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39" spans="2:14" ht="15" customHeight="1" x14ac:dyDescent="0.25">
      <c r="B1639" t="s">
        <v>3638</v>
      </c>
      <c r="C1639" s="1">
        <v>41065.085972222223</v>
      </c>
      <c r="D1639" s="4">
        <v>55000</v>
      </c>
      <c r="E1639">
        <v>55000</v>
      </c>
      <c r="F1639" t="s">
        <v>6</v>
      </c>
      <c r="G1639" s="8" t="e">
        <f>tblSalaries[[#This Row],[clean Salary (in local currency)]]*VLOOKUP(tblSalaries[[#This Row],[Currency]],tblXrate[],2,FALSE)</f>
        <v>#N/A</v>
      </c>
      <c r="H1639" t="s">
        <v>1810</v>
      </c>
      <c r="I1639" t="s">
        <v>20</v>
      </c>
      <c r="J1639" t="s">
        <v>15</v>
      </c>
      <c r="K1639" t="str">
        <f>VLOOKUP(tblSalaries[[#This Row],[Where do you work]],tblCountries[[Actual]:[Mapping]],2,FALSE)</f>
        <v>USA</v>
      </c>
      <c r="L1639" t="s">
        <v>9</v>
      </c>
      <c r="M1639" s="46">
        <v>15</v>
      </c>
      <c r="N16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40" spans="2:14" ht="15" customHeight="1" x14ac:dyDescent="0.25">
      <c r="B1640" t="s">
        <v>3639</v>
      </c>
      <c r="C1640" s="1">
        <v>41065.097928240742</v>
      </c>
      <c r="D1640" s="4">
        <v>75000</v>
      </c>
      <c r="E1640">
        <v>75000</v>
      </c>
      <c r="F1640" t="s">
        <v>6</v>
      </c>
      <c r="G1640" s="8" t="e">
        <f>tblSalaries[[#This Row],[clean Salary (in local currency)]]*VLOOKUP(tblSalaries[[#This Row],[Currency]],tblXrate[],2,FALSE)</f>
        <v>#N/A</v>
      </c>
      <c r="H1640" t="s">
        <v>310</v>
      </c>
      <c r="I1640" t="s">
        <v>310</v>
      </c>
      <c r="J1640" t="s">
        <v>15</v>
      </c>
      <c r="K1640" t="str">
        <f>VLOOKUP(tblSalaries[[#This Row],[Where do you work]],tblCountries[[Actual]:[Mapping]],2,FALSE)</f>
        <v>USA</v>
      </c>
      <c r="L1640" t="s">
        <v>9</v>
      </c>
      <c r="M1640" s="46">
        <v>10</v>
      </c>
      <c r="N16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41" spans="2:14" ht="15" customHeight="1" x14ac:dyDescent="0.25">
      <c r="B1641" t="s">
        <v>3640</v>
      </c>
      <c r="C1641" s="1">
        <v>41065.159745370373</v>
      </c>
      <c r="D1641" s="4">
        <v>3300</v>
      </c>
      <c r="E1641">
        <v>39600</v>
      </c>
      <c r="F1641" t="s">
        <v>22</v>
      </c>
      <c r="G1641" s="8" t="e">
        <f>tblSalaries[[#This Row],[clean Salary (in local currency)]]*VLOOKUP(tblSalaries[[#This Row],[Currency]],tblXrate[],2,FALSE)</f>
        <v>#N/A</v>
      </c>
      <c r="H1641" t="s">
        <v>1811</v>
      </c>
      <c r="I1641" t="s">
        <v>52</v>
      </c>
      <c r="J1641" t="s">
        <v>981</v>
      </c>
      <c r="K1641" t="str">
        <f>VLOOKUP(tblSalaries[[#This Row],[Where do you work]],tblCountries[[Actual]:[Mapping]],2,FALSE)</f>
        <v>Europe</v>
      </c>
      <c r="L1641" t="s">
        <v>25</v>
      </c>
      <c r="M1641" s="46">
        <v>5</v>
      </c>
      <c r="N16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42" spans="2:14" ht="15" customHeight="1" x14ac:dyDescent="0.25">
      <c r="B1642" t="s">
        <v>3641</v>
      </c>
      <c r="C1642" s="1">
        <v>41065.163611111115</v>
      </c>
      <c r="D1642" s="4" t="s">
        <v>1812</v>
      </c>
      <c r="E1642">
        <v>30500</v>
      </c>
      <c r="F1642" t="s">
        <v>6</v>
      </c>
      <c r="G1642" s="8" t="e">
        <f>tblSalaries[[#This Row],[clean Salary (in local currency)]]*VLOOKUP(tblSalaries[[#This Row],[Currency]],tblXrate[],2,FALSE)</f>
        <v>#N/A</v>
      </c>
      <c r="H1642" t="s">
        <v>14</v>
      </c>
      <c r="I1642" t="s">
        <v>20</v>
      </c>
      <c r="J1642" t="s">
        <v>143</v>
      </c>
      <c r="K1642" t="str">
        <f>VLOOKUP(tblSalaries[[#This Row],[Where do you work]],tblCountries[[Actual]:[Mapping]],2,FALSE)</f>
        <v>Brazil</v>
      </c>
      <c r="L1642" t="s">
        <v>13</v>
      </c>
      <c r="M1642" s="46">
        <v>8</v>
      </c>
      <c r="N16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43" spans="2:14" ht="15" customHeight="1" x14ac:dyDescent="0.25">
      <c r="B1643" t="s">
        <v>3642</v>
      </c>
      <c r="C1643" s="1">
        <v>41065.170937499999</v>
      </c>
      <c r="D1643" s="4">
        <v>80000</v>
      </c>
      <c r="E1643">
        <v>80000</v>
      </c>
      <c r="F1643" t="s">
        <v>6</v>
      </c>
      <c r="G1643" s="8" t="e">
        <f>tblSalaries[[#This Row],[clean Salary (in local currency)]]*VLOOKUP(tblSalaries[[#This Row],[Currency]],tblXrate[],2,FALSE)</f>
        <v>#N/A</v>
      </c>
      <c r="H1643" t="s">
        <v>1813</v>
      </c>
      <c r="I1643" t="s">
        <v>67</v>
      </c>
      <c r="J1643" t="s">
        <v>15</v>
      </c>
      <c r="K1643" t="str">
        <f>VLOOKUP(tblSalaries[[#This Row],[Where do you work]],tblCountries[[Actual]:[Mapping]],2,FALSE)</f>
        <v>USA</v>
      </c>
      <c r="L1643" t="s">
        <v>18</v>
      </c>
      <c r="M1643" s="46">
        <v>2</v>
      </c>
      <c r="N16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44" spans="2:14" ht="15" customHeight="1" x14ac:dyDescent="0.25">
      <c r="B1644" t="s">
        <v>3643</v>
      </c>
      <c r="C1644" s="1">
        <v>41065.210462962961</v>
      </c>
      <c r="D1644" s="4">
        <v>1000</v>
      </c>
      <c r="E1644">
        <v>12000</v>
      </c>
      <c r="F1644" t="s">
        <v>6</v>
      </c>
      <c r="G1644" s="8" t="e">
        <f>tblSalaries[[#This Row],[clean Salary (in local currency)]]*VLOOKUP(tblSalaries[[#This Row],[Currency]],tblXrate[],2,FALSE)</f>
        <v>#N/A</v>
      </c>
      <c r="H1644" t="s">
        <v>1814</v>
      </c>
      <c r="I1644" t="s">
        <v>20</v>
      </c>
      <c r="J1644" t="s">
        <v>15</v>
      </c>
      <c r="K1644" t="str">
        <f>VLOOKUP(tblSalaries[[#This Row],[Where do you work]],tblCountries[[Actual]:[Mapping]],2,FALSE)</f>
        <v>USA</v>
      </c>
      <c r="L1644" t="s">
        <v>18</v>
      </c>
      <c r="M1644" s="46">
        <v>1</v>
      </c>
      <c r="N16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45" spans="2:14" ht="15" customHeight="1" x14ac:dyDescent="0.25">
      <c r="B1645" t="s">
        <v>3644</v>
      </c>
      <c r="C1645" s="1">
        <v>41065.210648148146</v>
      </c>
      <c r="D1645" s="4">
        <v>48500</v>
      </c>
      <c r="E1645">
        <v>48500</v>
      </c>
      <c r="F1645" t="s">
        <v>6</v>
      </c>
      <c r="G1645" s="8" t="e">
        <f>tblSalaries[[#This Row],[clean Salary (in local currency)]]*VLOOKUP(tblSalaries[[#This Row],[Currency]],tblXrate[],2,FALSE)</f>
        <v>#N/A</v>
      </c>
      <c r="H1645" t="s">
        <v>1815</v>
      </c>
      <c r="I1645" t="s">
        <v>20</v>
      </c>
      <c r="J1645" t="s">
        <v>15</v>
      </c>
      <c r="K1645" t="str">
        <f>VLOOKUP(tblSalaries[[#This Row],[Where do you work]],tblCountries[[Actual]:[Mapping]],2,FALSE)</f>
        <v>USA</v>
      </c>
      <c r="L1645" t="s">
        <v>9</v>
      </c>
      <c r="M1645" s="46">
        <v>6</v>
      </c>
      <c r="N16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46" spans="2:14" ht="15" customHeight="1" x14ac:dyDescent="0.25">
      <c r="B1646" t="s">
        <v>3645</v>
      </c>
      <c r="C1646" s="1">
        <v>41065.285833333335</v>
      </c>
      <c r="D1646" s="4" t="s">
        <v>1236</v>
      </c>
      <c r="E1646">
        <v>40000</v>
      </c>
      <c r="F1646" t="s">
        <v>69</v>
      </c>
      <c r="G1646" s="8" t="e">
        <f>tblSalaries[[#This Row],[clean Salary (in local currency)]]*VLOOKUP(tblSalaries[[#This Row],[Currency]],tblXrate[],2,FALSE)</f>
        <v>#N/A</v>
      </c>
      <c r="H1646" t="s">
        <v>1816</v>
      </c>
      <c r="I1646" t="s">
        <v>67</v>
      </c>
      <c r="J1646" t="s">
        <v>71</v>
      </c>
      <c r="K1646" t="str">
        <f>VLOOKUP(tblSalaries[[#This Row],[Where do you work]],tblCountries[[Actual]:[Mapping]],2,FALSE)</f>
        <v>UK</v>
      </c>
      <c r="L1646" t="s">
        <v>18</v>
      </c>
      <c r="M1646" s="46">
        <v>25</v>
      </c>
      <c r="N16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647" spans="2:14" ht="15" customHeight="1" x14ac:dyDescent="0.25">
      <c r="B1647" t="s">
        <v>3646</v>
      </c>
      <c r="C1647" s="1">
        <v>41065.295277777775</v>
      </c>
      <c r="D1647" s="4" t="s">
        <v>1817</v>
      </c>
      <c r="E1647">
        <v>192000</v>
      </c>
      <c r="F1647" t="s">
        <v>40</v>
      </c>
      <c r="G1647" s="8" t="e">
        <f>tblSalaries[[#This Row],[clean Salary (in local currency)]]*VLOOKUP(tblSalaries[[#This Row],[Currency]],tblXrate[],2,FALSE)</f>
        <v>#N/A</v>
      </c>
      <c r="H1647" t="s">
        <v>838</v>
      </c>
      <c r="I1647" t="s">
        <v>20</v>
      </c>
      <c r="J1647" t="s">
        <v>8</v>
      </c>
      <c r="K1647" t="str">
        <f>VLOOKUP(tblSalaries[[#This Row],[Where do you work]],tblCountries[[Actual]:[Mapping]],2,FALSE)</f>
        <v>India</v>
      </c>
      <c r="L1647" t="s">
        <v>9</v>
      </c>
      <c r="M1647" s="46">
        <v>5</v>
      </c>
      <c r="N16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48" spans="2:14" ht="15" customHeight="1" x14ac:dyDescent="0.25">
      <c r="B1648" t="s">
        <v>3647</v>
      </c>
      <c r="C1648" s="1">
        <v>41065.446921296294</v>
      </c>
      <c r="D1648" s="4">
        <v>110000</v>
      </c>
      <c r="E1648">
        <v>110000</v>
      </c>
      <c r="F1648" t="s">
        <v>669</v>
      </c>
      <c r="G1648" s="8" t="e">
        <f>tblSalaries[[#This Row],[clean Salary (in local currency)]]*VLOOKUP(tblSalaries[[#This Row],[Currency]],tblXrate[],2,FALSE)</f>
        <v>#N/A</v>
      </c>
      <c r="H1648" t="s">
        <v>1818</v>
      </c>
      <c r="I1648" t="s">
        <v>52</v>
      </c>
      <c r="J1648" t="s">
        <v>671</v>
      </c>
      <c r="K1648" t="str">
        <f>VLOOKUP(tblSalaries[[#This Row],[Where do you work]],tblCountries[[Actual]:[Mapping]],2,FALSE)</f>
        <v>New Zealand</v>
      </c>
      <c r="L1648" t="s">
        <v>9</v>
      </c>
      <c r="M1648" s="46">
        <v>6</v>
      </c>
      <c r="N16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49" spans="2:14" ht="15" customHeight="1" x14ac:dyDescent="0.25">
      <c r="B1649" t="s">
        <v>3648</v>
      </c>
      <c r="C1649" s="1">
        <v>41065.529606481483</v>
      </c>
      <c r="D1649" s="4" t="s">
        <v>1819</v>
      </c>
      <c r="E1649">
        <v>71000</v>
      </c>
      <c r="F1649" t="s">
        <v>669</v>
      </c>
      <c r="G1649" s="8" t="e">
        <f>tblSalaries[[#This Row],[clean Salary (in local currency)]]*VLOOKUP(tblSalaries[[#This Row],[Currency]],tblXrate[],2,FALSE)</f>
        <v>#N/A</v>
      </c>
      <c r="H1649" t="s">
        <v>207</v>
      </c>
      <c r="I1649" t="s">
        <v>20</v>
      </c>
      <c r="J1649" t="s">
        <v>1095</v>
      </c>
      <c r="K1649" t="str">
        <f>VLOOKUP(tblSalaries[[#This Row],[Where do you work]],tblCountries[[Actual]:[Mapping]],2,FALSE)</f>
        <v>New Zealand</v>
      </c>
      <c r="L1649" t="s">
        <v>13</v>
      </c>
      <c r="M1649" s="46">
        <v>6</v>
      </c>
      <c r="N16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50" spans="2:14" ht="15" customHeight="1" x14ac:dyDescent="0.25">
      <c r="B1650" t="s">
        <v>3649</v>
      </c>
      <c r="C1650" s="1">
        <v>41065.749756944446</v>
      </c>
      <c r="D1650" s="4" t="s">
        <v>1369</v>
      </c>
      <c r="E1650">
        <v>450000</v>
      </c>
      <c r="F1650" t="s">
        <v>40</v>
      </c>
      <c r="G1650" s="8" t="e">
        <f>tblSalaries[[#This Row],[clean Salary (in local currency)]]*VLOOKUP(tblSalaries[[#This Row],[Currency]],tblXrate[],2,FALSE)</f>
        <v>#N/A</v>
      </c>
      <c r="H1650" t="s">
        <v>1820</v>
      </c>
      <c r="I1650" t="s">
        <v>3912</v>
      </c>
      <c r="J1650" t="s">
        <v>8</v>
      </c>
      <c r="K1650" t="str">
        <f>VLOOKUP(tblSalaries[[#This Row],[Where do you work]],tblCountries[[Actual]:[Mapping]],2,FALSE)</f>
        <v>India</v>
      </c>
      <c r="L1650" t="s">
        <v>13</v>
      </c>
      <c r="M1650" s="46">
        <v>4</v>
      </c>
      <c r="N16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51" spans="2:14" ht="15" customHeight="1" x14ac:dyDescent="0.25">
      <c r="B1651" t="s">
        <v>3650</v>
      </c>
      <c r="C1651" s="1">
        <v>41065.772210648145</v>
      </c>
      <c r="D1651" s="4" t="s">
        <v>1821</v>
      </c>
      <c r="E1651">
        <v>200000</v>
      </c>
      <c r="F1651" t="s">
        <v>40</v>
      </c>
      <c r="G1651" s="8" t="e">
        <f>tblSalaries[[#This Row],[clean Salary (in local currency)]]*VLOOKUP(tblSalaries[[#This Row],[Currency]],tblXrate[],2,FALSE)</f>
        <v>#N/A</v>
      </c>
      <c r="H1651" t="s">
        <v>748</v>
      </c>
      <c r="I1651" t="s">
        <v>20</v>
      </c>
      <c r="J1651" t="s">
        <v>8</v>
      </c>
      <c r="K1651" t="str">
        <f>VLOOKUP(tblSalaries[[#This Row],[Where do you work]],tblCountries[[Actual]:[Mapping]],2,FALSE)</f>
        <v>India</v>
      </c>
      <c r="L1651" t="s">
        <v>25</v>
      </c>
      <c r="M1651" s="46">
        <v>16</v>
      </c>
      <c r="N16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52" spans="2:14" ht="15" customHeight="1" x14ac:dyDescent="0.25">
      <c r="B1652" t="s">
        <v>3651</v>
      </c>
      <c r="C1652" s="1">
        <v>41065.801435185182</v>
      </c>
      <c r="D1652" s="4">
        <v>62000</v>
      </c>
      <c r="E1652">
        <v>62000</v>
      </c>
      <c r="F1652" t="s">
        <v>6</v>
      </c>
      <c r="G1652" s="8" t="e">
        <f>tblSalaries[[#This Row],[clean Salary (in local currency)]]*VLOOKUP(tblSalaries[[#This Row],[Currency]],tblXrate[],2,FALSE)</f>
        <v>#N/A</v>
      </c>
      <c r="H1652" t="s">
        <v>19</v>
      </c>
      <c r="I1652" t="s">
        <v>279</v>
      </c>
      <c r="J1652" t="s">
        <v>15</v>
      </c>
      <c r="K1652" t="str">
        <f>VLOOKUP(tblSalaries[[#This Row],[Where do you work]],tblCountries[[Actual]:[Mapping]],2,FALSE)</f>
        <v>USA</v>
      </c>
      <c r="L1652" t="s">
        <v>18</v>
      </c>
      <c r="M1652" s="46">
        <v>12</v>
      </c>
      <c r="N16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53" spans="2:14" ht="15" customHeight="1" x14ac:dyDescent="0.25">
      <c r="B1653" t="s">
        <v>3652</v>
      </c>
      <c r="C1653" s="1">
        <v>41065.802812499998</v>
      </c>
      <c r="D1653" s="4">
        <v>21000</v>
      </c>
      <c r="E1653">
        <v>21000</v>
      </c>
      <c r="F1653" t="s">
        <v>22</v>
      </c>
      <c r="G1653" s="8" t="e">
        <f>tblSalaries[[#This Row],[clean Salary (in local currency)]]*VLOOKUP(tblSalaries[[#This Row],[Currency]],tblXrate[],2,FALSE)</f>
        <v>#N/A</v>
      </c>
      <c r="H1653" t="s">
        <v>1267</v>
      </c>
      <c r="I1653" t="s">
        <v>20</v>
      </c>
      <c r="J1653" t="s">
        <v>30</v>
      </c>
      <c r="K1653" t="str">
        <f>VLOOKUP(tblSalaries[[#This Row],[Where do you work]],tblCountries[[Actual]:[Mapping]],2,FALSE)</f>
        <v>Portugal</v>
      </c>
      <c r="L1653" t="s">
        <v>9</v>
      </c>
      <c r="M1653" s="46">
        <v>5</v>
      </c>
      <c r="N16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54" spans="2:14" ht="15" customHeight="1" x14ac:dyDescent="0.25">
      <c r="B1654" t="s">
        <v>3653</v>
      </c>
      <c r="C1654" s="1">
        <v>41065.817511574074</v>
      </c>
      <c r="D1654" s="4" t="s">
        <v>1247</v>
      </c>
      <c r="E1654">
        <v>45000</v>
      </c>
      <c r="F1654" t="s">
        <v>69</v>
      </c>
      <c r="G1654" s="8" t="e">
        <f>tblSalaries[[#This Row],[clean Salary (in local currency)]]*VLOOKUP(tblSalaries[[#This Row],[Currency]],tblXrate[],2,FALSE)</f>
        <v>#N/A</v>
      </c>
      <c r="H1654" t="s">
        <v>153</v>
      </c>
      <c r="I1654" t="s">
        <v>20</v>
      </c>
      <c r="J1654" t="s">
        <v>71</v>
      </c>
      <c r="K1654" t="str">
        <f>VLOOKUP(tblSalaries[[#This Row],[Where do you work]],tblCountries[[Actual]:[Mapping]],2,FALSE)</f>
        <v>UK</v>
      </c>
      <c r="L1654" t="s">
        <v>13</v>
      </c>
      <c r="M1654" s="46">
        <v>5</v>
      </c>
      <c r="N16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55" spans="2:14" ht="15" customHeight="1" x14ac:dyDescent="0.25">
      <c r="B1655" t="s">
        <v>3654</v>
      </c>
      <c r="C1655" s="1">
        <v>41065.833043981482</v>
      </c>
      <c r="D1655" s="4">
        <v>33000</v>
      </c>
      <c r="E1655">
        <v>33000</v>
      </c>
      <c r="F1655" t="s">
        <v>22</v>
      </c>
      <c r="G1655" s="8" t="e">
        <f>tblSalaries[[#This Row],[clean Salary (in local currency)]]*VLOOKUP(tblSalaries[[#This Row],[Currency]],tblXrate[],2,FALSE)</f>
        <v>#N/A</v>
      </c>
      <c r="H1655" t="s">
        <v>1509</v>
      </c>
      <c r="I1655" t="s">
        <v>20</v>
      </c>
      <c r="J1655" t="s">
        <v>1822</v>
      </c>
      <c r="K1655" t="str">
        <f>VLOOKUP(tblSalaries[[#This Row],[Where do you work]],tblCountries[[Actual]:[Mapping]],2,FALSE)</f>
        <v>France</v>
      </c>
      <c r="L1655" t="s">
        <v>9</v>
      </c>
      <c r="M1655" s="46">
        <v>6</v>
      </c>
      <c r="N16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56" spans="2:14" ht="15" customHeight="1" x14ac:dyDescent="0.25">
      <c r="B1656" t="s">
        <v>3655</v>
      </c>
      <c r="C1656" s="1">
        <v>41065.863437499997</v>
      </c>
      <c r="D1656" s="4">
        <v>90000</v>
      </c>
      <c r="E1656">
        <v>90000</v>
      </c>
      <c r="F1656" t="s">
        <v>6</v>
      </c>
      <c r="G1656" s="8" t="e">
        <f>tblSalaries[[#This Row],[clean Salary (in local currency)]]*VLOOKUP(tblSalaries[[#This Row],[Currency]],tblXrate[],2,FALSE)</f>
        <v>#N/A</v>
      </c>
      <c r="H1656" t="s">
        <v>1823</v>
      </c>
      <c r="I1656" t="s">
        <v>20</v>
      </c>
      <c r="J1656" t="s">
        <v>15</v>
      </c>
      <c r="K1656" t="str">
        <f>VLOOKUP(tblSalaries[[#This Row],[Where do you work]],tblCountries[[Actual]:[Mapping]],2,FALSE)</f>
        <v>USA</v>
      </c>
      <c r="L1656" t="s">
        <v>18</v>
      </c>
      <c r="M1656" s="46">
        <v>8</v>
      </c>
      <c r="N16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57" spans="2:14" ht="15" customHeight="1" x14ac:dyDescent="0.25">
      <c r="B1657" t="s">
        <v>3656</v>
      </c>
      <c r="C1657" s="1">
        <v>41065.880046296297</v>
      </c>
      <c r="D1657" s="4" t="s">
        <v>1824</v>
      </c>
      <c r="E1657">
        <v>400000</v>
      </c>
      <c r="F1657" t="s">
        <v>1825</v>
      </c>
      <c r="G1657" s="8" t="e">
        <f>tblSalaries[[#This Row],[clean Salary (in local currency)]]*VLOOKUP(tblSalaries[[#This Row],[Currency]],tblXrate[],2,FALSE)</f>
        <v>#N/A</v>
      </c>
      <c r="H1657" t="s">
        <v>1826</v>
      </c>
      <c r="I1657" t="s">
        <v>20</v>
      </c>
      <c r="J1657" t="s">
        <v>582</v>
      </c>
      <c r="K1657" t="str">
        <f>VLOOKUP(tblSalaries[[#This Row],[Where do you work]],tblCountries[[Actual]:[Mapping]],2,FALSE)</f>
        <v>Norway</v>
      </c>
      <c r="L1657" t="s">
        <v>13</v>
      </c>
      <c r="M1657" s="46">
        <v>5</v>
      </c>
      <c r="N16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58" spans="2:14" ht="15" customHeight="1" x14ac:dyDescent="0.25">
      <c r="B1658" t="s">
        <v>3657</v>
      </c>
      <c r="C1658" s="1">
        <v>41065.898460648146</v>
      </c>
      <c r="D1658" s="4">
        <v>85000</v>
      </c>
      <c r="E1658">
        <v>85000</v>
      </c>
      <c r="F1658" t="s">
        <v>6</v>
      </c>
      <c r="G1658" s="8" t="e">
        <f>tblSalaries[[#This Row],[clean Salary (in local currency)]]*VLOOKUP(tblSalaries[[#This Row],[Currency]],tblXrate[],2,FALSE)</f>
        <v>#N/A</v>
      </c>
      <c r="H1658" t="s">
        <v>14</v>
      </c>
      <c r="I1658" t="s">
        <v>20</v>
      </c>
      <c r="J1658" t="s">
        <v>15</v>
      </c>
      <c r="K1658" t="str">
        <f>VLOOKUP(tblSalaries[[#This Row],[Where do you work]],tblCountries[[Actual]:[Mapping]],2,FALSE)</f>
        <v>USA</v>
      </c>
      <c r="L1658" t="s">
        <v>9</v>
      </c>
      <c r="M1658" s="46">
        <v>12</v>
      </c>
      <c r="N16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59" spans="2:14" ht="15" customHeight="1" x14ac:dyDescent="0.25">
      <c r="B1659" t="s">
        <v>3658</v>
      </c>
      <c r="C1659" s="1">
        <v>41065.909143518518</v>
      </c>
      <c r="D1659" s="4">
        <v>50000</v>
      </c>
      <c r="E1659">
        <v>50000</v>
      </c>
      <c r="F1659" t="s">
        <v>69</v>
      </c>
      <c r="G1659" s="8" t="e">
        <f>tblSalaries[[#This Row],[clean Salary (in local currency)]]*VLOOKUP(tblSalaries[[#This Row],[Currency]],tblXrate[],2,FALSE)</f>
        <v>#N/A</v>
      </c>
      <c r="H1659" t="s">
        <v>1022</v>
      </c>
      <c r="I1659" t="s">
        <v>3914</v>
      </c>
      <c r="J1659" t="s">
        <v>71</v>
      </c>
      <c r="K1659" t="str">
        <f>VLOOKUP(tblSalaries[[#This Row],[Where do you work]],tblCountries[[Actual]:[Mapping]],2,FALSE)</f>
        <v>UK</v>
      </c>
      <c r="L1659" t="s">
        <v>9</v>
      </c>
      <c r="M1659" s="46">
        <v>10</v>
      </c>
      <c r="N16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60" spans="2:14" ht="15" customHeight="1" x14ac:dyDescent="0.25">
      <c r="B1660" t="s">
        <v>3659</v>
      </c>
      <c r="C1660" s="1">
        <v>41065.916435185187</v>
      </c>
      <c r="D1660" s="4">
        <v>65000</v>
      </c>
      <c r="E1660">
        <v>65000</v>
      </c>
      <c r="F1660" t="s">
        <v>6</v>
      </c>
      <c r="G1660" s="8" t="e">
        <f>tblSalaries[[#This Row],[clean Salary (in local currency)]]*VLOOKUP(tblSalaries[[#This Row],[Currency]],tblXrate[],2,FALSE)</f>
        <v>#N/A</v>
      </c>
      <c r="H1660" t="s">
        <v>207</v>
      </c>
      <c r="I1660" t="s">
        <v>20</v>
      </c>
      <c r="J1660" t="s">
        <v>15</v>
      </c>
      <c r="K1660" t="str">
        <f>VLOOKUP(tblSalaries[[#This Row],[Where do you work]],tblCountries[[Actual]:[Mapping]],2,FALSE)</f>
        <v>USA</v>
      </c>
      <c r="L1660" t="s">
        <v>9</v>
      </c>
      <c r="M1660" s="46">
        <v>8</v>
      </c>
      <c r="N16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61" spans="2:14" ht="15" customHeight="1" x14ac:dyDescent="0.25">
      <c r="B1661" t="s">
        <v>3660</v>
      </c>
      <c r="C1661" s="1">
        <v>41065.920254629629</v>
      </c>
      <c r="D1661" s="4">
        <v>75000</v>
      </c>
      <c r="E1661">
        <v>75000</v>
      </c>
      <c r="F1661" t="s">
        <v>6</v>
      </c>
      <c r="G1661" s="8" t="e">
        <f>tblSalaries[[#This Row],[clean Salary (in local currency)]]*VLOOKUP(tblSalaries[[#This Row],[Currency]],tblXrate[],2,FALSE)</f>
        <v>#N/A</v>
      </c>
      <c r="H1661" t="s">
        <v>1827</v>
      </c>
      <c r="I1661" t="s">
        <v>3914</v>
      </c>
      <c r="J1661" t="s">
        <v>15</v>
      </c>
      <c r="K1661" t="str">
        <f>VLOOKUP(tblSalaries[[#This Row],[Where do you work]],tblCountries[[Actual]:[Mapping]],2,FALSE)</f>
        <v>USA</v>
      </c>
      <c r="L1661" t="s">
        <v>18</v>
      </c>
      <c r="M1661" s="46">
        <v>3</v>
      </c>
      <c r="N16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62" spans="2:14" ht="15" customHeight="1" x14ac:dyDescent="0.25">
      <c r="B1662" t="s">
        <v>3661</v>
      </c>
      <c r="C1662" s="1">
        <v>41065.947534722225</v>
      </c>
      <c r="D1662" s="4">
        <v>92000</v>
      </c>
      <c r="E1662">
        <v>92000</v>
      </c>
      <c r="F1662" t="s">
        <v>6</v>
      </c>
      <c r="G1662" s="8" t="e">
        <f>tblSalaries[[#This Row],[clean Salary (in local currency)]]*VLOOKUP(tblSalaries[[#This Row],[Currency]],tblXrate[],2,FALSE)</f>
        <v>#N/A</v>
      </c>
      <c r="H1662" t="s">
        <v>1828</v>
      </c>
      <c r="I1662" t="s">
        <v>20</v>
      </c>
      <c r="J1662" t="s">
        <v>15</v>
      </c>
      <c r="K1662" t="str">
        <f>VLOOKUP(tblSalaries[[#This Row],[Where do you work]],tblCountries[[Actual]:[Mapping]],2,FALSE)</f>
        <v>USA</v>
      </c>
      <c r="L1662" t="s">
        <v>9</v>
      </c>
      <c r="M1662" s="46">
        <v>9</v>
      </c>
      <c r="N16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63" spans="2:14" ht="15" customHeight="1" x14ac:dyDescent="0.25">
      <c r="B1663" t="s">
        <v>3662</v>
      </c>
      <c r="C1663" s="1">
        <v>41065.951620370368</v>
      </c>
      <c r="D1663" s="4">
        <v>40000</v>
      </c>
      <c r="E1663">
        <v>40000</v>
      </c>
      <c r="F1663" t="s">
        <v>22</v>
      </c>
      <c r="G1663" s="8" t="e">
        <f>tblSalaries[[#This Row],[clean Salary (in local currency)]]*VLOOKUP(tblSalaries[[#This Row],[Currency]],tblXrate[],2,FALSE)</f>
        <v>#N/A</v>
      </c>
      <c r="H1663" t="s">
        <v>14</v>
      </c>
      <c r="I1663" t="s">
        <v>20</v>
      </c>
      <c r="J1663" t="s">
        <v>24</v>
      </c>
      <c r="K1663" t="str">
        <f>VLOOKUP(tblSalaries[[#This Row],[Where do you work]],tblCountries[[Actual]:[Mapping]],2,FALSE)</f>
        <v>Germany</v>
      </c>
      <c r="L1663" t="s">
        <v>18</v>
      </c>
      <c r="M1663" s="46">
        <v>3</v>
      </c>
      <c r="N16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64" spans="2:14" ht="15" customHeight="1" x14ac:dyDescent="0.25">
      <c r="B1664" t="s">
        <v>3663</v>
      </c>
      <c r="C1664" s="1">
        <v>41065.965092592596</v>
      </c>
      <c r="D1664" s="4" t="s">
        <v>1829</v>
      </c>
      <c r="E1664">
        <v>35500</v>
      </c>
      <c r="F1664" t="s">
        <v>69</v>
      </c>
      <c r="G1664" s="8" t="e">
        <f>tblSalaries[[#This Row],[clean Salary (in local currency)]]*VLOOKUP(tblSalaries[[#This Row],[Currency]],tblXrate[],2,FALSE)</f>
        <v>#N/A</v>
      </c>
      <c r="H1664" t="s">
        <v>1285</v>
      </c>
      <c r="I1664" t="s">
        <v>310</v>
      </c>
      <c r="J1664" t="s">
        <v>71</v>
      </c>
      <c r="K1664" t="str">
        <f>VLOOKUP(tblSalaries[[#This Row],[Where do you work]],tblCountries[[Actual]:[Mapping]],2,FALSE)</f>
        <v>UK</v>
      </c>
      <c r="L1664" t="s">
        <v>9</v>
      </c>
      <c r="M1664" s="46">
        <v>8</v>
      </c>
      <c r="N16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65" spans="2:14" ht="15" customHeight="1" x14ac:dyDescent="0.25">
      <c r="B1665" t="s">
        <v>3664</v>
      </c>
      <c r="C1665" s="1">
        <v>41066.034201388888</v>
      </c>
      <c r="D1665" s="4">
        <v>45000</v>
      </c>
      <c r="E1665">
        <v>45000</v>
      </c>
      <c r="F1665" t="s">
        <v>6</v>
      </c>
      <c r="G1665" s="8" t="e">
        <f>tblSalaries[[#This Row],[clean Salary (in local currency)]]*VLOOKUP(tblSalaries[[#This Row],[Currency]],tblXrate[],2,FALSE)</f>
        <v>#N/A</v>
      </c>
      <c r="H1665" t="s">
        <v>1830</v>
      </c>
      <c r="I1665" t="s">
        <v>20</v>
      </c>
      <c r="J1665" t="s">
        <v>15</v>
      </c>
      <c r="K1665" t="str">
        <f>VLOOKUP(tblSalaries[[#This Row],[Where do you work]],tblCountries[[Actual]:[Mapping]],2,FALSE)</f>
        <v>USA</v>
      </c>
      <c r="L1665" t="s">
        <v>18</v>
      </c>
      <c r="M1665" s="46">
        <v>4</v>
      </c>
      <c r="N16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66" spans="2:14" ht="15" customHeight="1" x14ac:dyDescent="0.25">
      <c r="B1666" t="s">
        <v>3665</v>
      </c>
      <c r="C1666" s="1">
        <v>41066.044849537036</v>
      </c>
      <c r="D1666" s="4" t="s">
        <v>1831</v>
      </c>
      <c r="E1666">
        <v>400000</v>
      </c>
      <c r="F1666" t="s">
        <v>40</v>
      </c>
      <c r="G1666" s="8" t="e">
        <f>tblSalaries[[#This Row],[clean Salary (in local currency)]]*VLOOKUP(tblSalaries[[#This Row],[Currency]],tblXrate[],2,FALSE)</f>
        <v>#N/A</v>
      </c>
      <c r="H1666" t="s">
        <v>20</v>
      </c>
      <c r="I1666" t="s">
        <v>20</v>
      </c>
      <c r="J1666" t="s">
        <v>8</v>
      </c>
      <c r="K1666" t="str">
        <f>VLOOKUP(tblSalaries[[#This Row],[Where do you work]],tblCountries[[Actual]:[Mapping]],2,FALSE)</f>
        <v>India</v>
      </c>
      <c r="L1666" t="s">
        <v>9</v>
      </c>
      <c r="M1666" s="46">
        <v>4</v>
      </c>
      <c r="N16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67" spans="2:14" ht="15" customHeight="1" x14ac:dyDescent="0.25">
      <c r="B1667" t="s">
        <v>3666</v>
      </c>
      <c r="C1667" s="1">
        <v>41066.060370370367</v>
      </c>
      <c r="D1667" s="4" t="s">
        <v>1832</v>
      </c>
      <c r="E1667">
        <v>38920</v>
      </c>
      <c r="F1667" t="s">
        <v>22</v>
      </c>
      <c r="G1667" s="8" t="e">
        <f>tblSalaries[[#This Row],[clean Salary (in local currency)]]*VLOOKUP(tblSalaries[[#This Row],[Currency]],tblXrate[],2,FALSE)</f>
        <v>#N/A</v>
      </c>
      <c r="H1667" t="s">
        <v>1833</v>
      </c>
      <c r="I1667" t="s">
        <v>20</v>
      </c>
      <c r="J1667" t="s">
        <v>59</v>
      </c>
      <c r="K1667" t="str">
        <f>VLOOKUP(tblSalaries[[#This Row],[Where do you work]],tblCountries[[Actual]:[Mapping]],2,FALSE)</f>
        <v>Belgium</v>
      </c>
      <c r="L1667" t="s">
        <v>9</v>
      </c>
      <c r="M1667" s="46">
        <v>1.5</v>
      </c>
      <c r="N16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68" spans="2:14" ht="15" customHeight="1" x14ac:dyDescent="0.25">
      <c r="B1668" t="s">
        <v>3667</v>
      </c>
      <c r="C1668" s="1">
        <v>41066.070601851854</v>
      </c>
      <c r="D1668" s="4" t="s">
        <v>1834</v>
      </c>
      <c r="E1668">
        <v>45000</v>
      </c>
      <c r="F1668" t="s">
        <v>6</v>
      </c>
      <c r="G1668" s="8" t="e">
        <f>tblSalaries[[#This Row],[clean Salary (in local currency)]]*VLOOKUP(tblSalaries[[#This Row],[Currency]],tblXrate[],2,FALSE)</f>
        <v>#N/A</v>
      </c>
      <c r="H1668" t="s">
        <v>29</v>
      </c>
      <c r="I1668" t="s">
        <v>3914</v>
      </c>
      <c r="J1668" t="s">
        <v>166</v>
      </c>
      <c r="K1668" t="str">
        <f>VLOOKUP(tblSalaries[[#This Row],[Where do you work]],tblCountries[[Actual]:[Mapping]],2,FALSE)</f>
        <v>Mexico</v>
      </c>
      <c r="L1668" t="s">
        <v>9</v>
      </c>
      <c r="M1668" s="46">
        <v>5</v>
      </c>
      <c r="N16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69" spans="2:14" ht="15" customHeight="1" x14ac:dyDescent="0.25">
      <c r="B1669" t="s">
        <v>3668</v>
      </c>
      <c r="C1669" s="1">
        <v>41066.091643518521</v>
      </c>
      <c r="D1669" s="4" t="s">
        <v>1835</v>
      </c>
      <c r="E1669">
        <v>60000</v>
      </c>
      <c r="F1669" t="s">
        <v>6</v>
      </c>
      <c r="G1669" s="8" t="e">
        <f>tblSalaries[[#This Row],[clean Salary (in local currency)]]*VLOOKUP(tblSalaries[[#This Row],[Currency]],tblXrate[],2,FALSE)</f>
        <v>#N/A</v>
      </c>
      <c r="H1669" t="s">
        <v>20</v>
      </c>
      <c r="I1669" t="s">
        <v>20</v>
      </c>
      <c r="J1669" t="s">
        <v>15</v>
      </c>
      <c r="K1669" t="str">
        <f>VLOOKUP(tblSalaries[[#This Row],[Where do you work]],tblCountries[[Actual]:[Mapping]],2,FALSE)</f>
        <v>USA</v>
      </c>
      <c r="L1669" t="s">
        <v>13</v>
      </c>
      <c r="M1669" s="46">
        <v>1</v>
      </c>
      <c r="N16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70" spans="2:14" ht="15" customHeight="1" x14ac:dyDescent="0.25">
      <c r="B1670" t="s">
        <v>3669</v>
      </c>
      <c r="C1670" s="1">
        <v>41066.095300925925</v>
      </c>
      <c r="D1670" s="4">
        <v>65000</v>
      </c>
      <c r="E1670">
        <v>65000</v>
      </c>
      <c r="F1670" t="s">
        <v>6</v>
      </c>
      <c r="G1670" s="8" t="e">
        <f>tblSalaries[[#This Row],[clean Salary (in local currency)]]*VLOOKUP(tblSalaries[[#This Row],[Currency]],tblXrate[],2,FALSE)</f>
        <v>#N/A</v>
      </c>
      <c r="H1670" t="s">
        <v>1836</v>
      </c>
      <c r="I1670" t="s">
        <v>20</v>
      </c>
      <c r="J1670" t="s">
        <v>15</v>
      </c>
      <c r="K1670" t="str">
        <f>VLOOKUP(tblSalaries[[#This Row],[Where do you work]],tblCountries[[Actual]:[Mapping]],2,FALSE)</f>
        <v>USA</v>
      </c>
      <c r="L1670" t="s">
        <v>13</v>
      </c>
      <c r="M1670" s="46">
        <v>4</v>
      </c>
      <c r="N16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71" spans="2:14" ht="15" customHeight="1" x14ac:dyDescent="0.25">
      <c r="B1671" t="s">
        <v>3670</v>
      </c>
      <c r="C1671" s="1">
        <v>41066.135370370372</v>
      </c>
      <c r="D1671" s="4">
        <v>73000</v>
      </c>
      <c r="E1671">
        <v>73000</v>
      </c>
      <c r="F1671" t="s">
        <v>6</v>
      </c>
      <c r="G1671" s="8" t="e">
        <f>tblSalaries[[#This Row],[clean Salary (in local currency)]]*VLOOKUP(tblSalaries[[#This Row],[Currency]],tblXrate[],2,FALSE)</f>
        <v>#N/A</v>
      </c>
      <c r="H1671" t="s">
        <v>1837</v>
      </c>
      <c r="I1671" t="s">
        <v>52</v>
      </c>
      <c r="J1671" t="s">
        <v>15</v>
      </c>
      <c r="K1671" t="str">
        <f>VLOOKUP(tblSalaries[[#This Row],[Where do you work]],tblCountries[[Actual]:[Mapping]],2,FALSE)</f>
        <v>USA</v>
      </c>
      <c r="L1671" t="s">
        <v>18</v>
      </c>
      <c r="M1671" s="46">
        <v>6</v>
      </c>
      <c r="N16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72" spans="2:14" ht="15" customHeight="1" x14ac:dyDescent="0.25">
      <c r="B1672" t="s">
        <v>3671</v>
      </c>
      <c r="C1672" s="1">
        <v>41066.167268518519</v>
      </c>
      <c r="D1672" s="4">
        <v>54000</v>
      </c>
      <c r="E1672">
        <v>54000</v>
      </c>
      <c r="F1672" t="s">
        <v>6</v>
      </c>
      <c r="G1672" s="8" t="e">
        <f>tblSalaries[[#This Row],[clean Salary (in local currency)]]*VLOOKUP(tblSalaries[[#This Row],[Currency]],tblXrate[],2,FALSE)</f>
        <v>#N/A</v>
      </c>
      <c r="H1672" t="s">
        <v>309</v>
      </c>
      <c r="I1672" t="s">
        <v>20</v>
      </c>
      <c r="J1672" t="s">
        <v>15</v>
      </c>
      <c r="K1672" t="str">
        <f>VLOOKUP(tblSalaries[[#This Row],[Where do you work]],tblCountries[[Actual]:[Mapping]],2,FALSE)</f>
        <v>USA</v>
      </c>
      <c r="L1672" t="s">
        <v>13</v>
      </c>
      <c r="M1672" s="46">
        <v>6</v>
      </c>
      <c r="N16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73" spans="2:14" ht="15" customHeight="1" x14ac:dyDescent="0.25">
      <c r="B1673" t="s">
        <v>3672</v>
      </c>
      <c r="C1673" s="1">
        <v>41066.245127314818</v>
      </c>
      <c r="D1673" s="4">
        <v>81000</v>
      </c>
      <c r="E1673">
        <v>81000</v>
      </c>
      <c r="F1673" t="s">
        <v>6</v>
      </c>
      <c r="G1673" s="8" t="e">
        <f>tblSalaries[[#This Row],[clean Salary (in local currency)]]*VLOOKUP(tblSalaries[[#This Row],[Currency]],tblXrate[],2,FALSE)</f>
        <v>#N/A</v>
      </c>
      <c r="H1673" t="s">
        <v>1838</v>
      </c>
      <c r="I1673" t="s">
        <v>20</v>
      </c>
      <c r="J1673" t="s">
        <v>15</v>
      </c>
      <c r="K1673" t="str">
        <f>VLOOKUP(tblSalaries[[#This Row],[Where do you work]],tblCountries[[Actual]:[Mapping]],2,FALSE)</f>
        <v>USA</v>
      </c>
      <c r="L1673" t="s">
        <v>9</v>
      </c>
      <c r="M1673" s="46">
        <v>6</v>
      </c>
      <c r="N16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74" spans="2:14" ht="15" customHeight="1" x14ac:dyDescent="0.25">
      <c r="B1674" t="s">
        <v>3673</v>
      </c>
      <c r="C1674" s="1">
        <v>41066.311666666668</v>
      </c>
      <c r="D1674" s="4">
        <v>10000</v>
      </c>
      <c r="E1674">
        <v>10000</v>
      </c>
      <c r="F1674" t="s">
        <v>6</v>
      </c>
      <c r="G1674" s="8" t="e">
        <f>tblSalaries[[#This Row],[clean Salary (in local currency)]]*VLOOKUP(tblSalaries[[#This Row],[Currency]],tblXrate[],2,FALSE)</f>
        <v>#N/A</v>
      </c>
      <c r="H1674" t="s">
        <v>1839</v>
      </c>
      <c r="I1674" t="s">
        <v>20</v>
      </c>
      <c r="J1674" t="s">
        <v>15</v>
      </c>
      <c r="K1674" t="str">
        <f>VLOOKUP(tblSalaries[[#This Row],[Where do you work]],tblCountries[[Actual]:[Mapping]],2,FALSE)</f>
        <v>USA</v>
      </c>
      <c r="L1674" t="s">
        <v>9</v>
      </c>
      <c r="M1674" s="46">
        <v>2</v>
      </c>
      <c r="N16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75" spans="2:14" ht="15" customHeight="1" x14ac:dyDescent="0.25">
      <c r="B1675" t="s">
        <v>3674</v>
      </c>
      <c r="C1675" s="1">
        <v>41066.351342592592</v>
      </c>
      <c r="D1675" s="4">
        <v>42000</v>
      </c>
      <c r="E1675">
        <v>42000</v>
      </c>
      <c r="F1675" t="s">
        <v>6</v>
      </c>
      <c r="G1675" s="8" t="e">
        <f>tblSalaries[[#This Row],[clean Salary (in local currency)]]*VLOOKUP(tblSalaries[[#This Row],[Currency]],tblXrate[],2,FALSE)</f>
        <v>#N/A</v>
      </c>
      <c r="H1675" t="s">
        <v>1366</v>
      </c>
      <c r="I1675" t="s">
        <v>310</v>
      </c>
      <c r="J1675" t="s">
        <v>15</v>
      </c>
      <c r="K1675" t="str">
        <f>VLOOKUP(tblSalaries[[#This Row],[Where do you work]],tblCountries[[Actual]:[Mapping]],2,FALSE)</f>
        <v>USA</v>
      </c>
      <c r="L1675" t="s">
        <v>9</v>
      </c>
      <c r="M1675" s="46">
        <v>1</v>
      </c>
      <c r="N16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76" spans="2:14" ht="15" customHeight="1" x14ac:dyDescent="0.25">
      <c r="B1676" t="s">
        <v>3675</v>
      </c>
      <c r="C1676" s="1">
        <v>41066.39707175926</v>
      </c>
      <c r="D1676" s="4">
        <v>80000</v>
      </c>
      <c r="E1676">
        <v>80000</v>
      </c>
      <c r="F1676" t="s">
        <v>82</v>
      </c>
      <c r="G1676" s="8" t="e">
        <f>tblSalaries[[#This Row],[clean Salary (in local currency)]]*VLOOKUP(tblSalaries[[#This Row],[Currency]],tblXrate[],2,FALSE)</f>
        <v>#N/A</v>
      </c>
      <c r="H1676" t="s">
        <v>1840</v>
      </c>
      <c r="I1676" t="s">
        <v>67</v>
      </c>
      <c r="J1676" t="s">
        <v>84</v>
      </c>
      <c r="K1676" t="str">
        <f>VLOOKUP(tblSalaries[[#This Row],[Where do you work]],tblCountries[[Actual]:[Mapping]],2,FALSE)</f>
        <v>Australia</v>
      </c>
      <c r="L1676" t="s">
        <v>9</v>
      </c>
      <c r="M1676" s="46">
        <v>5</v>
      </c>
      <c r="N16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77" spans="2:14" ht="15" customHeight="1" x14ac:dyDescent="0.25">
      <c r="B1677" t="s">
        <v>3676</v>
      </c>
      <c r="C1677" s="1">
        <v>41066.473009259258</v>
      </c>
      <c r="D1677" s="4">
        <v>36000</v>
      </c>
      <c r="E1677">
        <v>36000</v>
      </c>
      <c r="F1677" t="s">
        <v>86</v>
      </c>
      <c r="G1677" s="8" t="e">
        <f>tblSalaries[[#This Row],[clean Salary (in local currency)]]*VLOOKUP(tblSalaries[[#This Row],[Currency]],tblXrate[],2,FALSE)</f>
        <v>#N/A</v>
      </c>
      <c r="H1677" t="s">
        <v>1841</v>
      </c>
      <c r="I1677" t="s">
        <v>20</v>
      </c>
      <c r="J1677" t="s">
        <v>88</v>
      </c>
      <c r="K1677" t="str">
        <f>VLOOKUP(tblSalaries[[#This Row],[Where do you work]],tblCountries[[Actual]:[Mapping]],2,FALSE)</f>
        <v>Canada</v>
      </c>
      <c r="L1677" t="s">
        <v>13</v>
      </c>
      <c r="M1677" s="46">
        <v>2</v>
      </c>
      <c r="N16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78" spans="2:14" ht="15" customHeight="1" x14ac:dyDescent="0.25">
      <c r="B1678" t="s">
        <v>3677</v>
      </c>
      <c r="C1678" s="1">
        <v>41066.66920138889</v>
      </c>
      <c r="D1678" s="4">
        <v>500000</v>
      </c>
      <c r="E1678">
        <v>500000</v>
      </c>
      <c r="F1678" t="s">
        <v>40</v>
      </c>
      <c r="G1678" s="8" t="e">
        <f>tblSalaries[[#This Row],[clean Salary (in local currency)]]*VLOOKUP(tblSalaries[[#This Row],[Currency]],tblXrate[],2,FALSE)</f>
        <v>#N/A</v>
      </c>
      <c r="H1678" t="s">
        <v>243</v>
      </c>
      <c r="I1678" t="s">
        <v>20</v>
      </c>
      <c r="J1678" t="s">
        <v>8</v>
      </c>
      <c r="K1678" t="str">
        <f>VLOOKUP(tblSalaries[[#This Row],[Where do you work]],tblCountries[[Actual]:[Mapping]],2,FALSE)</f>
        <v>India</v>
      </c>
      <c r="L1678" t="s">
        <v>9</v>
      </c>
      <c r="M1678" s="46">
        <v>4</v>
      </c>
      <c r="N16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79" spans="2:14" ht="15" customHeight="1" x14ac:dyDescent="0.25">
      <c r="B1679" t="s">
        <v>3678</v>
      </c>
      <c r="C1679" s="1">
        <v>41066.737280092595</v>
      </c>
      <c r="D1679" s="4">
        <v>600000</v>
      </c>
      <c r="E1679">
        <v>600000</v>
      </c>
      <c r="F1679" t="s">
        <v>40</v>
      </c>
      <c r="G1679" s="8" t="e">
        <f>tblSalaries[[#This Row],[clean Salary (in local currency)]]*VLOOKUP(tblSalaries[[#This Row],[Currency]],tblXrate[],2,FALSE)</f>
        <v>#N/A</v>
      </c>
      <c r="H1679" t="s">
        <v>1110</v>
      </c>
      <c r="I1679" t="s">
        <v>20</v>
      </c>
      <c r="J1679" t="s">
        <v>8</v>
      </c>
      <c r="K1679" t="str">
        <f>VLOOKUP(tblSalaries[[#This Row],[Where do you work]],tblCountries[[Actual]:[Mapping]],2,FALSE)</f>
        <v>India</v>
      </c>
      <c r="L1679" t="s">
        <v>13</v>
      </c>
      <c r="M1679" s="46">
        <v>5</v>
      </c>
      <c r="N16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80" spans="2:14" ht="15" customHeight="1" x14ac:dyDescent="0.25">
      <c r="B1680" t="s">
        <v>3679</v>
      </c>
      <c r="C1680" s="1">
        <v>41066.786145833335</v>
      </c>
      <c r="D1680" s="4">
        <v>700</v>
      </c>
      <c r="E1680">
        <v>8400</v>
      </c>
      <c r="F1680" t="s">
        <v>6</v>
      </c>
      <c r="G1680" s="8" t="e">
        <f>tblSalaries[[#This Row],[clean Salary (in local currency)]]*VLOOKUP(tblSalaries[[#This Row],[Currency]],tblXrate[],2,FALSE)</f>
        <v>#N/A</v>
      </c>
      <c r="H1680" t="s">
        <v>1842</v>
      </c>
      <c r="I1680" t="s">
        <v>20</v>
      </c>
      <c r="J1680" t="s">
        <v>995</v>
      </c>
      <c r="K1680" t="str">
        <f>VLOOKUP(tblSalaries[[#This Row],[Where do you work]],tblCountries[[Actual]:[Mapping]],2,FALSE)</f>
        <v>Indonesia</v>
      </c>
      <c r="L1680" t="s">
        <v>9</v>
      </c>
      <c r="M1680" s="46">
        <v>14</v>
      </c>
      <c r="N16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81" spans="2:14" ht="15" customHeight="1" x14ac:dyDescent="0.25">
      <c r="B1681" t="s">
        <v>3680</v>
      </c>
      <c r="C1681" s="1">
        <v>41066.818819444445</v>
      </c>
      <c r="D1681" s="4">
        <v>550000</v>
      </c>
      <c r="E1681">
        <v>550000</v>
      </c>
      <c r="F1681" t="s">
        <v>40</v>
      </c>
      <c r="G1681" s="8" t="e">
        <f>tblSalaries[[#This Row],[clean Salary (in local currency)]]*VLOOKUP(tblSalaries[[#This Row],[Currency]],tblXrate[],2,FALSE)</f>
        <v>#N/A</v>
      </c>
      <c r="H1681" t="s">
        <v>1843</v>
      </c>
      <c r="I1681" t="s">
        <v>52</v>
      </c>
      <c r="J1681" t="s">
        <v>8</v>
      </c>
      <c r="K1681" t="str">
        <f>VLOOKUP(tblSalaries[[#This Row],[Where do you work]],tblCountries[[Actual]:[Mapping]],2,FALSE)</f>
        <v>India</v>
      </c>
      <c r="L1681" t="s">
        <v>9</v>
      </c>
      <c r="M1681" s="46">
        <v>13</v>
      </c>
      <c r="N16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82" spans="2:14" ht="15" customHeight="1" x14ac:dyDescent="0.25">
      <c r="B1682" t="s">
        <v>3681</v>
      </c>
      <c r="C1682" s="1">
        <v>41066.829733796294</v>
      </c>
      <c r="D1682" s="4">
        <v>1200</v>
      </c>
      <c r="E1682">
        <v>14400</v>
      </c>
      <c r="F1682" t="s">
        <v>6</v>
      </c>
      <c r="G1682" s="8" t="e">
        <f>tblSalaries[[#This Row],[clean Salary (in local currency)]]*VLOOKUP(tblSalaries[[#This Row],[Currency]],tblXrate[],2,FALSE)</f>
        <v>#N/A</v>
      </c>
      <c r="H1682" t="s">
        <v>279</v>
      </c>
      <c r="I1682" t="s">
        <v>279</v>
      </c>
      <c r="J1682" t="s">
        <v>8</v>
      </c>
      <c r="K1682" t="str">
        <f>VLOOKUP(tblSalaries[[#This Row],[Where do you work]],tblCountries[[Actual]:[Mapping]],2,FALSE)</f>
        <v>India</v>
      </c>
      <c r="L1682" t="s">
        <v>25</v>
      </c>
      <c r="M1682" s="46">
        <v>8</v>
      </c>
      <c r="N16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83" spans="2:14" ht="15" customHeight="1" x14ac:dyDescent="0.25">
      <c r="B1683" t="s">
        <v>3682</v>
      </c>
      <c r="C1683" s="1">
        <v>41066.838692129626</v>
      </c>
      <c r="D1683" s="4" t="s">
        <v>1844</v>
      </c>
      <c r="E1683">
        <v>150000</v>
      </c>
      <c r="F1683" t="s">
        <v>40</v>
      </c>
      <c r="G1683" s="8" t="e">
        <f>tblSalaries[[#This Row],[clean Salary (in local currency)]]*VLOOKUP(tblSalaries[[#This Row],[Currency]],tblXrate[],2,FALSE)</f>
        <v>#N/A</v>
      </c>
      <c r="H1683" t="s">
        <v>720</v>
      </c>
      <c r="I1683" t="s">
        <v>3912</v>
      </c>
      <c r="J1683" t="s">
        <v>8</v>
      </c>
      <c r="K1683" t="str">
        <f>VLOOKUP(tblSalaries[[#This Row],[Where do you work]],tblCountries[[Actual]:[Mapping]],2,FALSE)</f>
        <v>India</v>
      </c>
      <c r="L1683" t="s">
        <v>13</v>
      </c>
      <c r="M1683" s="46">
        <v>3</v>
      </c>
      <c r="N16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84" spans="2:14" ht="15" customHeight="1" x14ac:dyDescent="0.25">
      <c r="B1684" t="s">
        <v>3683</v>
      </c>
      <c r="C1684" s="1">
        <v>41066.862210648149</v>
      </c>
      <c r="D1684" s="4">
        <v>22000</v>
      </c>
      <c r="E1684">
        <v>22000</v>
      </c>
      <c r="F1684" t="s">
        <v>6</v>
      </c>
      <c r="G1684" s="8" t="e">
        <f>tblSalaries[[#This Row],[clean Salary (in local currency)]]*VLOOKUP(tblSalaries[[#This Row],[Currency]],tblXrate[],2,FALSE)</f>
        <v>#N/A</v>
      </c>
      <c r="H1684" t="s">
        <v>1845</v>
      </c>
      <c r="I1684" t="s">
        <v>52</v>
      </c>
      <c r="J1684" t="s">
        <v>8</v>
      </c>
      <c r="K1684" t="str">
        <f>VLOOKUP(tblSalaries[[#This Row],[Where do you work]],tblCountries[[Actual]:[Mapping]],2,FALSE)</f>
        <v>India</v>
      </c>
      <c r="L1684" t="s">
        <v>13</v>
      </c>
      <c r="M1684" s="46">
        <v>6</v>
      </c>
      <c r="N16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85" spans="2:14" ht="15" customHeight="1" x14ac:dyDescent="0.25">
      <c r="B1685" t="s">
        <v>3684</v>
      </c>
      <c r="C1685" s="1">
        <v>41066.888090277775</v>
      </c>
      <c r="D1685" s="4">
        <v>100000</v>
      </c>
      <c r="E1685">
        <v>100000</v>
      </c>
      <c r="F1685" t="s">
        <v>6</v>
      </c>
      <c r="G1685" s="8" t="e">
        <f>tblSalaries[[#This Row],[clean Salary (in local currency)]]*VLOOKUP(tblSalaries[[#This Row],[Currency]],tblXrate[],2,FALSE)</f>
        <v>#N/A</v>
      </c>
      <c r="H1685" t="s">
        <v>1846</v>
      </c>
      <c r="I1685" t="s">
        <v>20</v>
      </c>
      <c r="J1685" t="s">
        <v>65</v>
      </c>
      <c r="K1685" t="str">
        <f>VLOOKUP(tblSalaries[[#This Row],[Where do you work]],tblCountries[[Actual]:[Mapping]],2,FALSE)</f>
        <v>Russia</v>
      </c>
      <c r="L1685" t="s">
        <v>13</v>
      </c>
      <c r="M1685" s="46">
        <v>6</v>
      </c>
      <c r="N16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86" spans="2:14" ht="15" customHeight="1" x14ac:dyDescent="0.25">
      <c r="B1686" t="s">
        <v>3685</v>
      </c>
      <c r="C1686" s="1">
        <v>41066.889328703706</v>
      </c>
      <c r="D1686" s="4">
        <v>40000</v>
      </c>
      <c r="E1686">
        <v>40000</v>
      </c>
      <c r="F1686" t="s">
        <v>69</v>
      </c>
      <c r="G1686" s="8" t="e">
        <f>tblSalaries[[#This Row],[clean Salary (in local currency)]]*VLOOKUP(tblSalaries[[#This Row],[Currency]],tblXrate[],2,FALSE)</f>
        <v>#N/A</v>
      </c>
      <c r="H1686" t="s">
        <v>204</v>
      </c>
      <c r="I1686" t="s">
        <v>52</v>
      </c>
      <c r="J1686" t="s">
        <v>71</v>
      </c>
      <c r="K1686" t="str">
        <f>VLOOKUP(tblSalaries[[#This Row],[Where do you work]],tblCountries[[Actual]:[Mapping]],2,FALSE)</f>
        <v>UK</v>
      </c>
      <c r="L1686" t="s">
        <v>9</v>
      </c>
      <c r="M1686" s="46">
        <v>15</v>
      </c>
      <c r="N16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87" spans="2:14" ht="15" customHeight="1" x14ac:dyDescent="0.25">
      <c r="B1687" t="s">
        <v>3686</v>
      </c>
      <c r="C1687" s="1">
        <v>41066.926701388889</v>
      </c>
      <c r="D1687" s="4" t="s">
        <v>1847</v>
      </c>
      <c r="E1687">
        <v>36000</v>
      </c>
      <c r="F1687" t="s">
        <v>69</v>
      </c>
      <c r="G1687" s="8" t="e">
        <f>tblSalaries[[#This Row],[clean Salary (in local currency)]]*VLOOKUP(tblSalaries[[#This Row],[Currency]],tblXrate[],2,FALSE)</f>
        <v>#N/A</v>
      </c>
      <c r="H1687" t="s">
        <v>1848</v>
      </c>
      <c r="I1687" t="s">
        <v>52</v>
      </c>
      <c r="J1687" t="s">
        <v>71</v>
      </c>
      <c r="K1687" t="str">
        <f>VLOOKUP(tblSalaries[[#This Row],[Where do you work]],tblCountries[[Actual]:[Mapping]],2,FALSE)</f>
        <v>UK</v>
      </c>
      <c r="L1687" t="s">
        <v>25</v>
      </c>
      <c r="M1687" s="46">
        <v>25</v>
      </c>
      <c r="N16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688" spans="2:14" ht="15" customHeight="1" x14ac:dyDescent="0.25">
      <c r="B1688" t="s">
        <v>3687</v>
      </c>
      <c r="C1688" s="1">
        <v>41066.946018518516</v>
      </c>
      <c r="D1688" s="4">
        <v>25000</v>
      </c>
      <c r="E1688">
        <v>25000</v>
      </c>
      <c r="F1688" t="s">
        <v>6</v>
      </c>
      <c r="G1688" s="8" t="e">
        <f>tblSalaries[[#This Row],[clean Salary (in local currency)]]*VLOOKUP(tblSalaries[[#This Row],[Currency]],tblXrate[],2,FALSE)</f>
        <v>#N/A</v>
      </c>
      <c r="H1688" t="s">
        <v>1849</v>
      </c>
      <c r="I1688" t="s">
        <v>20</v>
      </c>
      <c r="J1688" t="s">
        <v>8</v>
      </c>
      <c r="K1688" t="str">
        <f>VLOOKUP(tblSalaries[[#This Row],[Where do you work]],tblCountries[[Actual]:[Mapping]],2,FALSE)</f>
        <v>India</v>
      </c>
      <c r="L1688" t="s">
        <v>13</v>
      </c>
      <c r="M1688" s="46">
        <v>8</v>
      </c>
      <c r="N16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89" spans="2:14" ht="15" customHeight="1" x14ac:dyDescent="0.25">
      <c r="B1689" t="s">
        <v>3688</v>
      </c>
      <c r="C1689" s="1">
        <v>41067.022499999999</v>
      </c>
      <c r="D1689" s="4" t="s">
        <v>1850</v>
      </c>
      <c r="E1689">
        <v>500000</v>
      </c>
      <c r="F1689" t="s">
        <v>40</v>
      </c>
      <c r="G1689" s="8" t="e">
        <f>tblSalaries[[#This Row],[clean Salary (in local currency)]]*VLOOKUP(tblSalaries[[#This Row],[Currency]],tblXrate[],2,FALSE)</f>
        <v>#N/A</v>
      </c>
      <c r="H1689" t="s">
        <v>207</v>
      </c>
      <c r="I1689" t="s">
        <v>20</v>
      </c>
      <c r="J1689" t="s">
        <v>8</v>
      </c>
      <c r="K1689" t="str">
        <f>VLOOKUP(tblSalaries[[#This Row],[Where do you work]],tblCountries[[Actual]:[Mapping]],2,FALSE)</f>
        <v>India</v>
      </c>
      <c r="L1689" t="s">
        <v>9</v>
      </c>
      <c r="M1689" s="46">
        <v>2</v>
      </c>
      <c r="N16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90" spans="2:14" ht="15" customHeight="1" x14ac:dyDescent="0.25">
      <c r="B1690" t="s">
        <v>3689</v>
      </c>
      <c r="C1690" s="1">
        <v>41067.265474537038</v>
      </c>
      <c r="D1690" s="4" t="s">
        <v>1851</v>
      </c>
      <c r="E1690">
        <v>27000</v>
      </c>
      <c r="F1690" t="s">
        <v>69</v>
      </c>
      <c r="G1690" s="8" t="e">
        <f>tblSalaries[[#This Row],[clean Salary (in local currency)]]*VLOOKUP(tblSalaries[[#This Row],[Currency]],tblXrate[],2,FALSE)</f>
        <v>#N/A</v>
      </c>
      <c r="H1690" t="s">
        <v>1852</v>
      </c>
      <c r="I1690" t="s">
        <v>20</v>
      </c>
      <c r="J1690" t="s">
        <v>71</v>
      </c>
      <c r="K1690" t="str">
        <f>VLOOKUP(tblSalaries[[#This Row],[Where do you work]],tblCountries[[Actual]:[Mapping]],2,FALSE)</f>
        <v>UK</v>
      </c>
      <c r="L1690" t="s">
        <v>9</v>
      </c>
      <c r="M1690" s="46">
        <v>2</v>
      </c>
      <c r="N16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91" spans="2:14" ht="15" customHeight="1" x14ac:dyDescent="0.25">
      <c r="B1691" t="s">
        <v>3690</v>
      </c>
      <c r="C1691" s="1">
        <v>41067.358923611115</v>
      </c>
      <c r="D1691" s="4">
        <v>134000</v>
      </c>
      <c r="E1691">
        <v>134000</v>
      </c>
      <c r="F1691" t="s">
        <v>86</v>
      </c>
      <c r="G1691" s="8" t="e">
        <f>tblSalaries[[#This Row],[clean Salary (in local currency)]]*VLOOKUP(tblSalaries[[#This Row],[Currency]],tblXrate[],2,FALSE)</f>
        <v>#N/A</v>
      </c>
      <c r="H1691" t="s">
        <v>1853</v>
      </c>
      <c r="I1691" t="s">
        <v>310</v>
      </c>
      <c r="J1691" t="s">
        <v>88</v>
      </c>
      <c r="K1691" t="str">
        <f>VLOOKUP(tblSalaries[[#This Row],[Where do you work]],tblCountries[[Actual]:[Mapping]],2,FALSE)</f>
        <v>Canada</v>
      </c>
      <c r="L1691" t="s">
        <v>13</v>
      </c>
      <c r="M1691" s="46">
        <v>20</v>
      </c>
      <c r="N16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92" spans="2:14" ht="15" customHeight="1" x14ac:dyDescent="0.25">
      <c r="B1692" t="s">
        <v>3691</v>
      </c>
      <c r="C1692" s="1">
        <v>41067.392881944441</v>
      </c>
      <c r="D1692" s="4">
        <v>70000</v>
      </c>
      <c r="E1692">
        <v>70000</v>
      </c>
      <c r="F1692" t="s">
        <v>86</v>
      </c>
      <c r="G1692" s="8" t="e">
        <f>tblSalaries[[#This Row],[clean Salary (in local currency)]]*VLOOKUP(tblSalaries[[#This Row],[Currency]],tblXrate[],2,FALSE)</f>
        <v>#N/A</v>
      </c>
      <c r="H1692" t="s">
        <v>14</v>
      </c>
      <c r="I1692" t="s">
        <v>20</v>
      </c>
      <c r="J1692" t="s">
        <v>88</v>
      </c>
      <c r="K1692" t="str">
        <f>VLOOKUP(tblSalaries[[#This Row],[Where do you work]],tblCountries[[Actual]:[Mapping]],2,FALSE)</f>
        <v>Canada</v>
      </c>
      <c r="L1692" t="s">
        <v>13</v>
      </c>
      <c r="M1692" s="46">
        <v>2</v>
      </c>
      <c r="N16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93" spans="2:14" ht="15" customHeight="1" x14ac:dyDescent="0.25">
      <c r="B1693" t="s">
        <v>3692</v>
      </c>
      <c r="C1693" s="1">
        <v>41067.587939814817</v>
      </c>
      <c r="D1693" s="4" t="s">
        <v>1854</v>
      </c>
      <c r="E1693">
        <v>6000</v>
      </c>
      <c r="F1693" t="s">
        <v>6</v>
      </c>
      <c r="G1693" s="8" t="e">
        <f>tblSalaries[[#This Row],[clean Salary (in local currency)]]*VLOOKUP(tblSalaries[[#This Row],[Currency]],tblXrate[],2,FALSE)</f>
        <v>#N/A</v>
      </c>
      <c r="H1693" t="s">
        <v>1855</v>
      </c>
      <c r="I1693" t="s">
        <v>3912</v>
      </c>
      <c r="J1693" t="s">
        <v>1856</v>
      </c>
      <c r="K1693" t="str">
        <f>VLOOKUP(tblSalaries[[#This Row],[Where do you work]],tblCountries[[Actual]:[Mapping]],2,FALSE)</f>
        <v>Armenia</v>
      </c>
      <c r="L1693" t="s">
        <v>13</v>
      </c>
      <c r="M1693" s="46">
        <v>5</v>
      </c>
      <c r="N16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94" spans="2:14" ht="15" customHeight="1" x14ac:dyDescent="0.25">
      <c r="B1694" t="s">
        <v>3693</v>
      </c>
      <c r="C1694" s="1">
        <v>41067.638807870368</v>
      </c>
      <c r="D1694" s="4">
        <v>50000</v>
      </c>
      <c r="E1694">
        <v>50000</v>
      </c>
      <c r="F1694" t="s">
        <v>69</v>
      </c>
      <c r="G1694" s="8" t="e">
        <f>tblSalaries[[#This Row],[clean Salary (in local currency)]]*VLOOKUP(tblSalaries[[#This Row],[Currency]],tblXrate[],2,FALSE)</f>
        <v>#N/A</v>
      </c>
      <c r="H1694" t="s">
        <v>200</v>
      </c>
      <c r="I1694" t="s">
        <v>20</v>
      </c>
      <c r="J1694" t="s">
        <v>71</v>
      </c>
      <c r="K1694" t="str">
        <f>VLOOKUP(tblSalaries[[#This Row],[Where do you work]],tblCountries[[Actual]:[Mapping]],2,FALSE)</f>
        <v>UK</v>
      </c>
      <c r="L1694" t="s">
        <v>18</v>
      </c>
      <c r="M1694" s="46">
        <v>2</v>
      </c>
      <c r="N16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95" spans="2:14" ht="15" customHeight="1" x14ac:dyDescent="0.25">
      <c r="B1695" t="s">
        <v>3694</v>
      </c>
      <c r="C1695" s="1">
        <v>41067.697928240741</v>
      </c>
      <c r="D1695" s="4">
        <v>421000</v>
      </c>
      <c r="E1695">
        <v>421000</v>
      </c>
      <c r="F1695" t="s">
        <v>40</v>
      </c>
      <c r="G1695" s="8" t="e">
        <f>tblSalaries[[#This Row],[clean Salary (in local currency)]]*VLOOKUP(tblSalaries[[#This Row],[Currency]],tblXrate[],2,FALSE)</f>
        <v>#N/A</v>
      </c>
      <c r="H1695" t="s">
        <v>1857</v>
      </c>
      <c r="I1695" t="s">
        <v>20</v>
      </c>
      <c r="J1695" t="s">
        <v>8</v>
      </c>
      <c r="K1695" t="str">
        <f>VLOOKUP(tblSalaries[[#This Row],[Where do you work]],tblCountries[[Actual]:[Mapping]],2,FALSE)</f>
        <v>India</v>
      </c>
      <c r="L1695" t="s">
        <v>9</v>
      </c>
      <c r="M1695" s="46">
        <v>4</v>
      </c>
      <c r="N16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96" spans="2:14" ht="15" customHeight="1" x14ac:dyDescent="0.25">
      <c r="B1696" t="s">
        <v>3695</v>
      </c>
      <c r="C1696" s="1">
        <v>41067.704097222224</v>
      </c>
      <c r="D1696" s="4">
        <v>10000</v>
      </c>
      <c r="E1696">
        <v>10000</v>
      </c>
      <c r="F1696" t="s">
        <v>6</v>
      </c>
      <c r="G1696" s="8" t="e">
        <f>tblSalaries[[#This Row],[clean Salary (in local currency)]]*VLOOKUP(tblSalaries[[#This Row],[Currency]],tblXrate[],2,FALSE)</f>
        <v>#N/A</v>
      </c>
      <c r="H1696" t="s">
        <v>1858</v>
      </c>
      <c r="I1696" t="s">
        <v>52</v>
      </c>
      <c r="J1696" t="s">
        <v>8</v>
      </c>
      <c r="K1696" t="str">
        <f>VLOOKUP(tblSalaries[[#This Row],[Where do you work]],tblCountries[[Actual]:[Mapping]],2,FALSE)</f>
        <v>India</v>
      </c>
      <c r="L1696" t="s">
        <v>9</v>
      </c>
      <c r="M1696" s="46">
        <v>11</v>
      </c>
      <c r="N16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697" spans="2:14" ht="15" customHeight="1" x14ac:dyDescent="0.25">
      <c r="B1697" t="s">
        <v>3696</v>
      </c>
      <c r="C1697" s="1">
        <v>41067.714791666665</v>
      </c>
      <c r="D1697" s="4">
        <v>360000</v>
      </c>
      <c r="E1697">
        <v>360000</v>
      </c>
      <c r="F1697" t="s">
        <v>40</v>
      </c>
      <c r="G1697" s="8" t="e">
        <f>tblSalaries[[#This Row],[clean Salary (in local currency)]]*VLOOKUP(tblSalaries[[#This Row],[Currency]],tblXrate[],2,FALSE)</f>
        <v>#N/A</v>
      </c>
      <c r="H1697" t="s">
        <v>1859</v>
      </c>
      <c r="I1697" t="s">
        <v>356</v>
      </c>
      <c r="J1697" t="s">
        <v>8</v>
      </c>
      <c r="K1697" t="str">
        <f>VLOOKUP(tblSalaries[[#This Row],[Where do you work]],tblCountries[[Actual]:[Mapping]],2,FALSE)</f>
        <v>India</v>
      </c>
      <c r="L1697" t="s">
        <v>25</v>
      </c>
      <c r="M1697" s="46">
        <v>2</v>
      </c>
      <c r="N16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98" spans="2:14" ht="15" customHeight="1" x14ac:dyDescent="0.25">
      <c r="B1698" t="s">
        <v>3697</v>
      </c>
      <c r="C1698" s="1">
        <v>41067.717847222222</v>
      </c>
      <c r="D1698" s="4">
        <v>40000</v>
      </c>
      <c r="E1698">
        <v>40000</v>
      </c>
      <c r="F1698" t="s">
        <v>69</v>
      </c>
      <c r="G1698" s="8" t="e">
        <f>tblSalaries[[#This Row],[clean Salary (in local currency)]]*VLOOKUP(tblSalaries[[#This Row],[Currency]],tblXrate[],2,FALSE)</f>
        <v>#N/A</v>
      </c>
      <c r="H1698" t="s">
        <v>20</v>
      </c>
      <c r="I1698" t="s">
        <v>20</v>
      </c>
      <c r="J1698" t="s">
        <v>71</v>
      </c>
      <c r="K1698" t="str">
        <f>VLOOKUP(tblSalaries[[#This Row],[Where do you work]],tblCountries[[Actual]:[Mapping]],2,FALSE)</f>
        <v>UK</v>
      </c>
      <c r="L1698" t="s">
        <v>9</v>
      </c>
      <c r="M1698" s="46">
        <v>5</v>
      </c>
      <c r="N16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699" spans="2:14" ht="15" customHeight="1" x14ac:dyDescent="0.25">
      <c r="B1699" t="s">
        <v>3698</v>
      </c>
      <c r="C1699" s="1">
        <v>41067.840752314813</v>
      </c>
      <c r="D1699" s="4">
        <v>60000</v>
      </c>
      <c r="E1699">
        <v>60000</v>
      </c>
      <c r="F1699" t="s">
        <v>82</v>
      </c>
      <c r="G1699" s="8" t="e">
        <f>tblSalaries[[#This Row],[clean Salary (in local currency)]]*VLOOKUP(tblSalaries[[#This Row],[Currency]],tblXrate[],2,FALSE)</f>
        <v>#N/A</v>
      </c>
      <c r="H1699" t="s">
        <v>42</v>
      </c>
      <c r="I1699" t="s">
        <v>20</v>
      </c>
      <c r="J1699" t="s">
        <v>84</v>
      </c>
      <c r="K1699" t="str">
        <f>VLOOKUP(tblSalaries[[#This Row],[Where do you work]],tblCountries[[Actual]:[Mapping]],2,FALSE)</f>
        <v>Australia</v>
      </c>
      <c r="L1699" t="s">
        <v>18</v>
      </c>
      <c r="M1699" s="46">
        <v>3</v>
      </c>
      <c r="N16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00" spans="2:14" ht="15" customHeight="1" x14ac:dyDescent="0.25">
      <c r="B1700" t="s">
        <v>3699</v>
      </c>
      <c r="C1700" s="1">
        <v>41067.866712962961</v>
      </c>
      <c r="D1700" s="4" t="s">
        <v>1860</v>
      </c>
      <c r="E1700">
        <v>73000</v>
      </c>
      <c r="F1700" t="s">
        <v>69</v>
      </c>
      <c r="G1700" s="8" t="e">
        <f>tblSalaries[[#This Row],[clean Salary (in local currency)]]*VLOOKUP(tblSalaries[[#This Row],[Currency]],tblXrate[],2,FALSE)</f>
        <v>#N/A</v>
      </c>
      <c r="H1700" t="s">
        <v>181</v>
      </c>
      <c r="I1700" t="s">
        <v>488</v>
      </c>
      <c r="J1700" t="s">
        <v>71</v>
      </c>
      <c r="K1700" t="str">
        <f>VLOOKUP(tblSalaries[[#This Row],[Where do you work]],tblCountries[[Actual]:[Mapping]],2,FALSE)</f>
        <v>UK</v>
      </c>
      <c r="L1700" t="s">
        <v>9</v>
      </c>
      <c r="M1700" s="46">
        <v>8</v>
      </c>
      <c r="N17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01" spans="2:14" ht="15" customHeight="1" x14ac:dyDescent="0.25">
      <c r="B1701" t="s">
        <v>3700</v>
      </c>
      <c r="C1701" s="1">
        <v>41067.981516203705</v>
      </c>
      <c r="D1701" s="4">
        <v>45000</v>
      </c>
      <c r="E1701">
        <v>45000</v>
      </c>
      <c r="F1701" t="s">
        <v>6</v>
      </c>
      <c r="G1701" s="8" t="e">
        <f>tblSalaries[[#This Row],[clean Salary (in local currency)]]*VLOOKUP(tblSalaries[[#This Row],[Currency]],tblXrate[],2,FALSE)</f>
        <v>#N/A</v>
      </c>
      <c r="H1701" t="s">
        <v>1861</v>
      </c>
      <c r="I1701" t="s">
        <v>20</v>
      </c>
      <c r="J1701" t="s">
        <v>15</v>
      </c>
      <c r="K1701" t="str">
        <f>VLOOKUP(tblSalaries[[#This Row],[Where do you work]],tblCountries[[Actual]:[Mapping]],2,FALSE)</f>
        <v>USA</v>
      </c>
      <c r="L1701" t="s">
        <v>13</v>
      </c>
      <c r="M1701" s="46">
        <v>2</v>
      </c>
      <c r="N17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02" spans="2:14" ht="15" customHeight="1" x14ac:dyDescent="0.25">
      <c r="B1702" t="s">
        <v>3701</v>
      </c>
      <c r="C1702" s="1">
        <v>41067.992002314815</v>
      </c>
      <c r="D1702" s="4">
        <v>36000</v>
      </c>
      <c r="E1702">
        <v>36000</v>
      </c>
      <c r="F1702" t="s">
        <v>6</v>
      </c>
      <c r="G1702" s="8" t="e">
        <f>tblSalaries[[#This Row],[clean Salary (in local currency)]]*VLOOKUP(tblSalaries[[#This Row],[Currency]],tblXrate[],2,FALSE)</f>
        <v>#N/A</v>
      </c>
      <c r="H1702" t="s">
        <v>568</v>
      </c>
      <c r="I1702" t="s">
        <v>20</v>
      </c>
      <c r="J1702" t="s">
        <v>15</v>
      </c>
      <c r="K1702" t="str">
        <f>VLOOKUP(tblSalaries[[#This Row],[Where do you work]],tblCountries[[Actual]:[Mapping]],2,FALSE)</f>
        <v>USA</v>
      </c>
      <c r="L1702" t="s">
        <v>9</v>
      </c>
      <c r="M1702" s="46">
        <v>4</v>
      </c>
      <c r="N17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03" spans="2:14" ht="15" customHeight="1" x14ac:dyDescent="0.25">
      <c r="B1703" t="s">
        <v>3702</v>
      </c>
      <c r="C1703" s="1">
        <v>41068.001261574071</v>
      </c>
      <c r="D1703" s="4">
        <v>68000</v>
      </c>
      <c r="E1703">
        <v>68000</v>
      </c>
      <c r="F1703" t="s">
        <v>6</v>
      </c>
      <c r="G1703" s="8" t="e">
        <f>tblSalaries[[#This Row],[clean Salary (in local currency)]]*VLOOKUP(tblSalaries[[#This Row],[Currency]],tblXrate[],2,FALSE)</f>
        <v>#N/A</v>
      </c>
      <c r="H1703" t="s">
        <v>1862</v>
      </c>
      <c r="I1703" t="s">
        <v>20</v>
      </c>
      <c r="J1703" t="s">
        <v>15</v>
      </c>
      <c r="K1703" t="str">
        <f>VLOOKUP(tblSalaries[[#This Row],[Where do you work]],tblCountries[[Actual]:[Mapping]],2,FALSE)</f>
        <v>USA</v>
      </c>
      <c r="L1703" t="s">
        <v>9</v>
      </c>
      <c r="M1703" s="46">
        <v>2.5</v>
      </c>
      <c r="N17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04" spans="2:14" ht="15" customHeight="1" x14ac:dyDescent="0.25">
      <c r="B1704" t="s">
        <v>3703</v>
      </c>
      <c r="C1704" s="1">
        <v>41068.014849537038</v>
      </c>
      <c r="D1704" s="4">
        <v>75000</v>
      </c>
      <c r="E1704">
        <v>75000</v>
      </c>
      <c r="F1704" t="s">
        <v>6</v>
      </c>
      <c r="G1704" s="8" t="e">
        <f>tblSalaries[[#This Row],[clean Salary (in local currency)]]*VLOOKUP(tblSalaries[[#This Row],[Currency]],tblXrate[],2,FALSE)</f>
        <v>#N/A</v>
      </c>
      <c r="H1704" t="s">
        <v>424</v>
      </c>
      <c r="I1704" t="s">
        <v>20</v>
      </c>
      <c r="J1704" t="s">
        <v>15</v>
      </c>
      <c r="K1704" t="str">
        <f>VLOOKUP(tblSalaries[[#This Row],[Where do you work]],tblCountries[[Actual]:[Mapping]],2,FALSE)</f>
        <v>USA</v>
      </c>
      <c r="L1704" t="s">
        <v>13</v>
      </c>
      <c r="M1704" s="46">
        <v>5</v>
      </c>
      <c r="N17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05" spans="2:14" ht="15" customHeight="1" x14ac:dyDescent="0.25">
      <c r="B1705" t="s">
        <v>3704</v>
      </c>
      <c r="C1705" s="1">
        <v>41068.102233796293</v>
      </c>
      <c r="D1705" s="4">
        <v>88000</v>
      </c>
      <c r="E1705">
        <v>88000</v>
      </c>
      <c r="F1705" t="s">
        <v>6</v>
      </c>
      <c r="G1705" s="8" t="e">
        <f>tblSalaries[[#This Row],[clean Salary (in local currency)]]*VLOOKUP(tblSalaries[[#This Row],[Currency]],tblXrate[],2,FALSE)</f>
        <v>#N/A</v>
      </c>
      <c r="H1705" t="s">
        <v>1863</v>
      </c>
      <c r="I1705" t="s">
        <v>20</v>
      </c>
      <c r="J1705" t="s">
        <v>15</v>
      </c>
      <c r="K1705" t="str">
        <f>VLOOKUP(tblSalaries[[#This Row],[Where do you work]],tblCountries[[Actual]:[Mapping]],2,FALSE)</f>
        <v>USA</v>
      </c>
      <c r="L1705" t="s">
        <v>13</v>
      </c>
      <c r="M1705" s="46">
        <v>10</v>
      </c>
      <c r="N17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06" spans="2:14" ht="15" customHeight="1" x14ac:dyDescent="0.25">
      <c r="B1706" t="s">
        <v>3705</v>
      </c>
      <c r="C1706" s="1">
        <v>41068.103298611109</v>
      </c>
      <c r="D1706" s="4" t="s">
        <v>1864</v>
      </c>
      <c r="E1706">
        <v>258000</v>
      </c>
      <c r="F1706" t="s">
        <v>40</v>
      </c>
      <c r="G1706" s="8" t="e">
        <f>tblSalaries[[#This Row],[clean Salary (in local currency)]]*VLOOKUP(tblSalaries[[#This Row],[Currency]],tblXrate[],2,FALSE)</f>
        <v>#N/A</v>
      </c>
      <c r="H1706" t="s">
        <v>1865</v>
      </c>
      <c r="I1706" t="s">
        <v>20</v>
      </c>
      <c r="J1706" t="s">
        <v>8</v>
      </c>
      <c r="K1706" t="str">
        <f>VLOOKUP(tblSalaries[[#This Row],[Where do you work]],tblCountries[[Actual]:[Mapping]],2,FALSE)</f>
        <v>India</v>
      </c>
      <c r="L1706" t="s">
        <v>9</v>
      </c>
      <c r="M1706" s="46">
        <v>4</v>
      </c>
      <c r="N17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07" spans="2:14" ht="15" customHeight="1" x14ac:dyDescent="0.25">
      <c r="B1707" t="s">
        <v>3706</v>
      </c>
      <c r="C1707" s="1">
        <v>41068.141203703701</v>
      </c>
      <c r="D1707" s="4">
        <v>69000</v>
      </c>
      <c r="E1707">
        <v>69000</v>
      </c>
      <c r="F1707" t="s">
        <v>6</v>
      </c>
      <c r="G1707" s="8" t="e">
        <f>tblSalaries[[#This Row],[clean Salary (in local currency)]]*VLOOKUP(tblSalaries[[#This Row],[Currency]],tblXrate[],2,FALSE)</f>
        <v>#N/A</v>
      </c>
      <c r="H1707" t="s">
        <v>1866</v>
      </c>
      <c r="I1707" t="s">
        <v>20</v>
      </c>
      <c r="J1707" t="s">
        <v>15</v>
      </c>
      <c r="K1707" t="str">
        <f>VLOOKUP(tblSalaries[[#This Row],[Where do you work]],tblCountries[[Actual]:[Mapping]],2,FALSE)</f>
        <v>USA</v>
      </c>
      <c r="L1707" t="s">
        <v>13</v>
      </c>
      <c r="M1707" s="46">
        <v>15</v>
      </c>
      <c r="N17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08" spans="2:14" ht="15" customHeight="1" x14ac:dyDescent="0.25">
      <c r="B1708" t="s">
        <v>3707</v>
      </c>
      <c r="C1708" s="1">
        <v>41068.149201388886</v>
      </c>
      <c r="D1708" s="4">
        <v>30000</v>
      </c>
      <c r="E1708">
        <v>30000</v>
      </c>
      <c r="F1708" t="s">
        <v>6</v>
      </c>
      <c r="G1708" s="8" t="e">
        <f>tblSalaries[[#This Row],[clean Salary (in local currency)]]*VLOOKUP(tblSalaries[[#This Row],[Currency]],tblXrate[],2,FALSE)</f>
        <v>#N/A</v>
      </c>
      <c r="H1708" t="s">
        <v>1255</v>
      </c>
      <c r="I1708" t="s">
        <v>52</v>
      </c>
      <c r="J1708" t="s">
        <v>15</v>
      </c>
      <c r="K1708" t="str">
        <f>VLOOKUP(tblSalaries[[#This Row],[Where do you work]],tblCountries[[Actual]:[Mapping]],2,FALSE)</f>
        <v>USA</v>
      </c>
      <c r="L1708" t="s">
        <v>9</v>
      </c>
      <c r="M1708" s="46">
        <v>1</v>
      </c>
      <c r="N17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09" spans="2:14" ht="15" customHeight="1" x14ac:dyDescent="0.25">
      <c r="B1709" t="s">
        <v>3708</v>
      </c>
      <c r="C1709" s="1">
        <v>41068.202604166669</v>
      </c>
      <c r="D1709" s="4">
        <v>80000</v>
      </c>
      <c r="E1709">
        <v>80000</v>
      </c>
      <c r="F1709" t="s">
        <v>6</v>
      </c>
      <c r="G1709" s="8" t="e">
        <f>tblSalaries[[#This Row],[clean Salary (in local currency)]]*VLOOKUP(tblSalaries[[#This Row],[Currency]],tblXrate[],2,FALSE)</f>
        <v>#N/A</v>
      </c>
      <c r="H1709" t="s">
        <v>1867</v>
      </c>
      <c r="I1709" t="s">
        <v>52</v>
      </c>
      <c r="J1709" t="s">
        <v>15</v>
      </c>
      <c r="K1709" t="str">
        <f>VLOOKUP(tblSalaries[[#This Row],[Where do you work]],tblCountries[[Actual]:[Mapping]],2,FALSE)</f>
        <v>USA</v>
      </c>
      <c r="L1709" t="s">
        <v>9</v>
      </c>
      <c r="M1709" s="46">
        <v>7</v>
      </c>
      <c r="N17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10" spans="2:14" ht="15" customHeight="1" x14ac:dyDescent="0.25">
      <c r="B1710" t="s">
        <v>3709</v>
      </c>
      <c r="C1710" s="1">
        <v>41068.279537037037</v>
      </c>
      <c r="D1710" s="4">
        <v>75000</v>
      </c>
      <c r="E1710">
        <v>75000</v>
      </c>
      <c r="F1710" t="s">
        <v>6</v>
      </c>
      <c r="G1710" s="8" t="e">
        <f>tblSalaries[[#This Row],[clean Salary (in local currency)]]*VLOOKUP(tblSalaries[[#This Row],[Currency]],tblXrate[],2,FALSE)</f>
        <v>#N/A</v>
      </c>
      <c r="H1710" t="s">
        <v>967</v>
      </c>
      <c r="I1710" t="s">
        <v>310</v>
      </c>
      <c r="J1710" t="s">
        <v>15</v>
      </c>
      <c r="K1710" t="str">
        <f>VLOOKUP(tblSalaries[[#This Row],[Where do you work]],tblCountries[[Actual]:[Mapping]],2,FALSE)</f>
        <v>USA</v>
      </c>
      <c r="L1710" t="s">
        <v>13</v>
      </c>
      <c r="M1710" s="46">
        <v>1</v>
      </c>
      <c r="N17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11" spans="2:14" ht="15" customHeight="1" x14ac:dyDescent="0.25">
      <c r="B1711" t="s">
        <v>3710</v>
      </c>
      <c r="C1711" s="1">
        <v>41068.344375000001</v>
      </c>
      <c r="D1711" s="4">
        <v>31200</v>
      </c>
      <c r="E1711">
        <v>31200</v>
      </c>
      <c r="F1711" t="s">
        <v>6</v>
      </c>
      <c r="G1711" s="8" t="e">
        <f>tblSalaries[[#This Row],[clean Salary (in local currency)]]*VLOOKUP(tblSalaries[[#This Row],[Currency]],tblXrate[],2,FALSE)</f>
        <v>#N/A</v>
      </c>
      <c r="H1711" t="s">
        <v>1088</v>
      </c>
      <c r="I1711" t="s">
        <v>20</v>
      </c>
      <c r="J1711" t="s">
        <v>143</v>
      </c>
      <c r="K1711" t="str">
        <f>VLOOKUP(tblSalaries[[#This Row],[Where do you work]],tblCountries[[Actual]:[Mapping]],2,FALSE)</f>
        <v>Brazil</v>
      </c>
      <c r="L1711" t="s">
        <v>9</v>
      </c>
      <c r="M1711" s="46">
        <v>4</v>
      </c>
      <c r="N17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12" spans="2:14" ht="15" customHeight="1" x14ac:dyDescent="0.25">
      <c r="B1712" t="s">
        <v>3711</v>
      </c>
      <c r="C1712" s="1">
        <v>41068.407627314817</v>
      </c>
      <c r="D1712" s="4">
        <v>85000</v>
      </c>
      <c r="E1712">
        <v>85000</v>
      </c>
      <c r="F1712" t="s">
        <v>6</v>
      </c>
      <c r="G1712" s="8" t="e">
        <f>tblSalaries[[#This Row],[clean Salary (in local currency)]]*VLOOKUP(tblSalaries[[#This Row],[Currency]],tblXrate[],2,FALSE)</f>
        <v>#N/A</v>
      </c>
      <c r="H1712" t="s">
        <v>191</v>
      </c>
      <c r="I1712" t="s">
        <v>310</v>
      </c>
      <c r="J1712" t="s">
        <v>15</v>
      </c>
      <c r="K1712" t="str">
        <f>VLOOKUP(tblSalaries[[#This Row],[Where do you work]],tblCountries[[Actual]:[Mapping]],2,FALSE)</f>
        <v>USA</v>
      </c>
      <c r="L1712" t="s">
        <v>9</v>
      </c>
      <c r="M1712" s="46">
        <v>20</v>
      </c>
      <c r="N17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13" spans="2:14" ht="15" customHeight="1" x14ac:dyDescent="0.25">
      <c r="B1713" t="s">
        <v>3712</v>
      </c>
      <c r="C1713" s="1">
        <v>41068.568576388891</v>
      </c>
      <c r="D1713" s="4" t="s">
        <v>1868</v>
      </c>
      <c r="E1713">
        <v>950000</v>
      </c>
      <c r="F1713" t="s">
        <v>40</v>
      </c>
      <c r="G1713" s="8" t="e">
        <f>tblSalaries[[#This Row],[clean Salary (in local currency)]]*VLOOKUP(tblSalaries[[#This Row],[Currency]],tblXrate[],2,FALSE)</f>
        <v>#N/A</v>
      </c>
      <c r="H1713" t="s">
        <v>1869</v>
      </c>
      <c r="I1713" t="s">
        <v>52</v>
      </c>
      <c r="J1713" t="s">
        <v>8</v>
      </c>
      <c r="K1713" t="str">
        <f>VLOOKUP(tblSalaries[[#This Row],[Where do you work]],tblCountries[[Actual]:[Mapping]],2,FALSE)</f>
        <v>India</v>
      </c>
      <c r="L1713" t="s">
        <v>18</v>
      </c>
      <c r="M1713" s="46">
        <v>9</v>
      </c>
      <c r="N17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14" spans="2:14" ht="15" customHeight="1" x14ac:dyDescent="0.25">
      <c r="B1714" t="s">
        <v>3713</v>
      </c>
      <c r="C1714" s="1">
        <v>41068.580370370371</v>
      </c>
      <c r="D1714" s="4" t="s">
        <v>1870</v>
      </c>
      <c r="E1714">
        <v>180000</v>
      </c>
      <c r="F1714" t="s">
        <v>40</v>
      </c>
      <c r="G1714" s="8" t="e">
        <f>tblSalaries[[#This Row],[clean Salary (in local currency)]]*VLOOKUP(tblSalaries[[#This Row],[Currency]],tblXrate[],2,FALSE)</f>
        <v>#N/A</v>
      </c>
      <c r="H1714" t="s">
        <v>543</v>
      </c>
      <c r="I1714" t="s">
        <v>3912</v>
      </c>
      <c r="J1714" t="s">
        <v>8</v>
      </c>
      <c r="K1714" t="str">
        <f>VLOOKUP(tblSalaries[[#This Row],[Where do you work]],tblCountries[[Actual]:[Mapping]],2,FALSE)</f>
        <v>India</v>
      </c>
      <c r="L1714" t="s">
        <v>9</v>
      </c>
      <c r="M1714" s="46">
        <v>2</v>
      </c>
      <c r="N17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15" spans="2:14" ht="15" customHeight="1" x14ac:dyDescent="0.25">
      <c r="B1715" t="s">
        <v>3714</v>
      </c>
      <c r="C1715" s="1">
        <v>41068.613252314812</v>
      </c>
      <c r="D1715" s="4">
        <v>60000</v>
      </c>
      <c r="E1715">
        <v>60000</v>
      </c>
      <c r="F1715" t="s">
        <v>6</v>
      </c>
      <c r="G1715" s="8" t="e">
        <f>tblSalaries[[#This Row],[clean Salary (in local currency)]]*VLOOKUP(tblSalaries[[#This Row],[Currency]],tblXrate[],2,FALSE)</f>
        <v>#N/A</v>
      </c>
      <c r="H1715" t="s">
        <v>1871</v>
      </c>
      <c r="I1715" t="s">
        <v>52</v>
      </c>
      <c r="J1715" t="s">
        <v>15</v>
      </c>
      <c r="K1715" t="str">
        <f>VLOOKUP(tblSalaries[[#This Row],[Where do you work]],tblCountries[[Actual]:[Mapping]],2,FALSE)</f>
        <v>USA</v>
      </c>
      <c r="L1715" t="s">
        <v>13</v>
      </c>
      <c r="M1715" s="46">
        <v>2</v>
      </c>
      <c r="N17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16" spans="2:14" ht="15" customHeight="1" x14ac:dyDescent="0.25">
      <c r="B1716" t="s">
        <v>3715</v>
      </c>
      <c r="C1716" s="1">
        <v>41068.613657407404</v>
      </c>
      <c r="D1716" s="4">
        <v>60000</v>
      </c>
      <c r="E1716">
        <v>60000</v>
      </c>
      <c r="F1716" t="s">
        <v>6</v>
      </c>
      <c r="G1716" s="8" t="e">
        <f>tblSalaries[[#This Row],[clean Salary (in local currency)]]*VLOOKUP(tblSalaries[[#This Row],[Currency]],tblXrate[],2,FALSE)</f>
        <v>#N/A</v>
      </c>
      <c r="H1716" t="s">
        <v>1871</v>
      </c>
      <c r="I1716" t="s">
        <v>52</v>
      </c>
      <c r="J1716" t="s">
        <v>15</v>
      </c>
      <c r="K1716" t="str">
        <f>VLOOKUP(tblSalaries[[#This Row],[Where do you work]],tblCountries[[Actual]:[Mapping]],2,FALSE)</f>
        <v>USA</v>
      </c>
      <c r="L1716" t="s">
        <v>13</v>
      </c>
      <c r="M1716" s="46">
        <v>2</v>
      </c>
      <c r="N17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17" spans="2:14" ht="15" customHeight="1" x14ac:dyDescent="0.25">
      <c r="B1717" t="s">
        <v>3716</v>
      </c>
      <c r="C1717" s="1">
        <v>41068.655046296299</v>
      </c>
      <c r="D1717" s="4" t="s">
        <v>1872</v>
      </c>
      <c r="E1717">
        <v>800000</v>
      </c>
      <c r="F1717" t="s">
        <v>40</v>
      </c>
      <c r="G1717" s="8" t="e">
        <f>tblSalaries[[#This Row],[clean Salary (in local currency)]]*VLOOKUP(tblSalaries[[#This Row],[Currency]],tblXrate[],2,FALSE)</f>
        <v>#N/A</v>
      </c>
      <c r="H1717" t="s">
        <v>754</v>
      </c>
      <c r="I1717" t="s">
        <v>52</v>
      </c>
      <c r="J1717" t="s">
        <v>8</v>
      </c>
      <c r="K1717" t="str">
        <f>VLOOKUP(tblSalaries[[#This Row],[Where do you work]],tblCountries[[Actual]:[Mapping]],2,FALSE)</f>
        <v>India</v>
      </c>
      <c r="L1717" t="s">
        <v>18</v>
      </c>
      <c r="M1717" s="46">
        <v>1E-3</v>
      </c>
      <c r="N17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18" spans="2:14" ht="15" customHeight="1" x14ac:dyDescent="0.25">
      <c r="B1718" t="s">
        <v>3717</v>
      </c>
      <c r="C1718" s="1">
        <v>41068.656412037039</v>
      </c>
      <c r="D1718" s="4">
        <v>800000</v>
      </c>
      <c r="E1718">
        <v>800000</v>
      </c>
      <c r="F1718" t="s">
        <v>40</v>
      </c>
      <c r="G1718" s="8" t="e">
        <f>tblSalaries[[#This Row],[clean Salary (in local currency)]]*VLOOKUP(tblSalaries[[#This Row],[Currency]],tblXrate[],2,FALSE)</f>
        <v>#N/A</v>
      </c>
      <c r="H1718" t="s">
        <v>754</v>
      </c>
      <c r="I1718" t="s">
        <v>52</v>
      </c>
      <c r="J1718" t="s">
        <v>8</v>
      </c>
      <c r="K1718" t="str">
        <f>VLOOKUP(tblSalaries[[#This Row],[Where do you work]],tblCountries[[Actual]:[Mapping]],2,FALSE)</f>
        <v>India</v>
      </c>
      <c r="L1718" t="s">
        <v>18</v>
      </c>
      <c r="M1718" s="46">
        <v>1E-3</v>
      </c>
      <c r="N17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19" spans="2:14" ht="15" customHeight="1" x14ac:dyDescent="0.25">
      <c r="B1719" t="s">
        <v>3718</v>
      </c>
      <c r="C1719" s="1">
        <v>41068.783472222225</v>
      </c>
      <c r="D1719" s="4">
        <v>28995</v>
      </c>
      <c r="E1719">
        <v>28995</v>
      </c>
      <c r="F1719" t="s">
        <v>6</v>
      </c>
      <c r="G1719" s="8" t="e">
        <f>tblSalaries[[#This Row],[clean Salary (in local currency)]]*VLOOKUP(tblSalaries[[#This Row],[Currency]],tblXrate[],2,FALSE)</f>
        <v>#N/A</v>
      </c>
      <c r="H1719" t="s">
        <v>738</v>
      </c>
      <c r="I1719" t="s">
        <v>52</v>
      </c>
      <c r="J1719" t="s">
        <v>8</v>
      </c>
      <c r="K1719" t="str">
        <f>VLOOKUP(tblSalaries[[#This Row],[Where do you work]],tblCountries[[Actual]:[Mapping]],2,FALSE)</f>
        <v>India</v>
      </c>
      <c r="L1719" t="s">
        <v>9</v>
      </c>
      <c r="M1719" s="46">
        <v>6</v>
      </c>
      <c r="N17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20" spans="2:14" ht="15" customHeight="1" x14ac:dyDescent="0.25">
      <c r="B1720" t="s">
        <v>3719</v>
      </c>
      <c r="C1720" s="1">
        <v>41068.786180555559</v>
      </c>
      <c r="D1720" s="4">
        <v>1230000</v>
      </c>
      <c r="E1720">
        <v>1230000</v>
      </c>
      <c r="F1720" t="s">
        <v>40</v>
      </c>
      <c r="G1720" s="8" t="e">
        <f>tblSalaries[[#This Row],[clean Salary (in local currency)]]*VLOOKUP(tblSalaries[[#This Row],[Currency]],tblXrate[],2,FALSE)</f>
        <v>#N/A</v>
      </c>
      <c r="H1720" t="s">
        <v>1873</v>
      </c>
      <c r="I1720" t="s">
        <v>20</v>
      </c>
      <c r="J1720" t="s">
        <v>8</v>
      </c>
      <c r="K1720" t="str">
        <f>VLOOKUP(tblSalaries[[#This Row],[Where do you work]],tblCountries[[Actual]:[Mapping]],2,FALSE)</f>
        <v>India</v>
      </c>
      <c r="L1720" t="s">
        <v>13</v>
      </c>
      <c r="M1720" s="46">
        <v>3</v>
      </c>
      <c r="N17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21" spans="2:14" ht="15" customHeight="1" x14ac:dyDescent="0.25">
      <c r="B1721" t="s">
        <v>3720</v>
      </c>
      <c r="C1721" s="1">
        <v>41068.786620370367</v>
      </c>
      <c r="D1721" s="4">
        <v>1130000</v>
      </c>
      <c r="E1721">
        <v>1130000</v>
      </c>
      <c r="F1721" t="s">
        <v>40</v>
      </c>
      <c r="G1721" s="8" t="e">
        <f>tblSalaries[[#This Row],[clean Salary (in local currency)]]*VLOOKUP(tblSalaries[[#This Row],[Currency]],tblXrate[],2,FALSE)</f>
        <v>#N/A</v>
      </c>
      <c r="H1721" t="s">
        <v>1873</v>
      </c>
      <c r="I1721" t="s">
        <v>20</v>
      </c>
      <c r="J1721" t="s">
        <v>8</v>
      </c>
      <c r="K1721" t="str">
        <f>VLOOKUP(tblSalaries[[#This Row],[Where do you work]],tblCountries[[Actual]:[Mapping]],2,FALSE)</f>
        <v>India</v>
      </c>
      <c r="L1721" t="s">
        <v>13</v>
      </c>
      <c r="M1721" s="46">
        <v>3</v>
      </c>
      <c r="N17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22" spans="2:14" ht="15" customHeight="1" x14ac:dyDescent="0.25">
      <c r="B1722" t="s">
        <v>3721</v>
      </c>
      <c r="C1722" s="1">
        <v>41068.866643518515</v>
      </c>
      <c r="D1722" s="4">
        <v>45000</v>
      </c>
      <c r="E1722">
        <v>45000</v>
      </c>
      <c r="F1722" t="s">
        <v>69</v>
      </c>
      <c r="G1722" s="8" t="e">
        <f>tblSalaries[[#This Row],[clean Salary (in local currency)]]*VLOOKUP(tblSalaries[[#This Row],[Currency]],tblXrate[],2,FALSE)</f>
        <v>#N/A</v>
      </c>
      <c r="H1722" t="s">
        <v>1874</v>
      </c>
      <c r="I1722" t="s">
        <v>20</v>
      </c>
      <c r="J1722" t="s">
        <v>71</v>
      </c>
      <c r="K1722" t="str">
        <f>VLOOKUP(tblSalaries[[#This Row],[Where do you work]],tblCountries[[Actual]:[Mapping]],2,FALSE)</f>
        <v>UK</v>
      </c>
      <c r="L1722" t="s">
        <v>13</v>
      </c>
      <c r="M1722" s="46">
        <v>20</v>
      </c>
      <c r="N17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23" spans="2:14" ht="15" customHeight="1" x14ac:dyDescent="0.25">
      <c r="B1723" t="s">
        <v>3722</v>
      </c>
      <c r="C1723" s="1">
        <v>41068.875289351854</v>
      </c>
      <c r="D1723" s="4">
        <v>67000</v>
      </c>
      <c r="E1723">
        <v>67000</v>
      </c>
      <c r="F1723" t="s">
        <v>6</v>
      </c>
      <c r="G1723" s="8" t="e">
        <f>tblSalaries[[#This Row],[clean Salary (in local currency)]]*VLOOKUP(tblSalaries[[#This Row],[Currency]],tblXrate[],2,FALSE)</f>
        <v>#N/A</v>
      </c>
      <c r="H1723" t="s">
        <v>52</v>
      </c>
      <c r="I1723" t="s">
        <v>52</v>
      </c>
      <c r="J1723" t="s">
        <v>15</v>
      </c>
      <c r="K1723" t="str">
        <f>VLOOKUP(tblSalaries[[#This Row],[Where do you work]],tblCountries[[Actual]:[Mapping]],2,FALSE)</f>
        <v>USA</v>
      </c>
      <c r="L1723" t="s">
        <v>9</v>
      </c>
      <c r="M1723" s="46">
        <v>16</v>
      </c>
      <c r="N17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24" spans="2:14" ht="15" customHeight="1" x14ac:dyDescent="0.25">
      <c r="B1724" t="s">
        <v>3723</v>
      </c>
      <c r="C1724" s="1">
        <v>41068.876944444448</v>
      </c>
      <c r="D1724" s="4">
        <v>30000</v>
      </c>
      <c r="E1724">
        <v>30000</v>
      </c>
      <c r="F1724" t="s">
        <v>6</v>
      </c>
      <c r="G1724" s="8" t="e">
        <f>tblSalaries[[#This Row],[clean Salary (in local currency)]]*VLOOKUP(tblSalaries[[#This Row],[Currency]],tblXrate[],2,FALSE)</f>
        <v>#N/A</v>
      </c>
      <c r="H1724" t="s">
        <v>1875</v>
      </c>
      <c r="I1724" t="s">
        <v>20</v>
      </c>
      <c r="J1724" t="s">
        <v>15</v>
      </c>
      <c r="K1724" t="str">
        <f>VLOOKUP(tblSalaries[[#This Row],[Where do you work]],tblCountries[[Actual]:[Mapping]],2,FALSE)</f>
        <v>USA</v>
      </c>
      <c r="L1724" t="s">
        <v>18</v>
      </c>
      <c r="M1724" s="46">
        <v>4</v>
      </c>
      <c r="N17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25" spans="2:14" ht="15" customHeight="1" x14ac:dyDescent="0.25">
      <c r="B1725" t="s">
        <v>3724</v>
      </c>
      <c r="C1725" s="1">
        <v>41068.95045138889</v>
      </c>
      <c r="D1725" s="4" t="s">
        <v>1876</v>
      </c>
      <c r="E1725">
        <v>140000</v>
      </c>
      <c r="F1725" t="s">
        <v>1877</v>
      </c>
      <c r="G1725" s="8" t="e">
        <f>tblSalaries[[#This Row],[clean Salary (in local currency)]]*VLOOKUP(tblSalaries[[#This Row],[Currency]],tblXrate[],2,FALSE)</f>
        <v>#N/A</v>
      </c>
      <c r="H1725" t="s">
        <v>1878</v>
      </c>
      <c r="I1725" t="s">
        <v>52</v>
      </c>
      <c r="J1725" t="s">
        <v>46</v>
      </c>
      <c r="K1725" t="str">
        <f>VLOOKUP(tblSalaries[[#This Row],[Where do you work]],tblCountries[[Actual]:[Mapping]],2,FALSE)</f>
        <v>Switzerland</v>
      </c>
      <c r="L1725" t="s">
        <v>18</v>
      </c>
      <c r="M1725" s="46">
        <v>6</v>
      </c>
      <c r="N17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26" spans="2:14" ht="15" customHeight="1" x14ac:dyDescent="0.25">
      <c r="B1726" t="s">
        <v>3725</v>
      </c>
      <c r="C1726" s="1">
        <v>41068.972638888888</v>
      </c>
      <c r="D1726" s="4">
        <v>71500</v>
      </c>
      <c r="E1726">
        <v>71500</v>
      </c>
      <c r="F1726" t="s">
        <v>6</v>
      </c>
      <c r="G1726" s="8" t="e">
        <f>tblSalaries[[#This Row],[clean Salary (in local currency)]]*VLOOKUP(tblSalaries[[#This Row],[Currency]],tblXrate[],2,FALSE)</f>
        <v>#N/A</v>
      </c>
      <c r="H1726" t="s">
        <v>1879</v>
      </c>
      <c r="I1726" t="s">
        <v>52</v>
      </c>
      <c r="J1726" t="s">
        <v>15</v>
      </c>
      <c r="K1726" t="str">
        <f>VLOOKUP(tblSalaries[[#This Row],[Where do you work]],tblCountries[[Actual]:[Mapping]],2,FALSE)</f>
        <v>USA</v>
      </c>
      <c r="L1726" t="s">
        <v>13</v>
      </c>
      <c r="M1726" s="46">
        <v>11</v>
      </c>
      <c r="N17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27" spans="2:14" ht="15" customHeight="1" x14ac:dyDescent="0.25">
      <c r="B1727" t="s">
        <v>3726</v>
      </c>
      <c r="C1727" s="1">
        <v>41068.990405092591</v>
      </c>
      <c r="D1727" s="4">
        <v>67000</v>
      </c>
      <c r="E1727">
        <v>67000</v>
      </c>
      <c r="F1727" t="s">
        <v>6</v>
      </c>
      <c r="G1727" s="8" t="e">
        <f>tblSalaries[[#This Row],[clean Salary (in local currency)]]*VLOOKUP(tblSalaries[[#This Row],[Currency]],tblXrate[],2,FALSE)</f>
        <v>#N/A</v>
      </c>
      <c r="H1727" t="s">
        <v>52</v>
      </c>
      <c r="I1727" t="s">
        <v>52</v>
      </c>
      <c r="J1727" t="s">
        <v>15</v>
      </c>
      <c r="K1727" t="str">
        <f>VLOOKUP(tblSalaries[[#This Row],[Where do you work]],tblCountries[[Actual]:[Mapping]],2,FALSE)</f>
        <v>USA</v>
      </c>
      <c r="L1727" t="s">
        <v>186</v>
      </c>
      <c r="M1727" s="46">
        <v>6</v>
      </c>
      <c r="N17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28" spans="2:14" ht="15" customHeight="1" x14ac:dyDescent="0.25">
      <c r="B1728" t="s">
        <v>3727</v>
      </c>
      <c r="C1728" s="1">
        <v>41069.034108796295</v>
      </c>
      <c r="D1728" s="4">
        <v>40000</v>
      </c>
      <c r="E1728">
        <v>40000</v>
      </c>
      <c r="F1728" t="s">
        <v>6</v>
      </c>
      <c r="G1728" s="8" t="e">
        <f>tblSalaries[[#This Row],[clean Salary (in local currency)]]*VLOOKUP(tblSalaries[[#This Row],[Currency]],tblXrate[],2,FALSE)</f>
        <v>#N/A</v>
      </c>
      <c r="H1728" t="s">
        <v>202</v>
      </c>
      <c r="I1728" t="s">
        <v>20</v>
      </c>
      <c r="J1728" t="s">
        <v>15</v>
      </c>
      <c r="K1728" t="str">
        <f>VLOOKUP(tblSalaries[[#This Row],[Where do you work]],tblCountries[[Actual]:[Mapping]],2,FALSE)</f>
        <v>USA</v>
      </c>
      <c r="L1728" t="s">
        <v>9</v>
      </c>
      <c r="M1728" s="46">
        <v>5</v>
      </c>
      <c r="N17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29" spans="2:14" ht="15" customHeight="1" x14ac:dyDescent="0.25">
      <c r="B1729" t="s">
        <v>3728</v>
      </c>
      <c r="C1729" s="1">
        <v>41069.05259259259</v>
      </c>
      <c r="D1729" s="4">
        <v>65000</v>
      </c>
      <c r="E1729">
        <v>65000</v>
      </c>
      <c r="F1729" t="s">
        <v>6</v>
      </c>
      <c r="G1729" s="8" t="e">
        <f>tblSalaries[[#This Row],[clean Salary (in local currency)]]*VLOOKUP(tblSalaries[[#This Row],[Currency]],tblXrate[],2,FALSE)</f>
        <v>#N/A</v>
      </c>
      <c r="H1729" t="s">
        <v>1880</v>
      </c>
      <c r="I1729" t="s">
        <v>52</v>
      </c>
      <c r="J1729" t="s">
        <v>15</v>
      </c>
      <c r="K1729" t="str">
        <f>VLOOKUP(tblSalaries[[#This Row],[Where do you work]],tblCountries[[Actual]:[Mapping]],2,FALSE)</f>
        <v>USA</v>
      </c>
      <c r="L1729" t="s">
        <v>9</v>
      </c>
      <c r="M1729" s="46">
        <v>2</v>
      </c>
      <c r="N17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30" spans="2:14" ht="15" customHeight="1" x14ac:dyDescent="0.25">
      <c r="B1730" t="s">
        <v>3729</v>
      </c>
      <c r="C1730" s="1">
        <v>41069.074652777781</v>
      </c>
      <c r="D1730" s="4">
        <v>72000</v>
      </c>
      <c r="E1730">
        <v>72000</v>
      </c>
      <c r="F1730" t="s">
        <v>6</v>
      </c>
      <c r="G1730" s="8" t="e">
        <f>tblSalaries[[#This Row],[clean Salary (in local currency)]]*VLOOKUP(tblSalaries[[#This Row],[Currency]],tblXrate[],2,FALSE)</f>
        <v>#N/A</v>
      </c>
      <c r="H1730" t="s">
        <v>356</v>
      </c>
      <c r="I1730" t="s">
        <v>356</v>
      </c>
      <c r="J1730" t="s">
        <v>15</v>
      </c>
      <c r="K1730" t="str">
        <f>VLOOKUP(tblSalaries[[#This Row],[Where do you work]],tblCountries[[Actual]:[Mapping]],2,FALSE)</f>
        <v>USA</v>
      </c>
      <c r="L1730" t="s">
        <v>18</v>
      </c>
      <c r="M1730" s="46">
        <v>13</v>
      </c>
      <c r="N17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31" spans="2:14" ht="15" customHeight="1" x14ac:dyDescent="0.25">
      <c r="B1731" t="s">
        <v>3730</v>
      </c>
      <c r="C1731" s="1">
        <v>41069.139062499999</v>
      </c>
      <c r="D1731" s="4">
        <v>52500</v>
      </c>
      <c r="E1731">
        <v>52500</v>
      </c>
      <c r="F1731" t="s">
        <v>6</v>
      </c>
      <c r="G1731" s="8" t="e">
        <f>tblSalaries[[#This Row],[clean Salary (in local currency)]]*VLOOKUP(tblSalaries[[#This Row],[Currency]],tblXrate[],2,FALSE)</f>
        <v>#N/A</v>
      </c>
      <c r="H1731" t="s">
        <v>1881</v>
      </c>
      <c r="I1731" t="s">
        <v>52</v>
      </c>
      <c r="J1731" t="s">
        <v>15</v>
      </c>
      <c r="K1731" t="str">
        <f>VLOOKUP(tblSalaries[[#This Row],[Where do you work]],tblCountries[[Actual]:[Mapping]],2,FALSE)</f>
        <v>USA</v>
      </c>
      <c r="L1731" t="s">
        <v>13</v>
      </c>
      <c r="M1731" s="46">
        <v>3</v>
      </c>
      <c r="N17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32" spans="2:14" ht="15" customHeight="1" x14ac:dyDescent="0.25">
      <c r="B1732" t="s">
        <v>3731</v>
      </c>
      <c r="C1732" s="1">
        <v>41069.500914351855</v>
      </c>
      <c r="D1732" s="4">
        <v>444</v>
      </c>
      <c r="E1732">
        <v>5320</v>
      </c>
      <c r="F1732" t="s">
        <v>6</v>
      </c>
      <c r="G1732" s="8" t="e">
        <f>tblSalaries[[#This Row],[clean Salary (in local currency)]]*VLOOKUP(tblSalaries[[#This Row],[Currency]],tblXrate[],2,FALSE)</f>
        <v>#N/A</v>
      </c>
      <c r="H1732" t="s">
        <v>1882</v>
      </c>
      <c r="I1732" t="s">
        <v>52</v>
      </c>
      <c r="J1732" t="s">
        <v>8</v>
      </c>
      <c r="K1732" t="str">
        <f>VLOOKUP(tblSalaries[[#This Row],[Where do you work]],tblCountries[[Actual]:[Mapping]],2,FALSE)</f>
        <v>India</v>
      </c>
      <c r="L1732" t="s">
        <v>18</v>
      </c>
      <c r="M1732" s="46">
        <v>5</v>
      </c>
      <c r="N17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33" spans="2:14" ht="15" customHeight="1" x14ac:dyDescent="0.25">
      <c r="B1733" t="s">
        <v>3732</v>
      </c>
      <c r="C1733" s="1">
        <v>41069.859756944446</v>
      </c>
      <c r="D1733" s="4">
        <v>1500</v>
      </c>
      <c r="E1733">
        <v>18000</v>
      </c>
      <c r="F1733" t="s">
        <v>6</v>
      </c>
      <c r="G1733" s="8" t="e">
        <f>tblSalaries[[#This Row],[clean Salary (in local currency)]]*VLOOKUP(tblSalaries[[#This Row],[Currency]],tblXrate[],2,FALSE)</f>
        <v>#N/A</v>
      </c>
      <c r="H1733" t="s">
        <v>930</v>
      </c>
      <c r="I1733" t="s">
        <v>310</v>
      </c>
      <c r="J1733" t="s">
        <v>819</v>
      </c>
      <c r="K1733" t="str">
        <f>VLOOKUP(tblSalaries[[#This Row],[Where do you work]],tblCountries[[Actual]:[Mapping]],2,FALSE)</f>
        <v>UAE</v>
      </c>
      <c r="L1733" t="s">
        <v>13</v>
      </c>
      <c r="M1733" s="46">
        <v>3</v>
      </c>
      <c r="N17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34" spans="2:14" ht="15" customHeight="1" x14ac:dyDescent="0.25">
      <c r="B1734" t="s">
        <v>3733</v>
      </c>
      <c r="C1734" s="1">
        <v>41070.03502314815</v>
      </c>
      <c r="D1734" s="4" t="s">
        <v>1883</v>
      </c>
      <c r="E1734">
        <v>140000</v>
      </c>
      <c r="F1734" t="s">
        <v>40</v>
      </c>
      <c r="G1734" s="8" t="e">
        <f>tblSalaries[[#This Row],[clean Salary (in local currency)]]*VLOOKUP(tblSalaries[[#This Row],[Currency]],tblXrate[],2,FALSE)</f>
        <v>#N/A</v>
      </c>
      <c r="H1734" t="s">
        <v>1884</v>
      </c>
      <c r="I1734" t="s">
        <v>3913</v>
      </c>
      <c r="J1734" t="s">
        <v>8</v>
      </c>
      <c r="K1734" t="str">
        <f>VLOOKUP(tblSalaries[[#This Row],[Where do you work]],tblCountries[[Actual]:[Mapping]],2,FALSE)</f>
        <v>India</v>
      </c>
      <c r="L1734" t="s">
        <v>9</v>
      </c>
      <c r="M1734" s="46">
        <v>5</v>
      </c>
      <c r="N17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35" spans="2:14" ht="15" customHeight="1" x14ac:dyDescent="0.25">
      <c r="B1735" t="s">
        <v>3734</v>
      </c>
      <c r="C1735" s="1">
        <v>41070.075509259259</v>
      </c>
      <c r="D1735" s="4">
        <v>1400</v>
      </c>
      <c r="E1735">
        <v>16800</v>
      </c>
      <c r="F1735" t="s">
        <v>22</v>
      </c>
      <c r="G1735" s="8" t="e">
        <f>tblSalaries[[#This Row],[clean Salary (in local currency)]]*VLOOKUP(tblSalaries[[#This Row],[Currency]],tblXrate[],2,FALSE)</f>
        <v>#N/A</v>
      </c>
      <c r="H1735" t="s">
        <v>1885</v>
      </c>
      <c r="I1735" t="s">
        <v>310</v>
      </c>
      <c r="J1735" t="s">
        <v>977</v>
      </c>
      <c r="K1735" t="str">
        <f>VLOOKUP(tblSalaries[[#This Row],[Where do you work]],tblCountries[[Actual]:[Mapping]],2,FALSE)</f>
        <v>Portugal</v>
      </c>
      <c r="L1735" t="s">
        <v>9</v>
      </c>
      <c r="M1735" s="46">
        <v>15</v>
      </c>
      <c r="N17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36" spans="2:14" ht="15" customHeight="1" x14ac:dyDescent="0.25">
      <c r="B1736" t="s">
        <v>3735</v>
      </c>
      <c r="C1736" s="1">
        <v>41070.097280092596</v>
      </c>
      <c r="D1736" s="4">
        <v>85000</v>
      </c>
      <c r="E1736">
        <v>85000</v>
      </c>
      <c r="F1736" t="s">
        <v>6</v>
      </c>
      <c r="G1736" s="8" t="e">
        <f>tblSalaries[[#This Row],[clean Salary (in local currency)]]*VLOOKUP(tblSalaries[[#This Row],[Currency]],tblXrate[],2,FALSE)</f>
        <v>#N/A</v>
      </c>
      <c r="H1736" t="s">
        <v>1886</v>
      </c>
      <c r="I1736" t="s">
        <v>52</v>
      </c>
      <c r="J1736" t="s">
        <v>15</v>
      </c>
      <c r="K1736" t="str">
        <f>VLOOKUP(tblSalaries[[#This Row],[Where do you work]],tblCountries[[Actual]:[Mapping]],2,FALSE)</f>
        <v>USA</v>
      </c>
      <c r="L1736" t="s">
        <v>18</v>
      </c>
      <c r="M1736" s="46">
        <v>15</v>
      </c>
      <c r="N17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37" spans="2:14" ht="15" customHeight="1" x14ac:dyDescent="0.25">
      <c r="B1737" t="s">
        <v>3736</v>
      </c>
      <c r="C1737" s="1">
        <v>41070.104131944441</v>
      </c>
      <c r="D1737" s="4">
        <v>80000</v>
      </c>
      <c r="E1737">
        <v>80000</v>
      </c>
      <c r="F1737" t="s">
        <v>6</v>
      </c>
      <c r="G1737" s="8" t="e">
        <f>tblSalaries[[#This Row],[clean Salary (in local currency)]]*VLOOKUP(tblSalaries[[#This Row],[Currency]],tblXrate[],2,FALSE)</f>
        <v>#N/A</v>
      </c>
      <c r="H1737" t="s">
        <v>279</v>
      </c>
      <c r="I1737" t="s">
        <v>279</v>
      </c>
      <c r="J1737" t="s">
        <v>143</v>
      </c>
      <c r="K1737" t="str">
        <f>VLOOKUP(tblSalaries[[#This Row],[Where do you work]],tblCountries[[Actual]:[Mapping]],2,FALSE)</f>
        <v>Brazil</v>
      </c>
      <c r="L1737" t="s">
        <v>25</v>
      </c>
      <c r="M1737" s="46">
        <v>9</v>
      </c>
      <c r="N17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38" spans="2:14" ht="15" customHeight="1" x14ac:dyDescent="0.25">
      <c r="B1738" t="s">
        <v>3737</v>
      </c>
      <c r="C1738" s="1">
        <v>41070.177835648145</v>
      </c>
      <c r="D1738" s="4">
        <v>500000</v>
      </c>
      <c r="E1738">
        <v>500000</v>
      </c>
      <c r="F1738" t="s">
        <v>40</v>
      </c>
      <c r="G1738" s="8" t="e">
        <f>tblSalaries[[#This Row],[clean Salary (in local currency)]]*VLOOKUP(tblSalaries[[#This Row],[Currency]],tblXrate[],2,FALSE)</f>
        <v>#N/A</v>
      </c>
      <c r="H1738" t="s">
        <v>1887</v>
      </c>
      <c r="I1738" t="s">
        <v>20</v>
      </c>
      <c r="J1738" t="s">
        <v>8</v>
      </c>
      <c r="K1738" t="str">
        <f>VLOOKUP(tblSalaries[[#This Row],[Where do you work]],tblCountries[[Actual]:[Mapping]],2,FALSE)</f>
        <v>India</v>
      </c>
      <c r="L1738" t="s">
        <v>13</v>
      </c>
      <c r="M1738" s="46">
        <v>1E-3</v>
      </c>
      <c r="N17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39" spans="2:14" ht="15" customHeight="1" x14ac:dyDescent="0.25">
      <c r="B1739" t="s">
        <v>3738</v>
      </c>
      <c r="C1739" s="1">
        <v>41070.522083333337</v>
      </c>
      <c r="D1739" s="4">
        <v>125000</v>
      </c>
      <c r="E1739">
        <v>125000</v>
      </c>
      <c r="F1739" t="s">
        <v>6</v>
      </c>
      <c r="G1739" s="8" t="e">
        <f>tblSalaries[[#This Row],[clean Salary (in local currency)]]*VLOOKUP(tblSalaries[[#This Row],[Currency]],tblXrate[],2,FALSE)</f>
        <v>#N/A</v>
      </c>
      <c r="H1739" t="s">
        <v>204</v>
      </c>
      <c r="I1739" t="s">
        <v>52</v>
      </c>
      <c r="J1739" t="s">
        <v>15</v>
      </c>
      <c r="K1739" t="str">
        <f>VLOOKUP(tblSalaries[[#This Row],[Where do you work]],tblCountries[[Actual]:[Mapping]],2,FALSE)</f>
        <v>USA</v>
      </c>
      <c r="L1739" t="s">
        <v>13</v>
      </c>
      <c r="M1739" s="46">
        <v>10</v>
      </c>
      <c r="N17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40" spans="2:14" ht="15" customHeight="1" x14ac:dyDescent="0.25">
      <c r="B1740" t="s">
        <v>3739</v>
      </c>
      <c r="C1740" s="1">
        <v>41070.624062499999</v>
      </c>
      <c r="D1740" s="4">
        <v>1300000</v>
      </c>
      <c r="E1740">
        <v>1300000</v>
      </c>
      <c r="F1740" t="s">
        <v>40</v>
      </c>
      <c r="G1740" s="8" t="e">
        <f>tblSalaries[[#This Row],[clean Salary (in local currency)]]*VLOOKUP(tblSalaries[[#This Row],[Currency]],tblXrate[],2,FALSE)</f>
        <v>#N/A</v>
      </c>
      <c r="H1740" t="s">
        <v>52</v>
      </c>
      <c r="I1740" t="s">
        <v>52</v>
      </c>
      <c r="J1740" t="s">
        <v>8</v>
      </c>
      <c r="K1740" t="str">
        <f>VLOOKUP(tblSalaries[[#This Row],[Where do you work]],tblCountries[[Actual]:[Mapping]],2,FALSE)</f>
        <v>India</v>
      </c>
      <c r="L1740" t="s">
        <v>13</v>
      </c>
      <c r="M1740" s="46">
        <v>9</v>
      </c>
      <c r="N17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41" spans="2:14" ht="15" customHeight="1" x14ac:dyDescent="0.25">
      <c r="B1741" t="s">
        <v>3740</v>
      </c>
      <c r="C1741" s="1">
        <v>41070.63890046296</v>
      </c>
      <c r="D1741" s="4">
        <v>1000</v>
      </c>
      <c r="E1741">
        <v>12000</v>
      </c>
      <c r="F1741" t="s">
        <v>6</v>
      </c>
      <c r="G1741" s="8" t="e">
        <f>tblSalaries[[#This Row],[clean Salary (in local currency)]]*VLOOKUP(tblSalaries[[#This Row],[Currency]],tblXrate[],2,FALSE)</f>
        <v>#N/A</v>
      </c>
      <c r="H1741" t="s">
        <v>1888</v>
      </c>
      <c r="I1741" t="s">
        <v>279</v>
      </c>
      <c r="J1741" t="s">
        <v>8</v>
      </c>
      <c r="K1741" t="str">
        <f>VLOOKUP(tblSalaries[[#This Row],[Where do you work]],tblCountries[[Actual]:[Mapping]],2,FALSE)</f>
        <v>India</v>
      </c>
      <c r="L1741" t="s">
        <v>18</v>
      </c>
      <c r="M1741" s="46">
        <v>7</v>
      </c>
      <c r="N17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42" spans="2:14" ht="15" customHeight="1" x14ac:dyDescent="0.25">
      <c r="B1742" t="s">
        <v>3741</v>
      </c>
      <c r="C1742" s="1">
        <v>41070.666168981479</v>
      </c>
      <c r="D1742" s="4">
        <v>30000</v>
      </c>
      <c r="E1742">
        <v>30000</v>
      </c>
      <c r="F1742" t="s">
        <v>6</v>
      </c>
      <c r="G1742" s="8" t="e">
        <f>tblSalaries[[#This Row],[clean Salary (in local currency)]]*VLOOKUP(tblSalaries[[#This Row],[Currency]],tblXrate[],2,FALSE)</f>
        <v>#N/A</v>
      </c>
      <c r="H1742" t="s">
        <v>1889</v>
      </c>
      <c r="I1742" t="s">
        <v>20</v>
      </c>
      <c r="J1742" t="s">
        <v>1129</v>
      </c>
      <c r="K1742" t="str">
        <f>VLOOKUP(tblSalaries[[#This Row],[Where do you work]],tblCountries[[Actual]:[Mapping]],2,FALSE)</f>
        <v>Malaysia</v>
      </c>
      <c r="L1742" t="s">
        <v>25</v>
      </c>
      <c r="M1742" s="46">
        <v>12</v>
      </c>
      <c r="N17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43" spans="2:14" ht="15" customHeight="1" x14ac:dyDescent="0.25">
      <c r="B1743" t="s">
        <v>3742</v>
      </c>
      <c r="C1743" s="1">
        <v>41070.723009259258</v>
      </c>
      <c r="D1743" s="4">
        <v>72000</v>
      </c>
      <c r="E1743">
        <v>72000</v>
      </c>
      <c r="F1743" t="s">
        <v>22</v>
      </c>
      <c r="G1743" s="8" t="e">
        <f>tblSalaries[[#This Row],[clean Salary (in local currency)]]*VLOOKUP(tblSalaries[[#This Row],[Currency]],tblXrate[],2,FALSE)</f>
        <v>#N/A</v>
      </c>
      <c r="H1743" t="s">
        <v>1890</v>
      </c>
      <c r="I1743" t="s">
        <v>52</v>
      </c>
      <c r="J1743" t="s">
        <v>1891</v>
      </c>
      <c r="K1743" t="str">
        <f>VLOOKUP(tblSalaries[[#This Row],[Where do you work]],tblCountries[[Actual]:[Mapping]],2,FALSE)</f>
        <v>Croatia</v>
      </c>
      <c r="L1743" t="s">
        <v>25</v>
      </c>
      <c r="M1743" s="46">
        <v>3</v>
      </c>
      <c r="N17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44" spans="2:14" ht="15" customHeight="1" x14ac:dyDescent="0.25">
      <c r="B1744" t="s">
        <v>3743</v>
      </c>
      <c r="C1744" s="1">
        <v>41070.854432870372</v>
      </c>
      <c r="D1744" s="4" t="s">
        <v>1892</v>
      </c>
      <c r="E1744">
        <v>22300</v>
      </c>
      <c r="F1744" t="s">
        <v>69</v>
      </c>
      <c r="G1744" s="8" t="e">
        <f>tblSalaries[[#This Row],[clean Salary (in local currency)]]*VLOOKUP(tblSalaries[[#This Row],[Currency]],tblXrate[],2,FALSE)</f>
        <v>#N/A</v>
      </c>
      <c r="H1744" t="s">
        <v>1893</v>
      </c>
      <c r="I1744" t="s">
        <v>20</v>
      </c>
      <c r="J1744" t="s">
        <v>71</v>
      </c>
      <c r="K1744" t="str">
        <f>VLOOKUP(tblSalaries[[#This Row],[Where do you work]],tblCountries[[Actual]:[Mapping]],2,FALSE)</f>
        <v>UK</v>
      </c>
      <c r="L1744" t="s">
        <v>13</v>
      </c>
      <c r="M1744" s="46">
        <v>4</v>
      </c>
      <c r="N17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45" spans="2:14" ht="15" customHeight="1" x14ac:dyDescent="0.25">
      <c r="B1745" t="s">
        <v>3744</v>
      </c>
      <c r="C1745" s="1">
        <v>41070.911458333336</v>
      </c>
      <c r="D1745" s="4" t="s">
        <v>1894</v>
      </c>
      <c r="E1745">
        <v>31185</v>
      </c>
      <c r="F1745" t="s">
        <v>69</v>
      </c>
      <c r="G1745" s="8" t="e">
        <f>tblSalaries[[#This Row],[clean Salary (in local currency)]]*VLOOKUP(tblSalaries[[#This Row],[Currency]],tblXrate[],2,FALSE)</f>
        <v>#N/A</v>
      </c>
      <c r="H1745" t="s">
        <v>1895</v>
      </c>
      <c r="I1745" t="s">
        <v>52</v>
      </c>
      <c r="J1745" t="s">
        <v>71</v>
      </c>
      <c r="K1745" t="str">
        <f>VLOOKUP(tblSalaries[[#This Row],[Where do you work]],tblCountries[[Actual]:[Mapping]],2,FALSE)</f>
        <v>UK</v>
      </c>
      <c r="L1745" t="s">
        <v>9</v>
      </c>
      <c r="M1745" s="46">
        <v>7</v>
      </c>
      <c r="N17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46" spans="2:14" ht="15" customHeight="1" x14ac:dyDescent="0.25">
      <c r="B1746" t="s">
        <v>3745</v>
      </c>
      <c r="C1746" s="1">
        <v>41071.133090277777</v>
      </c>
      <c r="D1746" s="4">
        <v>150000</v>
      </c>
      <c r="E1746">
        <v>150000</v>
      </c>
      <c r="F1746" t="s">
        <v>40</v>
      </c>
      <c r="G1746" s="8" t="e">
        <f>tblSalaries[[#This Row],[clean Salary (in local currency)]]*VLOOKUP(tblSalaries[[#This Row],[Currency]],tblXrate[],2,FALSE)</f>
        <v>#N/A</v>
      </c>
      <c r="H1746" t="s">
        <v>485</v>
      </c>
      <c r="I1746" t="s">
        <v>279</v>
      </c>
      <c r="J1746" t="s">
        <v>8</v>
      </c>
      <c r="K1746" t="str">
        <f>VLOOKUP(tblSalaries[[#This Row],[Where do you work]],tblCountries[[Actual]:[Mapping]],2,FALSE)</f>
        <v>India</v>
      </c>
      <c r="L1746" t="s">
        <v>18</v>
      </c>
      <c r="M1746" s="46">
        <v>1</v>
      </c>
      <c r="N17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47" spans="2:14" ht="15" customHeight="1" x14ac:dyDescent="0.25">
      <c r="B1747" t="s">
        <v>3746</v>
      </c>
      <c r="C1747" s="1">
        <v>41071.249409722222</v>
      </c>
      <c r="D1747" s="4">
        <v>27000</v>
      </c>
      <c r="E1747">
        <v>27000</v>
      </c>
      <c r="F1747" t="s">
        <v>69</v>
      </c>
      <c r="G1747" s="8" t="e">
        <f>tblSalaries[[#This Row],[clean Salary (in local currency)]]*VLOOKUP(tblSalaries[[#This Row],[Currency]],tblXrate[],2,FALSE)</f>
        <v>#N/A</v>
      </c>
      <c r="H1747" t="s">
        <v>1896</v>
      </c>
      <c r="I1747" t="s">
        <v>52</v>
      </c>
      <c r="J1747" t="s">
        <v>71</v>
      </c>
      <c r="K1747" t="str">
        <f>VLOOKUP(tblSalaries[[#This Row],[Where do you work]],tblCountries[[Actual]:[Mapping]],2,FALSE)</f>
        <v>UK</v>
      </c>
      <c r="L1747" t="s">
        <v>9</v>
      </c>
      <c r="M1747" s="46">
        <v>3</v>
      </c>
      <c r="N17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48" spans="2:14" ht="15" customHeight="1" x14ac:dyDescent="0.25">
      <c r="B1748" t="s">
        <v>3747</v>
      </c>
      <c r="C1748" s="1">
        <v>41071.249942129631</v>
      </c>
      <c r="D1748" s="4">
        <v>27000</v>
      </c>
      <c r="E1748">
        <v>27000</v>
      </c>
      <c r="F1748" t="s">
        <v>69</v>
      </c>
      <c r="G1748" s="8" t="e">
        <f>tblSalaries[[#This Row],[clean Salary (in local currency)]]*VLOOKUP(tblSalaries[[#This Row],[Currency]],tblXrate[],2,FALSE)</f>
        <v>#N/A</v>
      </c>
      <c r="H1748" t="s">
        <v>1896</v>
      </c>
      <c r="I1748" t="s">
        <v>52</v>
      </c>
      <c r="J1748" t="s">
        <v>71</v>
      </c>
      <c r="K1748" t="str">
        <f>VLOOKUP(tblSalaries[[#This Row],[Where do you work]],tblCountries[[Actual]:[Mapping]],2,FALSE)</f>
        <v>UK</v>
      </c>
      <c r="L1748" t="s">
        <v>9</v>
      </c>
      <c r="M1748" s="46">
        <v>3</v>
      </c>
      <c r="N17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49" spans="2:14" ht="15" customHeight="1" x14ac:dyDescent="0.25">
      <c r="B1749" t="s">
        <v>3748</v>
      </c>
      <c r="C1749" s="1">
        <v>41071.419942129629</v>
      </c>
      <c r="D1749" s="4">
        <v>74461</v>
      </c>
      <c r="E1749">
        <v>74461</v>
      </c>
      <c r="F1749" t="s">
        <v>6</v>
      </c>
      <c r="G1749" s="8" t="e">
        <f>tblSalaries[[#This Row],[clean Salary (in local currency)]]*VLOOKUP(tblSalaries[[#This Row],[Currency]],tblXrate[],2,FALSE)</f>
        <v>#N/A</v>
      </c>
      <c r="H1749" t="s">
        <v>1897</v>
      </c>
      <c r="I1749" t="s">
        <v>3913</v>
      </c>
      <c r="J1749" t="s">
        <v>15</v>
      </c>
      <c r="K1749" t="str">
        <f>VLOOKUP(tblSalaries[[#This Row],[Where do you work]],tblCountries[[Actual]:[Mapping]],2,FALSE)</f>
        <v>USA</v>
      </c>
      <c r="L1749" t="s">
        <v>25</v>
      </c>
      <c r="M1749" s="46">
        <v>9</v>
      </c>
      <c r="N17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50" spans="2:14" ht="15" customHeight="1" x14ac:dyDescent="0.25">
      <c r="B1750" t="s">
        <v>3749</v>
      </c>
      <c r="C1750" s="1">
        <v>41071.705324074072</v>
      </c>
      <c r="D1750" s="4" t="s">
        <v>1898</v>
      </c>
      <c r="E1750">
        <v>26500</v>
      </c>
      <c r="F1750" t="s">
        <v>69</v>
      </c>
      <c r="G1750" s="8" t="e">
        <f>tblSalaries[[#This Row],[clean Salary (in local currency)]]*VLOOKUP(tblSalaries[[#This Row],[Currency]],tblXrate[],2,FALSE)</f>
        <v>#N/A</v>
      </c>
      <c r="H1750" t="s">
        <v>1899</v>
      </c>
      <c r="I1750" t="s">
        <v>52</v>
      </c>
      <c r="J1750" t="s">
        <v>71</v>
      </c>
      <c r="K1750" t="str">
        <f>VLOOKUP(tblSalaries[[#This Row],[Where do you work]],tblCountries[[Actual]:[Mapping]],2,FALSE)</f>
        <v>UK</v>
      </c>
      <c r="L1750" t="s">
        <v>9</v>
      </c>
      <c r="M1750" s="46">
        <v>16</v>
      </c>
      <c r="N17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51" spans="2:14" ht="15" customHeight="1" x14ac:dyDescent="0.25">
      <c r="B1751" t="s">
        <v>3750</v>
      </c>
      <c r="C1751" s="1">
        <v>41071.709699074076</v>
      </c>
      <c r="D1751" s="4" t="s">
        <v>765</v>
      </c>
      <c r="E1751">
        <v>480000</v>
      </c>
      <c r="F1751" t="s">
        <v>40</v>
      </c>
      <c r="G1751" s="8" t="e">
        <f>tblSalaries[[#This Row],[clean Salary (in local currency)]]*VLOOKUP(tblSalaries[[#This Row],[Currency]],tblXrate[],2,FALSE)</f>
        <v>#N/A</v>
      </c>
      <c r="H1751" t="s">
        <v>1900</v>
      </c>
      <c r="I1751" t="s">
        <v>20</v>
      </c>
      <c r="J1751" t="s">
        <v>8</v>
      </c>
      <c r="K1751" t="str">
        <f>VLOOKUP(tblSalaries[[#This Row],[Where do you work]],tblCountries[[Actual]:[Mapping]],2,FALSE)</f>
        <v>India</v>
      </c>
      <c r="L1751" t="s">
        <v>9</v>
      </c>
      <c r="M1751" s="46">
        <v>1</v>
      </c>
      <c r="N17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52" spans="2:14" ht="15" customHeight="1" x14ac:dyDescent="0.25">
      <c r="B1752" t="s">
        <v>3751</v>
      </c>
      <c r="C1752" s="1">
        <v>41071.746087962965</v>
      </c>
      <c r="D1752" s="4">
        <v>200</v>
      </c>
      <c r="E1752">
        <v>2400</v>
      </c>
      <c r="F1752" t="s">
        <v>6</v>
      </c>
      <c r="G1752" s="8" t="e">
        <f>tblSalaries[[#This Row],[clean Salary (in local currency)]]*VLOOKUP(tblSalaries[[#This Row],[Currency]],tblXrate[],2,FALSE)</f>
        <v>#N/A</v>
      </c>
      <c r="H1752" t="s">
        <v>1901</v>
      </c>
      <c r="I1752" t="s">
        <v>20</v>
      </c>
      <c r="J1752" t="s">
        <v>8</v>
      </c>
      <c r="K1752" t="str">
        <f>VLOOKUP(tblSalaries[[#This Row],[Where do you work]],tblCountries[[Actual]:[Mapping]],2,FALSE)</f>
        <v>India</v>
      </c>
      <c r="L1752" t="s">
        <v>18</v>
      </c>
      <c r="M1752" s="46">
        <v>3</v>
      </c>
      <c r="N17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53" spans="2:14" ht="15" customHeight="1" x14ac:dyDescent="0.25">
      <c r="B1753" t="s">
        <v>3752</v>
      </c>
      <c r="C1753" s="1">
        <v>41071.819988425923</v>
      </c>
      <c r="D1753" s="4" t="s">
        <v>796</v>
      </c>
      <c r="E1753">
        <v>3000</v>
      </c>
      <c r="F1753" t="s">
        <v>6</v>
      </c>
      <c r="G1753" s="8" t="e">
        <f>tblSalaries[[#This Row],[clean Salary (in local currency)]]*VLOOKUP(tblSalaries[[#This Row],[Currency]],tblXrate[],2,FALSE)</f>
        <v>#N/A</v>
      </c>
      <c r="H1753" t="s">
        <v>724</v>
      </c>
      <c r="I1753" t="s">
        <v>20</v>
      </c>
      <c r="J1753" t="s">
        <v>425</v>
      </c>
      <c r="K1753" t="str">
        <f>VLOOKUP(tblSalaries[[#This Row],[Where do you work]],tblCountries[[Actual]:[Mapping]],2,FALSE)</f>
        <v>Bangladesh</v>
      </c>
      <c r="L1753" t="s">
        <v>25</v>
      </c>
      <c r="M1753" s="46">
        <v>12</v>
      </c>
      <c r="N17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54" spans="2:14" ht="15" customHeight="1" x14ac:dyDescent="0.25">
      <c r="B1754" t="s">
        <v>3753</v>
      </c>
      <c r="C1754" s="1">
        <v>41071.830972222226</v>
      </c>
      <c r="D1754" s="4">
        <v>11000</v>
      </c>
      <c r="E1754">
        <v>11000</v>
      </c>
      <c r="F1754" t="s">
        <v>6</v>
      </c>
      <c r="G1754" s="8" t="e">
        <f>tblSalaries[[#This Row],[clean Salary (in local currency)]]*VLOOKUP(tblSalaries[[#This Row],[Currency]],tblXrate[],2,FALSE)</f>
        <v>#N/A</v>
      </c>
      <c r="H1754" t="s">
        <v>1496</v>
      </c>
      <c r="I1754" t="s">
        <v>20</v>
      </c>
      <c r="J1754" t="s">
        <v>8</v>
      </c>
      <c r="K1754" t="str">
        <f>VLOOKUP(tblSalaries[[#This Row],[Where do you work]],tblCountries[[Actual]:[Mapping]],2,FALSE)</f>
        <v>India</v>
      </c>
      <c r="L1754" t="s">
        <v>9</v>
      </c>
      <c r="M1754" s="46">
        <v>2</v>
      </c>
      <c r="N17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55" spans="2:14" ht="15" customHeight="1" x14ac:dyDescent="0.25">
      <c r="B1755" t="s">
        <v>3754</v>
      </c>
      <c r="C1755" s="1">
        <v>41071.877500000002</v>
      </c>
      <c r="D1755" s="4">
        <v>40000</v>
      </c>
      <c r="E1755">
        <v>40000</v>
      </c>
      <c r="F1755" t="s">
        <v>6</v>
      </c>
      <c r="G1755" s="8" t="e">
        <f>tblSalaries[[#This Row],[clean Salary (in local currency)]]*VLOOKUP(tblSalaries[[#This Row],[Currency]],tblXrate[],2,FALSE)</f>
        <v>#N/A</v>
      </c>
      <c r="H1755" t="s">
        <v>810</v>
      </c>
      <c r="I1755" t="s">
        <v>20</v>
      </c>
      <c r="J1755" t="s">
        <v>15</v>
      </c>
      <c r="K1755" t="str">
        <f>VLOOKUP(tblSalaries[[#This Row],[Where do you work]],tblCountries[[Actual]:[Mapping]],2,FALSE)</f>
        <v>USA</v>
      </c>
      <c r="L1755" t="s">
        <v>18</v>
      </c>
      <c r="M1755" s="46">
        <v>2</v>
      </c>
      <c r="N17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56" spans="2:14" ht="15" customHeight="1" x14ac:dyDescent="0.25">
      <c r="B1756" t="s">
        <v>3755</v>
      </c>
      <c r="C1756" s="1">
        <v>41071.895474537036</v>
      </c>
      <c r="D1756" s="4">
        <v>300</v>
      </c>
      <c r="E1756">
        <v>3600</v>
      </c>
      <c r="F1756" t="s">
        <v>6</v>
      </c>
      <c r="G1756" s="8" t="e">
        <f>tblSalaries[[#This Row],[clean Salary (in local currency)]]*VLOOKUP(tblSalaries[[#This Row],[Currency]],tblXrate[],2,FALSE)</f>
        <v>#N/A</v>
      </c>
      <c r="H1756" t="s">
        <v>20</v>
      </c>
      <c r="I1756" t="s">
        <v>20</v>
      </c>
      <c r="J1756" t="s">
        <v>8</v>
      </c>
      <c r="K1756" t="str">
        <f>VLOOKUP(tblSalaries[[#This Row],[Where do you work]],tblCountries[[Actual]:[Mapping]],2,FALSE)</f>
        <v>India</v>
      </c>
      <c r="L1756" t="s">
        <v>9</v>
      </c>
      <c r="M1756" s="46">
        <v>1</v>
      </c>
      <c r="N17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57" spans="2:14" ht="15" customHeight="1" x14ac:dyDescent="0.25">
      <c r="B1757" t="s">
        <v>3756</v>
      </c>
      <c r="C1757" s="1">
        <v>41071.911273148151</v>
      </c>
      <c r="D1757" s="4">
        <v>56600</v>
      </c>
      <c r="E1757">
        <v>56600</v>
      </c>
      <c r="F1757" t="s">
        <v>6</v>
      </c>
      <c r="G1757" s="8" t="e">
        <f>tblSalaries[[#This Row],[clean Salary (in local currency)]]*VLOOKUP(tblSalaries[[#This Row],[Currency]],tblXrate[],2,FALSE)</f>
        <v>#N/A</v>
      </c>
      <c r="H1757" t="s">
        <v>1902</v>
      </c>
      <c r="I1757" t="s">
        <v>52</v>
      </c>
      <c r="J1757" t="s">
        <v>15</v>
      </c>
      <c r="K1757" t="str">
        <f>VLOOKUP(tblSalaries[[#This Row],[Where do you work]],tblCountries[[Actual]:[Mapping]],2,FALSE)</f>
        <v>USA</v>
      </c>
      <c r="L1757" t="s">
        <v>9</v>
      </c>
      <c r="M1757" s="46">
        <v>12</v>
      </c>
      <c r="N17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58" spans="2:14" ht="15" customHeight="1" x14ac:dyDescent="0.25">
      <c r="B1758" t="s">
        <v>3757</v>
      </c>
      <c r="C1758" s="1">
        <v>41071.931539351855</v>
      </c>
      <c r="D1758" s="4">
        <v>33600</v>
      </c>
      <c r="E1758">
        <v>33600</v>
      </c>
      <c r="F1758" t="s">
        <v>6</v>
      </c>
      <c r="G1758" s="8" t="e">
        <f>tblSalaries[[#This Row],[clean Salary (in local currency)]]*VLOOKUP(tblSalaries[[#This Row],[Currency]],tblXrate[],2,FALSE)</f>
        <v>#N/A</v>
      </c>
      <c r="H1758" t="s">
        <v>748</v>
      </c>
      <c r="I1758" t="s">
        <v>20</v>
      </c>
      <c r="J1758" t="s">
        <v>171</v>
      </c>
      <c r="K1758" t="str">
        <f>VLOOKUP(tblSalaries[[#This Row],[Where do you work]],tblCountries[[Actual]:[Mapping]],2,FALSE)</f>
        <v>Singapore</v>
      </c>
      <c r="L1758" t="s">
        <v>13</v>
      </c>
      <c r="M1758" s="46">
        <v>2</v>
      </c>
      <c r="N17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59" spans="2:14" ht="15" customHeight="1" x14ac:dyDescent="0.25">
      <c r="B1759" t="s">
        <v>3758</v>
      </c>
      <c r="C1759" s="1">
        <v>41071.931944444441</v>
      </c>
      <c r="D1759" s="4">
        <v>33600</v>
      </c>
      <c r="E1759">
        <v>33600</v>
      </c>
      <c r="F1759" t="s">
        <v>6</v>
      </c>
      <c r="G1759" s="8" t="e">
        <f>tblSalaries[[#This Row],[clean Salary (in local currency)]]*VLOOKUP(tblSalaries[[#This Row],[Currency]],tblXrate[],2,FALSE)</f>
        <v>#N/A</v>
      </c>
      <c r="H1759" t="s">
        <v>748</v>
      </c>
      <c r="I1759" t="s">
        <v>20</v>
      </c>
      <c r="J1759" t="s">
        <v>171</v>
      </c>
      <c r="K1759" t="str">
        <f>VLOOKUP(tblSalaries[[#This Row],[Where do you work]],tblCountries[[Actual]:[Mapping]],2,FALSE)</f>
        <v>Singapore</v>
      </c>
      <c r="L1759" t="s">
        <v>13</v>
      </c>
      <c r="M1759" s="46">
        <v>2</v>
      </c>
      <c r="N17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60" spans="2:14" ht="15" customHeight="1" x14ac:dyDescent="0.25">
      <c r="B1760" t="s">
        <v>3759</v>
      </c>
      <c r="C1760" s="1">
        <v>41072.018136574072</v>
      </c>
      <c r="D1760" s="4">
        <v>100000</v>
      </c>
      <c r="E1760">
        <v>100000</v>
      </c>
      <c r="F1760" t="s">
        <v>6</v>
      </c>
      <c r="G1760" s="8" t="e">
        <f>tblSalaries[[#This Row],[clean Salary (in local currency)]]*VLOOKUP(tblSalaries[[#This Row],[Currency]],tblXrate[],2,FALSE)</f>
        <v>#N/A</v>
      </c>
      <c r="H1760" t="s">
        <v>256</v>
      </c>
      <c r="I1760" t="s">
        <v>20</v>
      </c>
      <c r="J1760" t="s">
        <v>15</v>
      </c>
      <c r="K1760" t="str">
        <f>VLOOKUP(tblSalaries[[#This Row],[Where do you work]],tblCountries[[Actual]:[Mapping]],2,FALSE)</f>
        <v>USA</v>
      </c>
      <c r="L1760" t="s">
        <v>13</v>
      </c>
      <c r="M1760" s="46">
        <v>12</v>
      </c>
      <c r="N17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61" spans="2:14" ht="15" customHeight="1" x14ac:dyDescent="0.25">
      <c r="B1761" t="s">
        <v>3760</v>
      </c>
      <c r="C1761" s="1">
        <v>41072.080000000002</v>
      </c>
      <c r="D1761" s="4">
        <v>40000</v>
      </c>
      <c r="E1761">
        <v>40000</v>
      </c>
      <c r="F1761" t="s">
        <v>86</v>
      </c>
      <c r="G1761" s="8" t="e">
        <f>tblSalaries[[#This Row],[clean Salary (in local currency)]]*VLOOKUP(tblSalaries[[#This Row],[Currency]],tblXrate[],2,FALSE)</f>
        <v>#N/A</v>
      </c>
      <c r="H1761" t="s">
        <v>1903</v>
      </c>
      <c r="I1761" t="s">
        <v>20</v>
      </c>
      <c r="J1761" t="s">
        <v>88</v>
      </c>
      <c r="K1761" t="str">
        <f>VLOOKUP(tblSalaries[[#This Row],[Where do you work]],tblCountries[[Actual]:[Mapping]],2,FALSE)</f>
        <v>Canada</v>
      </c>
      <c r="L1761" t="s">
        <v>25</v>
      </c>
      <c r="M1761" s="46">
        <v>1</v>
      </c>
      <c r="N17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62" spans="2:14" ht="15" customHeight="1" x14ac:dyDescent="0.25">
      <c r="B1762" t="s">
        <v>3761</v>
      </c>
      <c r="C1762" s="1">
        <v>41072.081944444442</v>
      </c>
      <c r="D1762" s="4">
        <v>400000</v>
      </c>
      <c r="E1762">
        <v>400000</v>
      </c>
      <c r="F1762" t="s">
        <v>40</v>
      </c>
      <c r="G1762" s="8" t="e">
        <f>tblSalaries[[#This Row],[clean Salary (in local currency)]]*VLOOKUP(tblSalaries[[#This Row],[Currency]],tblXrate[],2,FALSE)</f>
        <v>#N/A</v>
      </c>
      <c r="H1762" t="s">
        <v>42</v>
      </c>
      <c r="I1762" t="s">
        <v>20</v>
      </c>
      <c r="J1762" t="s">
        <v>8</v>
      </c>
      <c r="K1762" t="str">
        <f>VLOOKUP(tblSalaries[[#This Row],[Where do you work]],tblCountries[[Actual]:[Mapping]],2,FALSE)</f>
        <v>India</v>
      </c>
      <c r="L1762" t="s">
        <v>18</v>
      </c>
      <c r="M1762" s="46">
        <v>3</v>
      </c>
      <c r="N17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63" spans="2:14" ht="15" customHeight="1" x14ac:dyDescent="0.25">
      <c r="B1763" t="s">
        <v>3762</v>
      </c>
      <c r="C1763" s="1">
        <v>41072.113391203704</v>
      </c>
      <c r="D1763" s="4" t="s">
        <v>1904</v>
      </c>
      <c r="E1763">
        <v>65000</v>
      </c>
      <c r="F1763" t="s">
        <v>6</v>
      </c>
      <c r="G1763" s="8" t="e">
        <f>tblSalaries[[#This Row],[clean Salary (in local currency)]]*VLOOKUP(tblSalaries[[#This Row],[Currency]],tblXrate[],2,FALSE)</f>
        <v>#N/A</v>
      </c>
      <c r="H1763" t="s">
        <v>1905</v>
      </c>
      <c r="I1763" t="s">
        <v>20</v>
      </c>
      <c r="J1763" t="s">
        <v>15</v>
      </c>
      <c r="K1763" t="str">
        <f>VLOOKUP(tblSalaries[[#This Row],[Where do you work]],tblCountries[[Actual]:[Mapping]],2,FALSE)</f>
        <v>USA</v>
      </c>
      <c r="L1763" t="s">
        <v>9</v>
      </c>
      <c r="M1763" s="46">
        <v>14</v>
      </c>
      <c r="N17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64" spans="2:14" ht="15" customHeight="1" x14ac:dyDescent="0.25">
      <c r="B1764" t="s">
        <v>3763</v>
      </c>
      <c r="C1764" s="1">
        <v>41072.124490740738</v>
      </c>
      <c r="D1764" s="4">
        <v>65000</v>
      </c>
      <c r="E1764">
        <v>65000</v>
      </c>
      <c r="F1764" t="s">
        <v>6</v>
      </c>
      <c r="G1764" s="8" t="e">
        <f>tblSalaries[[#This Row],[clean Salary (in local currency)]]*VLOOKUP(tblSalaries[[#This Row],[Currency]],tblXrate[],2,FALSE)</f>
        <v>#N/A</v>
      </c>
      <c r="H1764" t="s">
        <v>153</v>
      </c>
      <c r="I1764" t="s">
        <v>20</v>
      </c>
      <c r="J1764" t="s">
        <v>15</v>
      </c>
      <c r="K1764" t="str">
        <f>VLOOKUP(tblSalaries[[#This Row],[Where do you work]],tblCountries[[Actual]:[Mapping]],2,FALSE)</f>
        <v>USA</v>
      </c>
      <c r="L1764" t="s">
        <v>18</v>
      </c>
      <c r="M1764" s="46">
        <v>10</v>
      </c>
      <c r="N17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65" spans="2:14" ht="15" customHeight="1" x14ac:dyDescent="0.25">
      <c r="B1765" t="s">
        <v>3764</v>
      </c>
      <c r="C1765" s="1">
        <v>41072.147534722222</v>
      </c>
      <c r="D1765" s="4">
        <v>65000</v>
      </c>
      <c r="E1765">
        <v>65000</v>
      </c>
      <c r="F1765" t="s">
        <v>6</v>
      </c>
      <c r="G1765" s="8" t="e">
        <f>tblSalaries[[#This Row],[clean Salary (in local currency)]]*VLOOKUP(tblSalaries[[#This Row],[Currency]],tblXrate[],2,FALSE)</f>
        <v>#N/A</v>
      </c>
      <c r="H1765" t="s">
        <v>296</v>
      </c>
      <c r="I1765" t="s">
        <v>488</v>
      </c>
      <c r="J1765" t="s">
        <v>15</v>
      </c>
      <c r="K1765" t="str">
        <f>VLOOKUP(tblSalaries[[#This Row],[Where do you work]],tblCountries[[Actual]:[Mapping]],2,FALSE)</f>
        <v>USA</v>
      </c>
      <c r="L1765" t="s">
        <v>18</v>
      </c>
      <c r="M1765" s="46">
        <v>13</v>
      </c>
      <c r="N17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66" spans="2:14" ht="15" customHeight="1" x14ac:dyDescent="0.25">
      <c r="B1766" t="s">
        <v>3765</v>
      </c>
      <c r="C1766" s="1">
        <v>41072.156539351854</v>
      </c>
      <c r="D1766" s="4">
        <v>78000</v>
      </c>
      <c r="E1766">
        <v>78000</v>
      </c>
      <c r="F1766" t="s">
        <v>86</v>
      </c>
      <c r="G1766" s="8" t="e">
        <f>tblSalaries[[#This Row],[clean Salary (in local currency)]]*VLOOKUP(tblSalaries[[#This Row],[Currency]],tblXrate[],2,FALSE)</f>
        <v>#N/A</v>
      </c>
      <c r="H1766" t="s">
        <v>1906</v>
      </c>
      <c r="I1766" t="s">
        <v>20</v>
      </c>
      <c r="J1766" t="s">
        <v>88</v>
      </c>
      <c r="K1766" t="str">
        <f>VLOOKUP(tblSalaries[[#This Row],[Where do you work]],tblCountries[[Actual]:[Mapping]],2,FALSE)</f>
        <v>Canada</v>
      </c>
      <c r="L1766" t="s">
        <v>13</v>
      </c>
      <c r="M1766" s="46">
        <v>4</v>
      </c>
      <c r="N17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67" spans="2:14" ht="15" customHeight="1" x14ac:dyDescent="0.25">
      <c r="B1767" t="s">
        <v>3766</v>
      </c>
      <c r="C1767" s="1">
        <v>41072.275138888886</v>
      </c>
      <c r="D1767" s="4">
        <v>63000</v>
      </c>
      <c r="E1767">
        <v>63000</v>
      </c>
      <c r="F1767" t="s">
        <v>6</v>
      </c>
      <c r="G1767" s="8" t="e">
        <f>tblSalaries[[#This Row],[clean Salary (in local currency)]]*VLOOKUP(tblSalaries[[#This Row],[Currency]],tblXrate[],2,FALSE)</f>
        <v>#N/A</v>
      </c>
      <c r="H1767" t="s">
        <v>108</v>
      </c>
      <c r="I1767" t="s">
        <v>20</v>
      </c>
      <c r="J1767" t="s">
        <v>15</v>
      </c>
      <c r="K1767" t="str">
        <f>VLOOKUP(tblSalaries[[#This Row],[Where do you work]],tblCountries[[Actual]:[Mapping]],2,FALSE)</f>
        <v>USA</v>
      </c>
      <c r="L1767" t="s">
        <v>13</v>
      </c>
      <c r="M1767" s="46">
        <v>10</v>
      </c>
      <c r="N17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68" spans="2:14" ht="15" customHeight="1" x14ac:dyDescent="0.25">
      <c r="B1768" t="s">
        <v>3767</v>
      </c>
      <c r="C1768" s="1">
        <v>41072.358506944445</v>
      </c>
      <c r="D1768" s="4">
        <v>87000</v>
      </c>
      <c r="E1768">
        <v>87000</v>
      </c>
      <c r="F1768" t="s">
        <v>6</v>
      </c>
      <c r="G1768" s="8" t="e">
        <f>tblSalaries[[#This Row],[clean Salary (in local currency)]]*VLOOKUP(tblSalaries[[#This Row],[Currency]],tblXrate[],2,FALSE)</f>
        <v>#N/A</v>
      </c>
      <c r="H1768" t="s">
        <v>1907</v>
      </c>
      <c r="I1768" t="s">
        <v>3913</v>
      </c>
      <c r="J1768" t="s">
        <v>15</v>
      </c>
      <c r="K1768" t="str">
        <f>VLOOKUP(tblSalaries[[#This Row],[Where do you work]],tblCountries[[Actual]:[Mapping]],2,FALSE)</f>
        <v>USA</v>
      </c>
      <c r="L1768" t="s">
        <v>9</v>
      </c>
      <c r="M1768" s="46">
        <v>3</v>
      </c>
      <c r="N17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69" spans="2:14" ht="15" customHeight="1" x14ac:dyDescent="0.25">
      <c r="B1769" t="s">
        <v>3768</v>
      </c>
      <c r="C1769" s="1">
        <v>41072.365451388891</v>
      </c>
      <c r="D1769" s="4">
        <v>45000</v>
      </c>
      <c r="E1769">
        <v>45000</v>
      </c>
      <c r="F1769" t="s">
        <v>6</v>
      </c>
      <c r="G1769" s="8" t="e">
        <f>tblSalaries[[#This Row],[clean Salary (in local currency)]]*VLOOKUP(tblSalaries[[#This Row],[Currency]],tblXrate[],2,FALSE)</f>
        <v>#N/A</v>
      </c>
      <c r="H1769" t="s">
        <v>1908</v>
      </c>
      <c r="I1769" t="s">
        <v>20</v>
      </c>
      <c r="J1769" t="s">
        <v>15</v>
      </c>
      <c r="K1769" t="str">
        <f>VLOOKUP(tblSalaries[[#This Row],[Where do you work]],tblCountries[[Actual]:[Mapping]],2,FALSE)</f>
        <v>USA</v>
      </c>
      <c r="L1769" t="s">
        <v>9</v>
      </c>
      <c r="M1769" s="46">
        <v>4</v>
      </c>
      <c r="N17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70" spans="2:14" ht="15" customHeight="1" x14ac:dyDescent="0.25">
      <c r="B1770" t="s">
        <v>3769</v>
      </c>
      <c r="C1770" s="1">
        <v>41072.510949074072</v>
      </c>
      <c r="D1770" s="4">
        <v>85000</v>
      </c>
      <c r="E1770">
        <v>85000</v>
      </c>
      <c r="F1770" t="s">
        <v>6</v>
      </c>
      <c r="G1770" s="8" t="e">
        <f>tblSalaries[[#This Row],[clean Salary (in local currency)]]*VLOOKUP(tblSalaries[[#This Row],[Currency]],tblXrate[],2,FALSE)</f>
        <v>#N/A</v>
      </c>
      <c r="H1770" t="s">
        <v>1909</v>
      </c>
      <c r="I1770" t="s">
        <v>20</v>
      </c>
      <c r="J1770" t="s">
        <v>15</v>
      </c>
      <c r="K1770" t="str">
        <f>VLOOKUP(tblSalaries[[#This Row],[Where do you work]],tblCountries[[Actual]:[Mapping]],2,FALSE)</f>
        <v>USA</v>
      </c>
      <c r="L1770" t="s">
        <v>13</v>
      </c>
      <c r="M1770" s="46">
        <v>3</v>
      </c>
      <c r="N17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71" spans="2:14" ht="15" customHeight="1" x14ac:dyDescent="0.25">
      <c r="B1771" t="s">
        <v>3770</v>
      </c>
      <c r="C1771" s="1">
        <v>41072.631504629629</v>
      </c>
      <c r="D1771" s="4">
        <v>156000</v>
      </c>
      <c r="E1771">
        <v>156000</v>
      </c>
      <c r="F1771" t="s">
        <v>82</v>
      </c>
      <c r="G1771" s="8" t="e">
        <f>tblSalaries[[#This Row],[clean Salary (in local currency)]]*VLOOKUP(tblSalaries[[#This Row],[Currency]],tblXrate[],2,FALSE)</f>
        <v>#N/A</v>
      </c>
      <c r="H1771" t="s">
        <v>1910</v>
      </c>
      <c r="I1771" t="s">
        <v>279</v>
      </c>
      <c r="J1771" t="s">
        <v>84</v>
      </c>
      <c r="K1771" t="str">
        <f>VLOOKUP(tblSalaries[[#This Row],[Where do you work]],tblCountries[[Actual]:[Mapping]],2,FALSE)</f>
        <v>Australia</v>
      </c>
      <c r="L1771" t="s">
        <v>18</v>
      </c>
      <c r="M1771" s="46">
        <v>12</v>
      </c>
      <c r="N17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72" spans="2:14" ht="15" customHeight="1" x14ac:dyDescent="0.25">
      <c r="B1772" t="s">
        <v>3771</v>
      </c>
      <c r="C1772" s="1">
        <v>41072.665694444448</v>
      </c>
      <c r="D1772" s="4">
        <v>560000</v>
      </c>
      <c r="E1772">
        <v>560000</v>
      </c>
      <c r="F1772" t="s">
        <v>40</v>
      </c>
      <c r="G1772" s="8" t="e">
        <f>tblSalaries[[#This Row],[clean Salary (in local currency)]]*VLOOKUP(tblSalaries[[#This Row],[Currency]],tblXrate[],2,FALSE)</f>
        <v>#N/A</v>
      </c>
      <c r="H1772" t="s">
        <v>1911</v>
      </c>
      <c r="I1772" t="s">
        <v>52</v>
      </c>
      <c r="J1772" t="s">
        <v>8</v>
      </c>
      <c r="K1772" t="str">
        <f>VLOOKUP(tblSalaries[[#This Row],[Where do you work]],tblCountries[[Actual]:[Mapping]],2,FALSE)</f>
        <v>India</v>
      </c>
      <c r="L1772" t="s">
        <v>18</v>
      </c>
      <c r="M1772" s="46">
        <v>4</v>
      </c>
      <c r="N17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73" spans="2:14" ht="15" customHeight="1" x14ac:dyDescent="0.25">
      <c r="B1773" t="s">
        <v>3772</v>
      </c>
      <c r="C1773" s="1">
        <v>41072.678067129629</v>
      </c>
      <c r="D1773" s="4">
        <v>14000</v>
      </c>
      <c r="E1773">
        <v>14000</v>
      </c>
      <c r="F1773" t="s">
        <v>6</v>
      </c>
      <c r="G1773" s="8" t="e">
        <f>tblSalaries[[#This Row],[clean Salary (in local currency)]]*VLOOKUP(tblSalaries[[#This Row],[Currency]],tblXrate[],2,FALSE)</f>
        <v>#N/A</v>
      </c>
      <c r="H1773" t="s">
        <v>52</v>
      </c>
      <c r="I1773" t="s">
        <v>52</v>
      </c>
      <c r="J1773" t="s">
        <v>8</v>
      </c>
      <c r="K1773" t="str">
        <f>VLOOKUP(tblSalaries[[#This Row],[Where do you work]],tblCountries[[Actual]:[Mapping]],2,FALSE)</f>
        <v>India</v>
      </c>
      <c r="L1773" t="s">
        <v>9</v>
      </c>
      <c r="M1773" s="46">
        <v>5</v>
      </c>
      <c r="N17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74" spans="2:14" ht="15" customHeight="1" x14ac:dyDescent="0.25">
      <c r="B1774" t="s">
        <v>3773</v>
      </c>
      <c r="C1774" s="1">
        <v>41072.756921296299</v>
      </c>
      <c r="D1774" s="4" t="s">
        <v>1312</v>
      </c>
      <c r="E1774">
        <v>32000</v>
      </c>
      <c r="F1774" t="s">
        <v>69</v>
      </c>
      <c r="G1774" s="8" t="e">
        <f>tblSalaries[[#This Row],[clean Salary (in local currency)]]*VLOOKUP(tblSalaries[[#This Row],[Currency]],tblXrate[],2,FALSE)</f>
        <v>#N/A</v>
      </c>
      <c r="H1774" t="s">
        <v>207</v>
      </c>
      <c r="I1774" t="s">
        <v>20</v>
      </c>
      <c r="J1774" t="s">
        <v>71</v>
      </c>
      <c r="K1774" t="str">
        <f>VLOOKUP(tblSalaries[[#This Row],[Where do you work]],tblCountries[[Actual]:[Mapping]],2,FALSE)</f>
        <v>UK</v>
      </c>
      <c r="L1774" t="s">
        <v>9</v>
      </c>
      <c r="M1774" s="46">
        <v>20</v>
      </c>
      <c r="N17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75" spans="2:14" ht="15" customHeight="1" x14ac:dyDescent="0.25">
      <c r="B1775" t="s">
        <v>3774</v>
      </c>
      <c r="C1775" s="1">
        <v>41072.769895833335</v>
      </c>
      <c r="D1775" s="4">
        <v>32000</v>
      </c>
      <c r="E1775">
        <v>32000</v>
      </c>
      <c r="F1775" t="s">
        <v>69</v>
      </c>
      <c r="G1775" s="8" t="e">
        <f>tblSalaries[[#This Row],[clean Salary (in local currency)]]*VLOOKUP(tblSalaries[[#This Row],[Currency]],tblXrate[],2,FALSE)</f>
        <v>#N/A</v>
      </c>
      <c r="H1775" t="s">
        <v>14</v>
      </c>
      <c r="I1775" t="s">
        <v>20</v>
      </c>
      <c r="J1775" t="s">
        <v>71</v>
      </c>
      <c r="K1775" t="str">
        <f>VLOOKUP(tblSalaries[[#This Row],[Where do you work]],tblCountries[[Actual]:[Mapping]],2,FALSE)</f>
        <v>UK</v>
      </c>
      <c r="L1775" t="s">
        <v>13</v>
      </c>
      <c r="M1775" s="46">
        <v>1</v>
      </c>
      <c r="N17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76" spans="2:14" ht="15" customHeight="1" x14ac:dyDescent="0.25">
      <c r="B1776" t="s">
        <v>3775</v>
      </c>
      <c r="C1776" s="1">
        <v>41072.841249999998</v>
      </c>
      <c r="D1776" s="4">
        <v>8900</v>
      </c>
      <c r="E1776">
        <v>1281600</v>
      </c>
      <c r="F1776" t="s">
        <v>32</v>
      </c>
      <c r="G1776" s="8" t="e">
        <f>tblSalaries[[#This Row],[clean Salary (in local currency)]]*VLOOKUP(tblSalaries[[#This Row],[Currency]],tblXrate[],2,FALSE)</f>
        <v>#N/A</v>
      </c>
      <c r="H1776" t="s">
        <v>1912</v>
      </c>
      <c r="I1776" t="s">
        <v>52</v>
      </c>
      <c r="J1776" t="s">
        <v>1444</v>
      </c>
      <c r="K1776" t="str">
        <f>VLOOKUP(tblSalaries[[#This Row],[Where do you work]],tblCountries[[Actual]:[Mapping]],2,FALSE)</f>
        <v>Pakistan</v>
      </c>
      <c r="L1776" t="s">
        <v>13</v>
      </c>
      <c r="M1776" s="46">
        <v>8</v>
      </c>
      <c r="N17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77" spans="2:14" ht="15" customHeight="1" x14ac:dyDescent="0.25">
      <c r="B1777" t="s">
        <v>3776</v>
      </c>
      <c r="C1777" s="1">
        <v>41072.866354166668</v>
      </c>
      <c r="D1777" s="4" t="s">
        <v>1913</v>
      </c>
      <c r="E1777">
        <v>145000</v>
      </c>
      <c r="F1777" t="s">
        <v>82</v>
      </c>
      <c r="G1777" s="8" t="e">
        <f>tblSalaries[[#This Row],[clean Salary (in local currency)]]*VLOOKUP(tblSalaries[[#This Row],[Currency]],tblXrate[],2,FALSE)</f>
        <v>#N/A</v>
      </c>
      <c r="H1777" t="s">
        <v>942</v>
      </c>
      <c r="I1777" t="s">
        <v>488</v>
      </c>
      <c r="J1777" t="s">
        <v>84</v>
      </c>
      <c r="K1777" t="str">
        <f>VLOOKUP(tblSalaries[[#This Row],[Where do you work]],tblCountries[[Actual]:[Mapping]],2,FALSE)</f>
        <v>Australia</v>
      </c>
      <c r="L1777" t="s">
        <v>18</v>
      </c>
      <c r="M1777" s="46">
        <v>15</v>
      </c>
      <c r="N17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78" spans="2:14" ht="15" customHeight="1" x14ac:dyDescent="0.25">
      <c r="B1778" t="s">
        <v>3777</v>
      </c>
      <c r="C1778" s="1">
        <v>41072.908263888887</v>
      </c>
      <c r="D1778" s="4">
        <v>280000</v>
      </c>
      <c r="E1778">
        <v>280000</v>
      </c>
      <c r="F1778" t="s">
        <v>40</v>
      </c>
      <c r="G1778" s="8" t="e">
        <f>tblSalaries[[#This Row],[clean Salary (in local currency)]]*VLOOKUP(tblSalaries[[#This Row],[Currency]],tblXrate[],2,FALSE)</f>
        <v>#N/A</v>
      </c>
      <c r="H1778" t="s">
        <v>1914</v>
      </c>
      <c r="I1778" t="s">
        <v>20</v>
      </c>
      <c r="J1778" t="s">
        <v>8</v>
      </c>
      <c r="K1778" t="str">
        <f>VLOOKUP(tblSalaries[[#This Row],[Where do you work]],tblCountries[[Actual]:[Mapping]],2,FALSE)</f>
        <v>India</v>
      </c>
      <c r="L1778" t="s">
        <v>13</v>
      </c>
      <c r="M1778" s="46">
        <v>8</v>
      </c>
      <c r="N17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79" spans="2:14" ht="15" customHeight="1" x14ac:dyDescent="0.25">
      <c r="B1779" t="s">
        <v>3778</v>
      </c>
      <c r="C1779" s="1">
        <v>41072.915520833332</v>
      </c>
      <c r="D1779" s="4">
        <v>4800</v>
      </c>
      <c r="E1779">
        <v>4800</v>
      </c>
      <c r="F1779" t="s">
        <v>6</v>
      </c>
      <c r="G1779" s="8" t="e">
        <f>tblSalaries[[#This Row],[clean Salary (in local currency)]]*VLOOKUP(tblSalaries[[#This Row],[Currency]],tblXrate[],2,FALSE)</f>
        <v>#N/A</v>
      </c>
      <c r="H1779" t="s">
        <v>1915</v>
      </c>
      <c r="I1779" t="s">
        <v>52</v>
      </c>
      <c r="J1779" t="s">
        <v>8</v>
      </c>
      <c r="K1779" t="str">
        <f>VLOOKUP(tblSalaries[[#This Row],[Where do you work]],tblCountries[[Actual]:[Mapping]],2,FALSE)</f>
        <v>India</v>
      </c>
      <c r="L1779" t="s">
        <v>13</v>
      </c>
      <c r="M1779" s="46">
        <v>3</v>
      </c>
      <c r="N17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80" spans="2:14" ht="15" customHeight="1" x14ac:dyDescent="0.25">
      <c r="B1780" t="s">
        <v>3779</v>
      </c>
      <c r="C1780" s="1">
        <v>41073.014050925929</v>
      </c>
      <c r="D1780" s="4" t="s">
        <v>1916</v>
      </c>
      <c r="E1780">
        <v>450000</v>
      </c>
      <c r="F1780" t="s">
        <v>40</v>
      </c>
      <c r="G1780" s="8" t="e">
        <f>tblSalaries[[#This Row],[clean Salary (in local currency)]]*VLOOKUP(tblSalaries[[#This Row],[Currency]],tblXrate[],2,FALSE)</f>
        <v>#N/A</v>
      </c>
      <c r="H1780" t="s">
        <v>720</v>
      </c>
      <c r="I1780" t="s">
        <v>3912</v>
      </c>
      <c r="J1780" t="s">
        <v>8</v>
      </c>
      <c r="K1780" t="str">
        <f>VLOOKUP(tblSalaries[[#This Row],[Where do you work]],tblCountries[[Actual]:[Mapping]],2,FALSE)</f>
        <v>India</v>
      </c>
      <c r="L1780" t="s">
        <v>9</v>
      </c>
      <c r="M1780" s="46">
        <v>4</v>
      </c>
      <c r="N17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81" spans="2:14" ht="15" customHeight="1" x14ac:dyDescent="0.25">
      <c r="B1781" t="s">
        <v>3780</v>
      </c>
      <c r="C1781" s="1">
        <v>41073.016331018516</v>
      </c>
      <c r="D1781" s="4">
        <v>80000</v>
      </c>
      <c r="E1781">
        <v>80000</v>
      </c>
      <c r="F1781" t="s">
        <v>6</v>
      </c>
      <c r="G1781" s="8" t="e">
        <f>tblSalaries[[#This Row],[clean Salary (in local currency)]]*VLOOKUP(tblSalaries[[#This Row],[Currency]],tblXrate[],2,FALSE)</f>
        <v>#N/A</v>
      </c>
      <c r="H1781" t="s">
        <v>1917</v>
      </c>
      <c r="I1781" t="s">
        <v>52</v>
      </c>
      <c r="J1781" t="s">
        <v>15</v>
      </c>
      <c r="K1781" t="str">
        <f>VLOOKUP(tblSalaries[[#This Row],[Where do you work]],tblCountries[[Actual]:[Mapping]],2,FALSE)</f>
        <v>USA</v>
      </c>
      <c r="L1781" t="s">
        <v>9</v>
      </c>
      <c r="M1781" s="46">
        <v>2</v>
      </c>
      <c r="N17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82" spans="2:14" ht="15" customHeight="1" x14ac:dyDescent="0.25">
      <c r="B1782" t="s">
        <v>3781</v>
      </c>
      <c r="C1782" s="1">
        <v>41073.025972222225</v>
      </c>
      <c r="D1782" s="4" t="s">
        <v>1266</v>
      </c>
      <c r="E1782">
        <v>45000</v>
      </c>
      <c r="F1782" t="s">
        <v>22</v>
      </c>
      <c r="G1782" s="8" t="e">
        <f>tblSalaries[[#This Row],[clean Salary (in local currency)]]*VLOOKUP(tblSalaries[[#This Row],[Currency]],tblXrate[],2,FALSE)</f>
        <v>#N/A</v>
      </c>
      <c r="H1782" t="s">
        <v>1918</v>
      </c>
      <c r="I1782" t="s">
        <v>20</v>
      </c>
      <c r="J1782" t="s">
        <v>627</v>
      </c>
      <c r="K1782" t="str">
        <f>VLOOKUP(tblSalaries[[#This Row],[Where do you work]],tblCountries[[Actual]:[Mapping]],2,FALSE)</f>
        <v>Netherlands</v>
      </c>
      <c r="L1782" t="s">
        <v>18</v>
      </c>
      <c r="M1782" s="46">
        <v>14</v>
      </c>
      <c r="N17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83" spans="2:14" ht="15" customHeight="1" x14ac:dyDescent="0.25">
      <c r="B1783" t="s">
        <v>3782</v>
      </c>
      <c r="C1783" s="1">
        <v>41073.034953703704</v>
      </c>
      <c r="D1783" s="4">
        <v>20000</v>
      </c>
      <c r="E1783">
        <v>20000</v>
      </c>
      <c r="F1783" t="s">
        <v>6</v>
      </c>
      <c r="G1783" s="8" t="e">
        <f>tblSalaries[[#This Row],[clean Salary (in local currency)]]*VLOOKUP(tblSalaries[[#This Row],[Currency]],tblXrate[],2,FALSE)</f>
        <v>#N/A</v>
      </c>
      <c r="H1783" t="s">
        <v>1919</v>
      </c>
      <c r="I1783" t="s">
        <v>20</v>
      </c>
      <c r="J1783" t="s">
        <v>88</v>
      </c>
      <c r="K1783" t="str">
        <f>VLOOKUP(tblSalaries[[#This Row],[Where do you work]],tblCountries[[Actual]:[Mapping]],2,FALSE)</f>
        <v>Canada</v>
      </c>
      <c r="L1783" t="s">
        <v>18</v>
      </c>
      <c r="M1783" s="46">
        <v>2</v>
      </c>
      <c r="N17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84" spans="2:14" ht="15" customHeight="1" x14ac:dyDescent="0.25">
      <c r="B1784" t="s">
        <v>3783</v>
      </c>
      <c r="C1784" s="1">
        <v>41073.080821759257</v>
      </c>
      <c r="D1784" s="4">
        <v>70000</v>
      </c>
      <c r="E1784">
        <v>70000</v>
      </c>
      <c r="F1784" t="s">
        <v>6</v>
      </c>
      <c r="G1784" s="8" t="e">
        <f>tblSalaries[[#This Row],[clean Salary (in local currency)]]*VLOOKUP(tblSalaries[[#This Row],[Currency]],tblXrate[],2,FALSE)</f>
        <v>#N/A</v>
      </c>
      <c r="H1784" t="s">
        <v>42</v>
      </c>
      <c r="I1784" t="s">
        <v>20</v>
      </c>
      <c r="J1784" t="s">
        <v>15</v>
      </c>
      <c r="K1784" t="str">
        <f>VLOOKUP(tblSalaries[[#This Row],[Where do you work]],tblCountries[[Actual]:[Mapping]],2,FALSE)</f>
        <v>USA</v>
      </c>
      <c r="L1784" t="s">
        <v>18</v>
      </c>
      <c r="M1784" s="46">
        <v>5</v>
      </c>
      <c r="N17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85" spans="2:14" ht="15" customHeight="1" x14ac:dyDescent="0.25">
      <c r="B1785" t="s">
        <v>3784</v>
      </c>
      <c r="C1785" s="1">
        <v>41073.141030092593</v>
      </c>
      <c r="D1785" s="4" t="s">
        <v>1920</v>
      </c>
      <c r="E1785">
        <v>214000</v>
      </c>
      <c r="F1785" t="s">
        <v>6</v>
      </c>
      <c r="G1785" s="8" t="e">
        <f>tblSalaries[[#This Row],[clean Salary (in local currency)]]*VLOOKUP(tblSalaries[[#This Row],[Currency]],tblXrate[],2,FALSE)</f>
        <v>#N/A</v>
      </c>
      <c r="H1785" t="s">
        <v>1921</v>
      </c>
      <c r="I1785" t="s">
        <v>488</v>
      </c>
      <c r="J1785" t="s">
        <v>15</v>
      </c>
      <c r="K1785" t="str">
        <f>VLOOKUP(tblSalaries[[#This Row],[Where do you work]],tblCountries[[Actual]:[Mapping]],2,FALSE)</f>
        <v>USA</v>
      </c>
      <c r="L1785" t="s">
        <v>13</v>
      </c>
      <c r="M1785" s="46">
        <v>20</v>
      </c>
      <c r="N17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86" spans="2:14" ht="15" customHeight="1" x14ac:dyDescent="0.25">
      <c r="B1786" t="s">
        <v>3785</v>
      </c>
      <c r="C1786" s="1">
        <v>41073.158784722225</v>
      </c>
      <c r="D1786" s="4">
        <v>78000</v>
      </c>
      <c r="E1786">
        <v>78000</v>
      </c>
      <c r="F1786" t="s">
        <v>6</v>
      </c>
      <c r="G1786" s="8" t="e">
        <f>tblSalaries[[#This Row],[clean Salary (in local currency)]]*VLOOKUP(tblSalaries[[#This Row],[Currency]],tblXrate[],2,FALSE)</f>
        <v>#N/A</v>
      </c>
      <c r="H1786" t="s">
        <v>1922</v>
      </c>
      <c r="I1786" t="s">
        <v>279</v>
      </c>
      <c r="J1786" t="s">
        <v>15</v>
      </c>
      <c r="K1786" t="str">
        <f>VLOOKUP(tblSalaries[[#This Row],[Where do you work]],tblCountries[[Actual]:[Mapping]],2,FALSE)</f>
        <v>USA</v>
      </c>
      <c r="L1786" t="s">
        <v>13</v>
      </c>
      <c r="M1786" s="46">
        <v>5</v>
      </c>
      <c r="N17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87" spans="2:14" ht="15" customHeight="1" x14ac:dyDescent="0.25">
      <c r="B1787" t="s">
        <v>3786</v>
      </c>
      <c r="C1787" s="1">
        <v>41073.194178240738</v>
      </c>
      <c r="D1787" s="4">
        <v>42307.199999999997</v>
      </c>
      <c r="E1787">
        <v>42307</v>
      </c>
      <c r="F1787" t="s">
        <v>6</v>
      </c>
      <c r="G1787" s="8" t="e">
        <f>tblSalaries[[#This Row],[clean Salary (in local currency)]]*VLOOKUP(tblSalaries[[#This Row],[Currency]],tblXrate[],2,FALSE)</f>
        <v>#N/A</v>
      </c>
      <c r="H1787" t="s">
        <v>1923</v>
      </c>
      <c r="I1787" t="s">
        <v>20</v>
      </c>
      <c r="J1787" t="s">
        <v>15</v>
      </c>
      <c r="K1787" t="str">
        <f>VLOOKUP(tblSalaries[[#This Row],[Where do you work]],tblCountries[[Actual]:[Mapping]],2,FALSE)</f>
        <v>USA</v>
      </c>
      <c r="L1787" t="s">
        <v>18</v>
      </c>
      <c r="M1787" s="46">
        <v>25</v>
      </c>
      <c r="N17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788" spans="2:14" ht="15" customHeight="1" x14ac:dyDescent="0.25">
      <c r="B1788" t="s">
        <v>3787</v>
      </c>
      <c r="C1788" s="1">
        <v>41073.194479166668</v>
      </c>
      <c r="D1788" s="4">
        <v>33250</v>
      </c>
      <c r="E1788">
        <v>33250</v>
      </c>
      <c r="F1788" t="s">
        <v>6</v>
      </c>
      <c r="G1788" s="8" t="e">
        <f>tblSalaries[[#This Row],[clean Salary (in local currency)]]*VLOOKUP(tblSalaries[[#This Row],[Currency]],tblXrate[],2,FALSE)</f>
        <v>#N/A</v>
      </c>
      <c r="H1788" t="s">
        <v>1924</v>
      </c>
      <c r="I1788" t="s">
        <v>52</v>
      </c>
      <c r="J1788" t="s">
        <v>15</v>
      </c>
      <c r="K1788" t="str">
        <f>VLOOKUP(tblSalaries[[#This Row],[Where do you work]],tblCountries[[Actual]:[Mapping]],2,FALSE)</f>
        <v>USA</v>
      </c>
      <c r="L1788" t="s">
        <v>13</v>
      </c>
      <c r="M1788" s="46">
        <v>20</v>
      </c>
      <c r="N17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89" spans="2:14" ht="15" customHeight="1" x14ac:dyDescent="0.25">
      <c r="B1789" t="s">
        <v>3788</v>
      </c>
      <c r="C1789" s="1">
        <v>41073.222592592596</v>
      </c>
      <c r="D1789" s="4" t="s">
        <v>1925</v>
      </c>
      <c r="E1789">
        <v>19200</v>
      </c>
      <c r="F1789" t="s">
        <v>22</v>
      </c>
      <c r="G1789" s="8" t="e">
        <f>tblSalaries[[#This Row],[clean Salary (in local currency)]]*VLOOKUP(tblSalaries[[#This Row],[Currency]],tblXrate[],2,FALSE)</f>
        <v>#N/A</v>
      </c>
      <c r="H1789" t="s">
        <v>1926</v>
      </c>
      <c r="I1789" t="s">
        <v>20</v>
      </c>
      <c r="J1789" t="s">
        <v>893</v>
      </c>
      <c r="K1789" t="str">
        <f>VLOOKUP(tblSalaries[[#This Row],[Where do you work]],tblCountries[[Actual]:[Mapping]],2,FALSE)</f>
        <v>Italy</v>
      </c>
      <c r="L1789" t="s">
        <v>9</v>
      </c>
      <c r="M1789" s="46">
        <v>10</v>
      </c>
      <c r="N178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90" spans="2:14" ht="15" customHeight="1" x14ac:dyDescent="0.25">
      <c r="B1790" t="s">
        <v>3789</v>
      </c>
      <c r="C1790" s="1">
        <v>41073.263472222221</v>
      </c>
      <c r="D1790" s="4">
        <v>120000</v>
      </c>
      <c r="E1790">
        <v>120000</v>
      </c>
      <c r="F1790" t="s">
        <v>6</v>
      </c>
      <c r="G1790" s="8" t="e">
        <f>tblSalaries[[#This Row],[clean Salary (in local currency)]]*VLOOKUP(tblSalaries[[#This Row],[Currency]],tblXrate[],2,FALSE)</f>
        <v>#N/A</v>
      </c>
      <c r="H1790" t="s">
        <v>1927</v>
      </c>
      <c r="I1790" t="s">
        <v>310</v>
      </c>
      <c r="J1790" t="s">
        <v>15</v>
      </c>
      <c r="K1790" t="str">
        <f>VLOOKUP(tblSalaries[[#This Row],[Where do you work]],tblCountries[[Actual]:[Mapping]],2,FALSE)</f>
        <v>USA</v>
      </c>
      <c r="L1790" t="s">
        <v>9</v>
      </c>
      <c r="M1790" s="46">
        <v>20</v>
      </c>
      <c r="N179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791" spans="2:14" ht="15" customHeight="1" x14ac:dyDescent="0.25">
      <c r="B1791" t="s">
        <v>3790</v>
      </c>
      <c r="C1791" s="1">
        <v>41073.49895833333</v>
      </c>
      <c r="D1791" s="4">
        <v>20000</v>
      </c>
      <c r="E1791">
        <v>20000</v>
      </c>
      <c r="F1791" t="s">
        <v>6</v>
      </c>
      <c r="G1791" s="8" t="e">
        <f>tblSalaries[[#This Row],[clean Salary (in local currency)]]*VLOOKUP(tblSalaries[[#This Row],[Currency]],tblXrate[],2,FALSE)</f>
        <v>#N/A</v>
      </c>
      <c r="H1791" t="s">
        <v>1928</v>
      </c>
      <c r="I1791" t="s">
        <v>20</v>
      </c>
      <c r="J1791" t="s">
        <v>1929</v>
      </c>
      <c r="K1791" t="str">
        <f>VLOOKUP(tblSalaries[[#This Row],[Where do you work]],tblCountries[[Actual]:[Mapping]],2,FALSE)</f>
        <v>Hong Kong</v>
      </c>
      <c r="L1791" t="s">
        <v>25</v>
      </c>
      <c r="M1791" s="46">
        <v>1</v>
      </c>
      <c r="N179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92" spans="2:14" ht="15" customHeight="1" x14ac:dyDescent="0.25">
      <c r="B1792" t="s">
        <v>3791</v>
      </c>
      <c r="C1792" s="1">
        <v>41073.72415509259</v>
      </c>
      <c r="D1792" s="4">
        <v>15000</v>
      </c>
      <c r="E1792">
        <v>15000</v>
      </c>
      <c r="F1792" t="s">
        <v>6</v>
      </c>
      <c r="G1792" s="8" t="e">
        <f>tblSalaries[[#This Row],[clean Salary (in local currency)]]*VLOOKUP(tblSalaries[[#This Row],[Currency]],tblXrate[],2,FALSE)</f>
        <v>#N/A</v>
      </c>
      <c r="H1792" t="s">
        <v>1000</v>
      </c>
      <c r="I1792" t="s">
        <v>20</v>
      </c>
      <c r="J1792" t="s">
        <v>8</v>
      </c>
      <c r="K1792" t="str">
        <f>VLOOKUP(tblSalaries[[#This Row],[Where do you work]],tblCountries[[Actual]:[Mapping]],2,FALSE)</f>
        <v>India</v>
      </c>
      <c r="L1792" t="s">
        <v>18</v>
      </c>
      <c r="M1792" s="46">
        <v>0.3</v>
      </c>
      <c r="N179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93" spans="2:14" ht="15" customHeight="1" x14ac:dyDescent="0.25">
      <c r="B1793" t="s">
        <v>3792</v>
      </c>
      <c r="C1793" s="1">
        <v>41073.767361111109</v>
      </c>
      <c r="D1793" s="4" t="s">
        <v>1930</v>
      </c>
      <c r="E1793">
        <v>1000000</v>
      </c>
      <c r="F1793" t="s">
        <v>40</v>
      </c>
      <c r="G1793" s="8" t="e">
        <f>tblSalaries[[#This Row],[clean Salary (in local currency)]]*VLOOKUP(tblSalaries[[#This Row],[Currency]],tblXrate[],2,FALSE)</f>
        <v>#N/A</v>
      </c>
      <c r="H1793" t="s">
        <v>1931</v>
      </c>
      <c r="I1793" t="s">
        <v>52</v>
      </c>
      <c r="J1793" t="s">
        <v>8</v>
      </c>
      <c r="K1793" t="str">
        <f>VLOOKUP(tblSalaries[[#This Row],[Where do you work]],tblCountries[[Actual]:[Mapping]],2,FALSE)</f>
        <v>India</v>
      </c>
      <c r="L1793" t="s">
        <v>18</v>
      </c>
      <c r="M1793" s="46">
        <v>10</v>
      </c>
      <c r="N179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94" spans="2:14" ht="15" customHeight="1" x14ac:dyDescent="0.25">
      <c r="B1794" t="s">
        <v>3793</v>
      </c>
      <c r="C1794" s="1">
        <v>41073.805844907409</v>
      </c>
      <c r="D1794" s="4">
        <v>900000</v>
      </c>
      <c r="E1794">
        <v>900000</v>
      </c>
      <c r="F1794" t="s">
        <v>40</v>
      </c>
      <c r="G1794" s="8" t="e">
        <f>tblSalaries[[#This Row],[clean Salary (in local currency)]]*VLOOKUP(tblSalaries[[#This Row],[Currency]],tblXrate[],2,FALSE)</f>
        <v>#N/A</v>
      </c>
      <c r="H1794" t="s">
        <v>1932</v>
      </c>
      <c r="I1794" t="s">
        <v>52</v>
      </c>
      <c r="J1794" t="s">
        <v>8</v>
      </c>
      <c r="K1794" t="str">
        <f>VLOOKUP(tblSalaries[[#This Row],[Where do you work]],tblCountries[[Actual]:[Mapping]],2,FALSE)</f>
        <v>India</v>
      </c>
      <c r="L1794" t="s">
        <v>18</v>
      </c>
      <c r="M1794" s="46">
        <v>6</v>
      </c>
      <c r="N179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95" spans="2:14" ht="15" customHeight="1" x14ac:dyDescent="0.25">
      <c r="B1795" t="s">
        <v>3794</v>
      </c>
      <c r="C1795" s="1">
        <v>41073.815254629626</v>
      </c>
      <c r="D1795" s="4" t="s">
        <v>1933</v>
      </c>
      <c r="E1795">
        <v>36000</v>
      </c>
      <c r="F1795" t="s">
        <v>69</v>
      </c>
      <c r="G1795" s="8" t="e">
        <f>tblSalaries[[#This Row],[clean Salary (in local currency)]]*VLOOKUP(tblSalaries[[#This Row],[Currency]],tblXrate[],2,FALSE)</f>
        <v>#N/A</v>
      </c>
      <c r="H1795" t="s">
        <v>1934</v>
      </c>
      <c r="I1795" t="s">
        <v>52</v>
      </c>
      <c r="J1795" t="s">
        <v>71</v>
      </c>
      <c r="K1795" t="str">
        <f>VLOOKUP(tblSalaries[[#This Row],[Where do you work]],tblCountries[[Actual]:[Mapping]],2,FALSE)</f>
        <v>UK</v>
      </c>
      <c r="L1795" t="s">
        <v>13</v>
      </c>
      <c r="M1795" s="46">
        <v>7</v>
      </c>
      <c r="N179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96" spans="2:14" ht="15" customHeight="1" x14ac:dyDescent="0.25">
      <c r="B1796" t="s">
        <v>3795</v>
      </c>
      <c r="C1796" s="1">
        <v>41073.81962962963</v>
      </c>
      <c r="D1796" s="4">
        <v>1200000</v>
      </c>
      <c r="E1796">
        <v>1200000</v>
      </c>
      <c r="F1796" t="s">
        <v>40</v>
      </c>
      <c r="G1796" s="8" t="e">
        <f>tblSalaries[[#This Row],[clean Salary (in local currency)]]*VLOOKUP(tblSalaries[[#This Row],[Currency]],tblXrate[],2,FALSE)</f>
        <v>#N/A</v>
      </c>
      <c r="H1796" t="s">
        <v>1935</v>
      </c>
      <c r="I1796" t="s">
        <v>52</v>
      </c>
      <c r="J1796" t="s">
        <v>8</v>
      </c>
      <c r="K1796" t="str">
        <f>VLOOKUP(tblSalaries[[#This Row],[Where do you work]],tblCountries[[Actual]:[Mapping]],2,FALSE)</f>
        <v>India</v>
      </c>
      <c r="L1796" t="s">
        <v>9</v>
      </c>
      <c r="M1796" s="46">
        <v>7</v>
      </c>
      <c r="N179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97" spans="2:14" ht="15" customHeight="1" x14ac:dyDescent="0.25">
      <c r="B1797" t="s">
        <v>3796</v>
      </c>
      <c r="C1797" s="1">
        <v>41073.860625000001</v>
      </c>
      <c r="D1797" s="4">
        <v>425000</v>
      </c>
      <c r="E1797">
        <v>425000</v>
      </c>
      <c r="F1797" t="s">
        <v>40</v>
      </c>
      <c r="G1797" s="8" t="e">
        <f>tblSalaries[[#This Row],[clean Salary (in local currency)]]*VLOOKUP(tblSalaries[[#This Row],[Currency]],tblXrate[],2,FALSE)</f>
        <v>#N/A</v>
      </c>
      <c r="H1797" t="s">
        <v>930</v>
      </c>
      <c r="I1797" t="s">
        <v>310</v>
      </c>
      <c r="J1797" t="s">
        <v>8</v>
      </c>
      <c r="K1797" t="str">
        <f>VLOOKUP(tblSalaries[[#This Row],[Where do you work]],tblCountries[[Actual]:[Mapping]],2,FALSE)</f>
        <v>India</v>
      </c>
      <c r="L1797" t="s">
        <v>18</v>
      </c>
      <c r="M1797" s="46">
        <v>6</v>
      </c>
      <c r="N179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98" spans="2:14" ht="15" customHeight="1" x14ac:dyDescent="0.25">
      <c r="B1798" t="s">
        <v>3797</v>
      </c>
      <c r="C1798" s="1">
        <v>41073.98097222222</v>
      </c>
      <c r="D1798" s="4">
        <v>50000</v>
      </c>
      <c r="E1798">
        <v>50000</v>
      </c>
      <c r="F1798" t="s">
        <v>69</v>
      </c>
      <c r="G1798" s="8" t="e">
        <f>tblSalaries[[#This Row],[clean Salary (in local currency)]]*VLOOKUP(tblSalaries[[#This Row],[Currency]],tblXrate[],2,FALSE)</f>
        <v>#N/A</v>
      </c>
      <c r="H1798" t="s">
        <v>1617</v>
      </c>
      <c r="I1798" t="s">
        <v>310</v>
      </c>
      <c r="J1798" t="s">
        <v>71</v>
      </c>
      <c r="K1798" t="str">
        <f>VLOOKUP(tblSalaries[[#This Row],[Where do you work]],tblCountries[[Actual]:[Mapping]],2,FALSE)</f>
        <v>UK</v>
      </c>
      <c r="L1798" t="s">
        <v>18</v>
      </c>
      <c r="M1798" s="46">
        <v>10</v>
      </c>
      <c r="N179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799" spans="2:14" ht="15" customHeight="1" x14ac:dyDescent="0.25">
      <c r="B1799" t="s">
        <v>3798</v>
      </c>
      <c r="C1799" s="1">
        <v>41074.080011574071</v>
      </c>
      <c r="D1799" s="4">
        <v>60000</v>
      </c>
      <c r="E1799">
        <v>60000</v>
      </c>
      <c r="F1799" t="s">
        <v>6</v>
      </c>
      <c r="G1799" s="8" t="e">
        <f>tblSalaries[[#This Row],[clean Salary (in local currency)]]*VLOOKUP(tblSalaries[[#This Row],[Currency]],tblXrate[],2,FALSE)</f>
        <v>#N/A</v>
      </c>
      <c r="H1799" t="s">
        <v>207</v>
      </c>
      <c r="I1799" t="s">
        <v>20</v>
      </c>
      <c r="J1799" t="s">
        <v>15</v>
      </c>
      <c r="K1799" t="str">
        <f>VLOOKUP(tblSalaries[[#This Row],[Where do you work]],tblCountries[[Actual]:[Mapping]],2,FALSE)</f>
        <v>USA</v>
      </c>
      <c r="L1799" t="s">
        <v>9</v>
      </c>
      <c r="M1799" s="46">
        <v>15</v>
      </c>
      <c r="N179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800" spans="2:14" ht="15" customHeight="1" x14ac:dyDescent="0.25">
      <c r="B1800" t="s">
        <v>3799</v>
      </c>
      <c r="C1800" s="1">
        <v>41074.114386574074</v>
      </c>
      <c r="D1800" s="4">
        <v>57000</v>
      </c>
      <c r="E1800">
        <v>57000</v>
      </c>
      <c r="F1800" t="s">
        <v>6</v>
      </c>
      <c r="G1800" s="8" t="e">
        <f>tblSalaries[[#This Row],[clean Salary (in local currency)]]*VLOOKUP(tblSalaries[[#This Row],[Currency]],tblXrate[],2,FALSE)</f>
        <v>#N/A</v>
      </c>
      <c r="H1800" t="s">
        <v>1366</v>
      </c>
      <c r="I1800" t="s">
        <v>310</v>
      </c>
      <c r="J1800" t="s">
        <v>15</v>
      </c>
      <c r="K1800" t="str">
        <f>VLOOKUP(tblSalaries[[#This Row],[Where do you work]],tblCountries[[Actual]:[Mapping]],2,FALSE)</f>
        <v>USA</v>
      </c>
      <c r="L1800" t="s">
        <v>9</v>
      </c>
      <c r="M1800" s="46">
        <v>9</v>
      </c>
      <c r="N180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01" spans="2:14" ht="15" customHeight="1" x14ac:dyDescent="0.25">
      <c r="B1801" t="s">
        <v>3800</v>
      </c>
      <c r="C1801" s="1">
        <v>41074.18236111111</v>
      </c>
      <c r="D1801" s="4">
        <v>40000</v>
      </c>
      <c r="E1801">
        <v>40000</v>
      </c>
      <c r="F1801" t="s">
        <v>6</v>
      </c>
      <c r="G1801" s="8" t="e">
        <f>tblSalaries[[#This Row],[clean Salary (in local currency)]]*VLOOKUP(tblSalaries[[#This Row],[Currency]],tblXrate[],2,FALSE)</f>
        <v>#N/A</v>
      </c>
      <c r="H1801" t="s">
        <v>1936</v>
      </c>
      <c r="I1801" t="s">
        <v>20</v>
      </c>
      <c r="J1801" t="s">
        <v>15</v>
      </c>
      <c r="K1801" t="str">
        <f>VLOOKUP(tblSalaries[[#This Row],[Where do you work]],tblCountries[[Actual]:[Mapping]],2,FALSE)</f>
        <v>USA</v>
      </c>
      <c r="L1801" t="s">
        <v>18</v>
      </c>
      <c r="M1801" s="46">
        <v>1E-3</v>
      </c>
      <c r="N180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02" spans="2:14" ht="15" customHeight="1" x14ac:dyDescent="0.25">
      <c r="B1802" t="s">
        <v>3801</v>
      </c>
      <c r="C1802" s="1">
        <v>41074.303252314814</v>
      </c>
      <c r="D1802" s="4">
        <v>80000</v>
      </c>
      <c r="E1802">
        <v>80000</v>
      </c>
      <c r="F1802" t="s">
        <v>6</v>
      </c>
      <c r="G1802" s="8" t="e">
        <f>tblSalaries[[#This Row],[clean Salary (in local currency)]]*VLOOKUP(tblSalaries[[#This Row],[Currency]],tblXrate[],2,FALSE)</f>
        <v>#N/A</v>
      </c>
      <c r="H1802" t="s">
        <v>1937</v>
      </c>
      <c r="I1802" t="s">
        <v>488</v>
      </c>
      <c r="J1802" t="s">
        <v>15</v>
      </c>
      <c r="K1802" t="str">
        <f>VLOOKUP(tblSalaries[[#This Row],[Where do you work]],tblCountries[[Actual]:[Mapping]],2,FALSE)</f>
        <v>USA</v>
      </c>
      <c r="L1802" t="s">
        <v>9</v>
      </c>
      <c r="M1802" s="46">
        <v>9</v>
      </c>
      <c r="N180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03" spans="2:14" ht="15" customHeight="1" x14ac:dyDescent="0.25">
      <c r="B1803" t="s">
        <v>3802</v>
      </c>
      <c r="C1803" s="1">
        <v>41074.519097222219</v>
      </c>
      <c r="D1803" s="4">
        <v>118000</v>
      </c>
      <c r="E1803">
        <v>118000</v>
      </c>
      <c r="F1803" t="s">
        <v>6</v>
      </c>
      <c r="G1803" s="8" t="e">
        <f>tblSalaries[[#This Row],[clean Salary (in local currency)]]*VLOOKUP(tblSalaries[[#This Row],[Currency]],tblXrate[],2,FALSE)</f>
        <v>#N/A</v>
      </c>
      <c r="H1803" t="s">
        <v>1737</v>
      </c>
      <c r="I1803" t="s">
        <v>3914</v>
      </c>
      <c r="J1803" t="s">
        <v>15</v>
      </c>
      <c r="K1803" t="str">
        <f>VLOOKUP(tblSalaries[[#This Row],[Where do you work]],tblCountries[[Actual]:[Mapping]],2,FALSE)</f>
        <v>USA</v>
      </c>
      <c r="L1803" t="s">
        <v>9</v>
      </c>
      <c r="M1803" s="46">
        <v>6</v>
      </c>
      <c r="N180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04" spans="2:14" ht="15" customHeight="1" x14ac:dyDescent="0.25">
      <c r="B1804" t="s">
        <v>3803</v>
      </c>
      <c r="C1804" s="1">
        <v>41074.589560185188</v>
      </c>
      <c r="D1804" s="4">
        <v>5000</v>
      </c>
      <c r="E1804">
        <v>60000</v>
      </c>
      <c r="F1804" t="s">
        <v>6</v>
      </c>
      <c r="G1804" s="8" t="e">
        <f>tblSalaries[[#This Row],[clean Salary (in local currency)]]*VLOOKUP(tblSalaries[[#This Row],[Currency]],tblXrate[],2,FALSE)</f>
        <v>#N/A</v>
      </c>
      <c r="H1804" t="s">
        <v>20</v>
      </c>
      <c r="I1804" t="s">
        <v>20</v>
      </c>
      <c r="J1804" t="s">
        <v>179</v>
      </c>
      <c r="K1804" t="str">
        <f>VLOOKUP(tblSalaries[[#This Row],[Where do you work]],tblCountries[[Actual]:[Mapping]],2,FALSE)</f>
        <v>UAE</v>
      </c>
      <c r="L1804" t="s">
        <v>9</v>
      </c>
      <c r="M1804" s="46">
        <v>5</v>
      </c>
      <c r="N180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05" spans="2:14" ht="15" customHeight="1" x14ac:dyDescent="0.25">
      <c r="B1805" t="s">
        <v>3804</v>
      </c>
      <c r="C1805" s="1">
        <v>41074.768796296295</v>
      </c>
      <c r="D1805" s="4">
        <v>560</v>
      </c>
      <c r="E1805">
        <v>6720</v>
      </c>
      <c r="F1805" t="s">
        <v>6</v>
      </c>
      <c r="G1805" s="8" t="e">
        <f>tblSalaries[[#This Row],[clean Salary (in local currency)]]*VLOOKUP(tblSalaries[[#This Row],[Currency]],tblXrate[],2,FALSE)</f>
        <v>#N/A</v>
      </c>
      <c r="H1805" t="s">
        <v>1938</v>
      </c>
      <c r="I1805" t="s">
        <v>310</v>
      </c>
      <c r="J1805" t="s">
        <v>8</v>
      </c>
      <c r="K1805" t="str">
        <f>VLOOKUP(tblSalaries[[#This Row],[Where do you work]],tblCountries[[Actual]:[Mapping]],2,FALSE)</f>
        <v>India</v>
      </c>
      <c r="L1805" t="s">
        <v>9</v>
      </c>
      <c r="M1805" s="46">
        <v>5</v>
      </c>
      <c r="N180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06" spans="2:14" ht="15" customHeight="1" x14ac:dyDescent="0.25">
      <c r="B1806" t="s">
        <v>3805</v>
      </c>
      <c r="C1806" s="1">
        <v>41074.918807870374</v>
      </c>
      <c r="D1806" s="4">
        <v>1720</v>
      </c>
      <c r="E1806">
        <v>20640</v>
      </c>
      <c r="F1806" t="s">
        <v>6</v>
      </c>
      <c r="G1806" s="8" t="e">
        <f>tblSalaries[[#This Row],[clean Salary (in local currency)]]*VLOOKUP(tblSalaries[[#This Row],[Currency]],tblXrate[],2,FALSE)</f>
        <v>#N/A</v>
      </c>
      <c r="H1806" t="s">
        <v>1939</v>
      </c>
      <c r="I1806" t="s">
        <v>52</v>
      </c>
      <c r="J1806" t="s">
        <v>171</v>
      </c>
      <c r="K1806" t="str">
        <f>VLOOKUP(tblSalaries[[#This Row],[Where do you work]],tblCountries[[Actual]:[Mapping]],2,FALSE)</f>
        <v>Singapore</v>
      </c>
      <c r="L1806" t="s">
        <v>9</v>
      </c>
      <c r="M1806" s="46">
        <v>3</v>
      </c>
      <c r="N180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07" spans="2:14" ht="15" customHeight="1" x14ac:dyDescent="0.25">
      <c r="B1807" t="s">
        <v>3806</v>
      </c>
      <c r="C1807" s="1">
        <v>41075.024826388886</v>
      </c>
      <c r="D1807" s="4">
        <v>50000</v>
      </c>
      <c r="E1807">
        <v>50000</v>
      </c>
      <c r="F1807" t="s">
        <v>6</v>
      </c>
      <c r="G1807" s="8" t="e">
        <f>tblSalaries[[#This Row],[clean Salary (in local currency)]]*VLOOKUP(tblSalaries[[#This Row],[Currency]],tblXrate[],2,FALSE)</f>
        <v>#N/A</v>
      </c>
      <c r="H1807" t="s">
        <v>1940</v>
      </c>
      <c r="I1807" t="s">
        <v>20</v>
      </c>
      <c r="J1807" t="s">
        <v>15</v>
      </c>
      <c r="K1807" t="str">
        <f>VLOOKUP(tblSalaries[[#This Row],[Where do you work]],tblCountries[[Actual]:[Mapping]],2,FALSE)</f>
        <v>USA</v>
      </c>
      <c r="L1807" t="s">
        <v>13</v>
      </c>
      <c r="M1807" s="46">
        <v>15</v>
      </c>
      <c r="N180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808" spans="2:14" ht="15" customHeight="1" x14ac:dyDescent="0.25">
      <c r="B1808" t="s">
        <v>3807</v>
      </c>
      <c r="C1808" s="1">
        <v>41075.036550925928</v>
      </c>
      <c r="D1808" s="4">
        <v>2000</v>
      </c>
      <c r="E1808">
        <v>24000</v>
      </c>
      <c r="F1808" t="s">
        <v>6</v>
      </c>
      <c r="G1808" s="8" t="e">
        <f>tblSalaries[[#This Row],[clean Salary (in local currency)]]*VLOOKUP(tblSalaries[[#This Row],[Currency]],tblXrate[],2,FALSE)</f>
        <v>#N/A</v>
      </c>
      <c r="H1808" t="s">
        <v>380</v>
      </c>
      <c r="I1808" t="s">
        <v>488</v>
      </c>
      <c r="J1808" t="s">
        <v>65</v>
      </c>
      <c r="K1808" t="str">
        <f>VLOOKUP(tblSalaries[[#This Row],[Where do you work]],tblCountries[[Actual]:[Mapping]],2,FALSE)</f>
        <v>Russia</v>
      </c>
      <c r="L1808" t="s">
        <v>13</v>
      </c>
      <c r="M1808" s="46">
        <v>23</v>
      </c>
      <c r="N180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809" spans="2:14" ht="15" customHeight="1" x14ac:dyDescent="0.25">
      <c r="B1809" t="s">
        <v>3808</v>
      </c>
      <c r="C1809" s="1">
        <v>41075.043611111112</v>
      </c>
      <c r="D1809" s="4">
        <v>60000</v>
      </c>
      <c r="E1809">
        <v>60000</v>
      </c>
      <c r="F1809" t="s">
        <v>6</v>
      </c>
      <c r="G1809" s="8" t="e">
        <f>tblSalaries[[#This Row],[clean Salary (in local currency)]]*VLOOKUP(tblSalaries[[#This Row],[Currency]],tblXrate[],2,FALSE)</f>
        <v>#N/A</v>
      </c>
      <c r="H1809" t="s">
        <v>207</v>
      </c>
      <c r="I1809" t="s">
        <v>20</v>
      </c>
      <c r="J1809" t="s">
        <v>15</v>
      </c>
      <c r="K1809" t="str">
        <f>VLOOKUP(tblSalaries[[#This Row],[Where do you work]],tblCountries[[Actual]:[Mapping]],2,FALSE)</f>
        <v>USA</v>
      </c>
      <c r="L1809" t="s">
        <v>18</v>
      </c>
      <c r="M1809" s="46">
        <v>3</v>
      </c>
      <c r="N180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10" spans="2:14" ht="15" customHeight="1" x14ac:dyDescent="0.25">
      <c r="B1810" t="s">
        <v>3809</v>
      </c>
      <c r="C1810" s="1">
        <v>41075.048715277779</v>
      </c>
      <c r="D1810" s="4">
        <v>37500</v>
      </c>
      <c r="E1810">
        <v>37500</v>
      </c>
      <c r="F1810" t="s">
        <v>6</v>
      </c>
      <c r="G1810" s="8" t="e">
        <f>tblSalaries[[#This Row],[clean Salary (in local currency)]]*VLOOKUP(tblSalaries[[#This Row],[Currency]],tblXrate[],2,FALSE)</f>
        <v>#N/A</v>
      </c>
      <c r="H1810" t="s">
        <v>83</v>
      </c>
      <c r="I1810" t="s">
        <v>356</v>
      </c>
      <c r="J1810" t="s">
        <v>8</v>
      </c>
      <c r="K1810" t="str">
        <f>VLOOKUP(tblSalaries[[#This Row],[Where do you work]],tblCountries[[Actual]:[Mapping]],2,FALSE)</f>
        <v>India</v>
      </c>
      <c r="L1810" t="s">
        <v>13</v>
      </c>
      <c r="M1810" s="46">
        <v>1E-3</v>
      </c>
      <c r="N181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11" spans="2:14" ht="15" customHeight="1" x14ac:dyDescent="0.25">
      <c r="B1811" t="s">
        <v>3810</v>
      </c>
      <c r="C1811" s="1">
        <v>41075.10050925926</v>
      </c>
      <c r="D1811" s="4">
        <v>40000</v>
      </c>
      <c r="E1811">
        <v>40000</v>
      </c>
      <c r="F1811" t="s">
        <v>6</v>
      </c>
      <c r="G1811" s="8" t="e">
        <f>tblSalaries[[#This Row],[clean Salary (in local currency)]]*VLOOKUP(tblSalaries[[#This Row],[Currency]],tblXrate[],2,FALSE)</f>
        <v>#N/A</v>
      </c>
      <c r="H1811" t="s">
        <v>1941</v>
      </c>
      <c r="I1811" t="s">
        <v>67</v>
      </c>
      <c r="J1811" t="s">
        <v>15</v>
      </c>
      <c r="K1811" t="str">
        <f>VLOOKUP(tblSalaries[[#This Row],[Where do you work]],tblCountries[[Actual]:[Mapping]],2,FALSE)</f>
        <v>USA</v>
      </c>
      <c r="L1811" t="s">
        <v>9</v>
      </c>
      <c r="M1811" s="46">
        <v>1</v>
      </c>
      <c r="N181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12" spans="2:14" ht="15" customHeight="1" x14ac:dyDescent="0.25">
      <c r="B1812" t="s">
        <v>3811</v>
      </c>
      <c r="C1812" s="1">
        <v>41075.10429398148</v>
      </c>
      <c r="D1812" s="4" t="s">
        <v>1942</v>
      </c>
      <c r="E1812">
        <v>85000</v>
      </c>
      <c r="F1812" t="s">
        <v>6</v>
      </c>
      <c r="G1812" s="8" t="e">
        <f>tblSalaries[[#This Row],[clean Salary (in local currency)]]*VLOOKUP(tblSalaries[[#This Row],[Currency]],tblXrate[],2,FALSE)</f>
        <v>#N/A</v>
      </c>
      <c r="H1812" t="s">
        <v>1943</v>
      </c>
      <c r="I1812" t="s">
        <v>3914</v>
      </c>
      <c r="J1812" t="s">
        <v>15</v>
      </c>
      <c r="K1812" t="str">
        <f>VLOOKUP(tblSalaries[[#This Row],[Where do you work]],tblCountries[[Actual]:[Mapping]],2,FALSE)</f>
        <v>USA</v>
      </c>
      <c r="L1812" t="s">
        <v>18</v>
      </c>
      <c r="M1812" s="46">
        <v>15</v>
      </c>
      <c r="N181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813" spans="2:14" ht="15" customHeight="1" x14ac:dyDescent="0.25">
      <c r="B1813" t="s">
        <v>3812</v>
      </c>
      <c r="C1813" s="1">
        <v>41075.1250462963</v>
      </c>
      <c r="D1813" s="4">
        <v>30000</v>
      </c>
      <c r="E1813">
        <v>30000</v>
      </c>
      <c r="F1813" t="s">
        <v>6</v>
      </c>
      <c r="G1813" s="8" t="e">
        <f>tblSalaries[[#This Row],[clean Salary (in local currency)]]*VLOOKUP(tblSalaries[[#This Row],[Currency]],tblXrate[],2,FALSE)</f>
        <v>#N/A</v>
      </c>
      <c r="H1813" t="s">
        <v>1660</v>
      </c>
      <c r="I1813" t="s">
        <v>20</v>
      </c>
      <c r="J1813" t="s">
        <v>143</v>
      </c>
      <c r="K1813" t="str">
        <f>VLOOKUP(tblSalaries[[#This Row],[Where do you work]],tblCountries[[Actual]:[Mapping]],2,FALSE)</f>
        <v>Brazil</v>
      </c>
      <c r="L1813" t="s">
        <v>18</v>
      </c>
      <c r="M1813" s="46">
        <v>1</v>
      </c>
      <c r="N181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14" spans="2:14" ht="15" customHeight="1" x14ac:dyDescent="0.25">
      <c r="B1814" t="s">
        <v>3813</v>
      </c>
      <c r="C1814" s="1">
        <v>41075.160995370374</v>
      </c>
      <c r="D1814" s="4" t="s">
        <v>1944</v>
      </c>
      <c r="E1814">
        <v>33500</v>
      </c>
      <c r="F1814" t="s">
        <v>69</v>
      </c>
      <c r="G1814" s="8" t="e">
        <f>tblSalaries[[#This Row],[clean Salary (in local currency)]]*VLOOKUP(tblSalaries[[#This Row],[Currency]],tblXrate[],2,FALSE)</f>
        <v>#N/A</v>
      </c>
      <c r="H1814" t="s">
        <v>1945</v>
      </c>
      <c r="I1814" t="s">
        <v>279</v>
      </c>
      <c r="J1814" t="s">
        <v>71</v>
      </c>
      <c r="K1814" t="str">
        <f>VLOOKUP(tblSalaries[[#This Row],[Where do you work]],tblCountries[[Actual]:[Mapping]],2,FALSE)</f>
        <v>UK</v>
      </c>
      <c r="L1814" t="s">
        <v>18</v>
      </c>
      <c r="M1814" s="46">
        <v>7</v>
      </c>
      <c r="N181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15" spans="2:14" ht="15" customHeight="1" x14ac:dyDescent="0.25">
      <c r="B1815" t="s">
        <v>3814</v>
      </c>
      <c r="C1815" s="1">
        <v>41075.239236111112</v>
      </c>
      <c r="D1815" s="4">
        <v>29000</v>
      </c>
      <c r="E1815">
        <v>29000</v>
      </c>
      <c r="F1815" t="s">
        <v>6</v>
      </c>
      <c r="G1815" s="8" t="e">
        <f>tblSalaries[[#This Row],[clean Salary (in local currency)]]*VLOOKUP(tblSalaries[[#This Row],[Currency]],tblXrate[],2,FALSE)</f>
        <v>#N/A</v>
      </c>
      <c r="H1815" t="s">
        <v>1946</v>
      </c>
      <c r="I1815" t="s">
        <v>279</v>
      </c>
      <c r="J1815" t="s">
        <v>15</v>
      </c>
      <c r="K1815" t="str">
        <f>VLOOKUP(tblSalaries[[#This Row],[Where do you work]],tblCountries[[Actual]:[Mapping]],2,FALSE)</f>
        <v>USA</v>
      </c>
      <c r="L1815" t="s">
        <v>13</v>
      </c>
      <c r="M1815" s="46">
        <v>1</v>
      </c>
      <c r="N181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16" spans="2:14" ht="15" customHeight="1" x14ac:dyDescent="0.25">
      <c r="B1816" t="s">
        <v>3815</v>
      </c>
      <c r="C1816" s="1">
        <v>41075.375092592592</v>
      </c>
      <c r="D1816" s="4">
        <v>48000</v>
      </c>
      <c r="E1816">
        <v>48000</v>
      </c>
      <c r="F1816" t="s">
        <v>6</v>
      </c>
      <c r="G1816" s="8" t="e">
        <f>tblSalaries[[#This Row],[clean Salary (in local currency)]]*VLOOKUP(tblSalaries[[#This Row],[Currency]],tblXrate[],2,FALSE)</f>
        <v>#N/A</v>
      </c>
      <c r="H1816" t="s">
        <v>310</v>
      </c>
      <c r="I1816" t="s">
        <v>310</v>
      </c>
      <c r="J1816" t="s">
        <v>15</v>
      </c>
      <c r="K1816" t="str">
        <f>VLOOKUP(tblSalaries[[#This Row],[Where do you work]],tblCountries[[Actual]:[Mapping]],2,FALSE)</f>
        <v>USA</v>
      </c>
      <c r="L1816" t="s">
        <v>9</v>
      </c>
      <c r="M1816" s="46">
        <v>1</v>
      </c>
      <c r="N181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17" spans="2:14" ht="15" customHeight="1" x14ac:dyDescent="0.25">
      <c r="B1817" t="s">
        <v>3816</v>
      </c>
      <c r="C1817" s="1">
        <v>41075.375960648147</v>
      </c>
      <c r="D1817" s="4">
        <v>48000</v>
      </c>
      <c r="E1817">
        <v>48000</v>
      </c>
      <c r="F1817" t="s">
        <v>6</v>
      </c>
      <c r="G1817" s="8" t="e">
        <f>tblSalaries[[#This Row],[clean Salary (in local currency)]]*VLOOKUP(tblSalaries[[#This Row],[Currency]],tblXrate[],2,FALSE)</f>
        <v>#N/A</v>
      </c>
      <c r="H1817" t="s">
        <v>310</v>
      </c>
      <c r="I1817" t="s">
        <v>310</v>
      </c>
      <c r="J1817" t="s">
        <v>15</v>
      </c>
      <c r="K1817" t="str">
        <f>VLOOKUP(tblSalaries[[#This Row],[Where do you work]],tblCountries[[Actual]:[Mapping]],2,FALSE)</f>
        <v>USA</v>
      </c>
      <c r="L1817" t="s">
        <v>9</v>
      </c>
      <c r="M1817" s="46">
        <v>1</v>
      </c>
      <c r="N181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18" spans="2:14" ht="15" customHeight="1" x14ac:dyDescent="0.25">
      <c r="B1818" t="s">
        <v>3817</v>
      </c>
      <c r="C1818" s="1">
        <v>41075.629988425928</v>
      </c>
      <c r="D1818" s="4">
        <v>700</v>
      </c>
      <c r="E1818">
        <v>8400</v>
      </c>
      <c r="F1818" t="s">
        <v>6</v>
      </c>
      <c r="G1818" s="8" t="e">
        <f>tblSalaries[[#This Row],[clean Salary (in local currency)]]*VLOOKUP(tblSalaries[[#This Row],[Currency]],tblXrate[],2,FALSE)</f>
        <v>#N/A</v>
      </c>
      <c r="H1818" t="s">
        <v>20</v>
      </c>
      <c r="I1818" t="s">
        <v>20</v>
      </c>
      <c r="J1818" t="s">
        <v>1947</v>
      </c>
      <c r="K1818" t="str">
        <f>VLOOKUP(tblSalaries[[#This Row],[Where do you work]],tblCountries[[Actual]:[Mapping]],2,FALSE)</f>
        <v>Baltic</v>
      </c>
      <c r="L1818" t="s">
        <v>13</v>
      </c>
      <c r="M1818" s="46">
        <v>0.3</v>
      </c>
      <c r="N181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19" spans="2:14" ht="15" customHeight="1" x14ac:dyDescent="0.25">
      <c r="B1819" t="s">
        <v>3818</v>
      </c>
      <c r="C1819" s="1">
        <v>41075.655347222222</v>
      </c>
      <c r="D1819" s="4">
        <v>270000</v>
      </c>
      <c r="E1819">
        <v>270000</v>
      </c>
      <c r="F1819" t="s">
        <v>40</v>
      </c>
      <c r="G1819" s="8" t="e">
        <f>tblSalaries[[#This Row],[clean Salary (in local currency)]]*VLOOKUP(tblSalaries[[#This Row],[Currency]],tblXrate[],2,FALSE)</f>
        <v>#N/A</v>
      </c>
      <c r="H1819" t="s">
        <v>91</v>
      </c>
      <c r="I1819" t="s">
        <v>52</v>
      </c>
      <c r="J1819" t="s">
        <v>8</v>
      </c>
      <c r="K1819" t="str">
        <f>VLOOKUP(tblSalaries[[#This Row],[Where do you work]],tblCountries[[Actual]:[Mapping]],2,FALSE)</f>
        <v>India</v>
      </c>
      <c r="L1819" t="s">
        <v>18</v>
      </c>
      <c r="M1819" s="46">
        <v>5</v>
      </c>
      <c r="N181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20" spans="2:14" ht="15" customHeight="1" x14ac:dyDescent="0.25">
      <c r="B1820" t="s">
        <v>3819</v>
      </c>
      <c r="C1820" s="1">
        <v>41075.692210648151</v>
      </c>
      <c r="D1820" s="4">
        <v>1400000</v>
      </c>
      <c r="E1820">
        <v>1400000</v>
      </c>
      <c r="F1820" t="s">
        <v>40</v>
      </c>
      <c r="G1820" s="8" t="e">
        <f>tblSalaries[[#This Row],[clean Salary (in local currency)]]*VLOOKUP(tblSalaries[[#This Row],[Currency]],tblXrate[],2,FALSE)</f>
        <v>#N/A</v>
      </c>
      <c r="H1820" t="s">
        <v>1948</v>
      </c>
      <c r="I1820" t="s">
        <v>52</v>
      </c>
      <c r="J1820" t="s">
        <v>8</v>
      </c>
      <c r="K1820" t="str">
        <f>VLOOKUP(tblSalaries[[#This Row],[Where do you work]],tblCountries[[Actual]:[Mapping]],2,FALSE)</f>
        <v>India</v>
      </c>
      <c r="L1820" t="s">
        <v>9</v>
      </c>
      <c r="M1820" s="46">
        <v>10</v>
      </c>
      <c r="N182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21" spans="2:14" ht="15" customHeight="1" x14ac:dyDescent="0.25">
      <c r="B1821" t="s">
        <v>3820</v>
      </c>
      <c r="C1821" s="1">
        <v>41075.719664351855</v>
      </c>
      <c r="D1821" s="4" t="s">
        <v>871</v>
      </c>
      <c r="E1821">
        <v>700000</v>
      </c>
      <c r="F1821" t="s">
        <v>40</v>
      </c>
      <c r="G1821" s="8" t="e">
        <f>tblSalaries[[#This Row],[clean Salary (in local currency)]]*VLOOKUP(tblSalaries[[#This Row],[Currency]],tblXrate[],2,FALSE)</f>
        <v>#N/A</v>
      </c>
      <c r="H1821" t="s">
        <v>1949</v>
      </c>
      <c r="I1821" t="s">
        <v>20</v>
      </c>
      <c r="J1821" t="s">
        <v>8</v>
      </c>
      <c r="K1821" t="str">
        <f>VLOOKUP(tblSalaries[[#This Row],[Where do you work]],tblCountries[[Actual]:[Mapping]],2,FALSE)</f>
        <v>India</v>
      </c>
      <c r="L1821" t="s">
        <v>18</v>
      </c>
      <c r="M1821" s="46">
        <v>4</v>
      </c>
      <c r="N182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22" spans="2:14" ht="15" customHeight="1" x14ac:dyDescent="0.25">
      <c r="B1822" t="s">
        <v>3821</v>
      </c>
      <c r="C1822" s="1">
        <v>41075.73300925926</v>
      </c>
      <c r="D1822" s="4">
        <v>20000</v>
      </c>
      <c r="E1822">
        <v>20000</v>
      </c>
      <c r="F1822" t="s">
        <v>69</v>
      </c>
      <c r="G1822" s="8" t="e">
        <f>tblSalaries[[#This Row],[clean Salary (in local currency)]]*VLOOKUP(tblSalaries[[#This Row],[Currency]],tblXrate[],2,FALSE)</f>
        <v>#N/A</v>
      </c>
      <c r="H1822" t="s">
        <v>310</v>
      </c>
      <c r="I1822" t="s">
        <v>310</v>
      </c>
      <c r="J1822" t="s">
        <v>71</v>
      </c>
      <c r="K1822" t="str">
        <f>VLOOKUP(tblSalaries[[#This Row],[Where do you work]],tblCountries[[Actual]:[Mapping]],2,FALSE)</f>
        <v>UK</v>
      </c>
      <c r="L1822" t="s">
        <v>18</v>
      </c>
      <c r="M1822" s="46">
        <v>10</v>
      </c>
      <c r="N182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23" spans="2:14" ht="15" customHeight="1" x14ac:dyDescent="0.25">
      <c r="B1823" t="s">
        <v>3822</v>
      </c>
      <c r="C1823" s="1">
        <v>41075.733449074076</v>
      </c>
      <c r="D1823" s="4" t="s">
        <v>395</v>
      </c>
      <c r="E1823">
        <v>1000000</v>
      </c>
      <c r="F1823" t="s">
        <v>40</v>
      </c>
      <c r="G1823" s="8" t="e">
        <f>tblSalaries[[#This Row],[clean Salary (in local currency)]]*VLOOKUP(tblSalaries[[#This Row],[Currency]],tblXrate[],2,FALSE)</f>
        <v>#N/A</v>
      </c>
      <c r="H1823" t="s">
        <v>1950</v>
      </c>
      <c r="I1823" t="s">
        <v>52</v>
      </c>
      <c r="J1823" t="s">
        <v>8</v>
      </c>
      <c r="K1823" t="str">
        <f>VLOOKUP(tblSalaries[[#This Row],[Where do you work]],tblCountries[[Actual]:[Mapping]],2,FALSE)</f>
        <v>India</v>
      </c>
      <c r="L1823" t="s">
        <v>13</v>
      </c>
      <c r="M1823" s="46">
        <v>10</v>
      </c>
      <c r="N182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24" spans="2:14" ht="15" customHeight="1" x14ac:dyDescent="0.25">
      <c r="B1824" t="s">
        <v>3823</v>
      </c>
      <c r="C1824" s="1">
        <v>41075.759166666663</v>
      </c>
      <c r="D1824" s="4">
        <v>112000</v>
      </c>
      <c r="E1824">
        <v>112000</v>
      </c>
      <c r="F1824" t="s">
        <v>6</v>
      </c>
      <c r="G1824" s="8" t="e">
        <f>tblSalaries[[#This Row],[clean Salary (in local currency)]]*VLOOKUP(tblSalaries[[#This Row],[Currency]],tblXrate[],2,FALSE)</f>
        <v>#N/A</v>
      </c>
      <c r="H1824" t="s">
        <v>634</v>
      </c>
      <c r="I1824" t="s">
        <v>52</v>
      </c>
      <c r="J1824" t="s">
        <v>15</v>
      </c>
      <c r="K1824" t="str">
        <f>VLOOKUP(tblSalaries[[#This Row],[Where do you work]],tblCountries[[Actual]:[Mapping]],2,FALSE)</f>
        <v>USA</v>
      </c>
      <c r="L1824" t="s">
        <v>18</v>
      </c>
      <c r="M1824" s="46">
        <v>8</v>
      </c>
      <c r="N182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25" spans="2:14" ht="15" customHeight="1" x14ac:dyDescent="0.25">
      <c r="B1825" t="s">
        <v>3824</v>
      </c>
      <c r="C1825" s="1">
        <v>41075.833634259259</v>
      </c>
      <c r="D1825" s="4">
        <v>11000</v>
      </c>
      <c r="E1825">
        <v>11000</v>
      </c>
      <c r="F1825" t="s">
        <v>6</v>
      </c>
      <c r="G1825" s="8" t="e">
        <f>tblSalaries[[#This Row],[clean Salary (in local currency)]]*VLOOKUP(tblSalaries[[#This Row],[Currency]],tblXrate[],2,FALSE)</f>
        <v>#N/A</v>
      </c>
      <c r="H1825" t="s">
        <v>1935</v>
      </c>
      <c r="I1825" t="s">
        <v>52</v>
      </c>
      <c r="J1825" t="s">
        <v>8</v>
      </c>
      <c r="K1825" t="str">
        <f>VLOOKUP(tblSalaries[[#This Row],[Where do you work]],tblCountries[[Actual]:[Mapping]],2,FALSE)</f>
        <v>India</v>
      </c>
      <c r="L1825" t="s">
        <v>13</v>
      </c>
      <c r="M1825" s="46">
        <v>8</v>
      </c>
      <c r="N182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26" spans="2:14" ht="15" customHeight="1" x14ac:dyDescent="0.25">
      <c r="B1826" t="s">
        <v>3825</v>
      </c>
      <c r="C1826" s="1">
        <v>41075.868622685186</v>
      </c>
      <c r="D1826" s="4" t="s">
        <v>1951</v>
      </c>
      <c r="E1826">
        <v>90000</v>
      </c>
      <c r="F1826" t="s">
        <v>22</v>
      </c>
      <c r="G1826" s="8" t="e">
        <f>tblSalaries[[#This Row],[clean Salary (in local currency)]]*VLOOKUP(tblSalaries[[#This Row],[Currency]],tblXrate[],2,FALSE)</f>
        <v>#N/A</v>
      </c>
      <c r="H1826" t="s">
        <v>488</v>
      </c>
      <c r="I1826" t="s">
        <v>488</v>
      </c>
      <c r="J1826" t="s">
        <v>1952</v>
      </c>
      <c r="K1826" t="str">
        <f>VLOOKUP(tblSalaries[[#This Row],[Where do you work]],tblCountries[[Actual]:[Mapping]],2,FALSE)</f>
        <v>Europe</v>
      </c>
      <c r="L1826" t="s">
        <v>18</v>
      </c>
      <c r="M1826" s="46">
        <v>20</v>
      </c>
      <c r="N182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827" spans="2:14" ht="15" customHeight="1" x14ac:dyDescent="0.25">
      <c r="B1827" t="s">
        <v>3826</v>
      </c>
      <c r="C1827" s="1">
        <v>41075.897407407407</v>
      </c>
      <c r="D1827" s="4" t="s">
        <v>1953</v>
      </c>
      <c r="E1827">
        <v>16110</v>
      </c>
      <c r="F1827" t="s">
        <v>6</v>
      </c>
      <c r="G1827" s="8" t="e">
        <f>tblSalaries[[#This Row],[clean Salary (in local currency)]]*VLOOKUP(tblSalaries[[#This Row],[Currency]],tblXrate[],2,FALSE)</f>
        <v>#N/A</v>
      </c>
      <c r="H1827" t="s">
        <v>1954</v>
      </c>
      <c r="I1827" t="s">
        <v>20</v>
      </c>
      <c r="J1827" t="s">
        <v>1955</v>
      </c>
      <c r="K1827" t="str">
        <f>VLOOKUP(tblSalaries[[#This Row],[Where do you work]],tblCountries[[Actual]:[Mapping]],2,FALSE)</f>
        <v>Colombia</v>
      </c>
      <c r="L1827" t="s">
        <v>13</v>
      </c>
      <c r="M1827" s="46">
        <v>10</v>
      </c>
      <c r="N182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28" spans="2:14" ht="15" customHeight="1" x14ac:dyDescent="0.25">
      <c r="B1828" t="s">
        <v>3827</v>
      </c>
      <c r="C1828" s="1">
        <v>41075.942187499997</v>
      </c>
      <c r="D1828" s="4">
        <v>72000</v>
      </c>
      <c r="E1828">
        <v>72000</v>
      </c>
      <c r="F1828" t="s">
        <v>6</v>
      </c>
      <c r="G1828" s="8" t="e">
        <f>tblSalaries[[#This Row],[clean Salary (in local currency)]]*VLOOKUP(tblSalaries[[#This Row],[Currency]],tblXrate[],2,FALSE)</f>
        <v>#N/A</v>
      </c>
      <c r="H1828" t="s">
        <v>1956</v>
      </c>
      <c r="I1828" t="s">
        <v>52</v>
      </c>
      <c r="J1828" t="s">
        <v>15</v>
      </c>
      <c r="K1828" t="str">
        <f>VLOOKUP(tblSalaries[[#This Row],[Where do you work]],tblCountries[[Actual]:[Mapping]],2,FALSE)</f>
        <v>USA</v>
      </c>
      <c r="L1828" t="s">
        <v>9</v>
      </c>
      <c r="M1828" s="46">
        <v>10</v>
      </c>
      <c r="N182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29" spans="2:14" ht="15" customHeight="1" x14ac:dyDescent="0.25">
      <c r="B1829" t="s">
        <v>3828</v>
      </c>
      <c r="C1829" s="1">
        <v>41075.972916666666</v>
      </c>
      <c r="D1829" s="4">
        <v>60000</v>
      </c>
      <c r="E1829">
        <v>60000</v>
      </c>
      <c r="F1829" t="s">
        <v>6</v>
      </c>
      <c r="G1829" s="8" t="e">
        <f>tblSalaries[[#This Row],[clean Salary (in local currency)]]*VLOOKUP(tblSalaries[[#This Row],[Currency]],tblXrate[],2,FALSE)</f>
        <v>#N/A</v>
      </c>
      <c r="H1829" t="s">
        <v>1957</v>
      </c>
      <c r="I1829" t="s">
        <v>20</v>
      </c>
      <c r="J1829" t="s">
        <v>15</v>
      </c>
      <c r="K1829" t="str">
        <f>VLOOKUP(tblSalaries[[#This Row],[Where do you work]],tblCountries[[Actual]:[Mapping]],2,FALSE)</f>
        <v>USA</v>
      </c>
      <c r="L1829" t="s">
        <v>13</v>
      </c>
      <c r="M1829" s="46">
        <v>10</v>
      </c>
      <c r="N182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30" spans="2:14" ht="15" customHeight="1" x14ac:dyDescent="0.25">
      <c r="B1830" t="s">
        <v>3829</v>
      </c>
      <c r="C1830" s="1">
        <v>41075.99318287037</v>
      </c>
      <c r="D1830" s="4">
        <v>67000</v>
      </c>
      <c r="E1830">
        <v>67000</v>
      </c>
      <c r="F1830" t="s">
        <v>6</v>
      </c>
      <c r="G1830" s="8" t="e">
        <f>tblSalaries[[#This Row],[clean Salary (in local currency)]]*VLOOKUP(tblSalaries[[#This Row],[Currency]],tblXrate[],2,FALSE)</f>
        <v>#N/A</v>
      </c>
      <c r="H1830" t="s">
        <v>1958</v>
      </c>
      <c r="I1830" t="s">
        <v>20</v>
      </c>
      <c r="J1830" t="s">
        <v>15</v>
      </c>
      <c r="K1830" t="str">
        <f>VLOOKUP(tblSalaries[[#This Row],[Where do you work]],tblCountries[[Actual]:[Mapping]],2,FALSE)</f>
        <v>USA</v>
      </c>
      <c r="L1830" t="s">
        <v>9</v>
      </c>
      <c r="M1830" s="46">
        <v>6</v>
      </c>
      <c r="N183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31" spans="2:14" ht="15" customHeight="1" x14ac:dyDescent="0.25">
      <c r="B1831" t="s">
        <v>3830</v>
      </c>
      <c r="C1831" s="1">
        <v>41076.118622685186</v>
      </c>
      <c r="D1831" s="4">
        <v>54000</v>
      </c>
      <c r="E1831">
        <v>54000</v>
      </c>
      <c r="F1831" t="s">
        <v>6</v>
      </c>
      <c r="G1831" s="8" t="e">
        <f>tblSalaries[[#This Row],[clean Salary (in local currency)]]*VLOOKUP(tblSalaries[[#This Row],[Currency]],tblXrate[],2,FALSE)</f>
        <v>#N/A</v>
      </c>
      <c r="H1831" t="s">
        <v>1959</v>
      </c>
      <c r="I1831" t="s">
        <v>20</v>
      </c>
      <c r="J1831" t="s">
        <v>15</v>
      </c>
      <c r="K1831" t="str">
        <f>VLOOKUP(tblSalaries[[#This Row],[Where do you work]],tblCountries[[Actual]:[Mapping]],2,FALSE)</f>
        <v>USA</v>
      </c>
      <c r="L1831" t="s">
        <v>9</v>
      </c>
      <c r="M1831" s="46">
        <v>18</v>
      </c>
      <c r="N183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832" spans="2:14" ht="15" customHeight="1" x14ac:dyDescent="0.25">
      <c r="B1832" t="s">
        <v>3831</v>
      </c>
      <c r="C1832" s="1">
        <v>41076.224340277775</v>
      </c>
      <c r="D1832" s="4">
        <v>38666</v>
      </c>
      <c r="E1832">
        <v>38666</v>
      </c>
      <c r="F1832" t="s">
        <v>6</v>
      </c>
      <c r="G1832" s="8" t="e">
        <f>tblSalaries[[#This Row],[clean Salary (in local currency)]]*VLOOKUP(tblSalaries[[#This Row],[Currency]],tblXrate[],2,FALSE)</f>
        <v>#N/A</v>
      </c>
      <c r="H1832" t="s">
        <v>1960</v>
      </c>
      <c r="I1832" t="s">
        <v>67</v>
      </c>
      <c r="J1832" t="s">
        <v>48</v>
      </c>
      <c r="K1832" t="str">
        <f>VLOOKUP(tblSalaries[[#This Row],[Where do you work]],tblCountries[[Actual]:[Mapping]],2,FALSE)</f>
        <v>South Africa</v>
      </c>
      <c r="L1832" t="s">
        <v>13</v>
      </c>
      <c r="M1832" s="46">
        <v>10</v>
      </c>
      <c r="N183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33" spans="2:14" ht="15" customHeight="1" x14ac:dyDescent="0.25">
      <c r="B1833" t="s">
        <v>3832</v>
      </c>
      <c r="C1833" s="1">
        <v>41076.262418981481</v>
      </c>
      <c r="D1833" s="4">
        <v>63000</v>
      </c>
      <c r="E1833">
        <v>63000</v>
      </c>
      <c r="F1833" t="s">
        <v>6</v>
      </c>
      <c r="G1833" s="8" t="e">
        <f>tblSalaries[[#This Row],[clean Salary (in local currency)]]*VLOOKUP(tblSalaries[[#This Row],[Currency]],tblXrate[],2,FALSE)</f>
        <v>#N/A</v>
      </c>
      <c r="H1833" t="s">
        <v>1961</v>
      </c>
      <c r="I1833" t="s">
        <v>20</v>
      </c>
      <c r="J1833" t="s">
        <v>15</v>
      </c>
      <c r="K1833" t="str">
        <f>VLOOKUP(tblSalaries[[#This Row],[Where do you work]],tblCountries[[Actual]:[Mapping]],2,FALSE)</f>
        <v>USA</v>
      </c>
      <c r="L1833" t="s">
        <v>9</v>
      </c>
      <c r="M1833" s="46">
        <v>6</v>
      </c>
      <c r="N183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34" spans="2:14" ht="15" customHeight="1" x14ac:dyDescent="0.25">
      <c r="B1834" t="s">
        <v>3833</v>
      </c>
      <c r="C1834" s="1">
        <v>41076.340960648151</v>
      </c>
      <c r="D1834" s="4" t="s">
        <v>423</v>
      </c>
      <c r="E1834">
        <v>63000</v>
      </c>
      <c r="F1834" t="s">
        <v>6</v>
      </c>
      <c r="G1834" s="8" t="e">
        <f>tblSalaries[[#This Row],[clean Salary (in local currency)]]*VLOOKUP(tblSalaries[[#This Row],[Currency]],tblXrate[],2,FALSE)</f>
        <v>#N/A</v>
      </c>
      <c r="H1834" t="s">
        <v>14</v>
      </c>
      <c r="I1834" t="s">
        <v>20</v>
      </c>
      <c r="J1834" t="s">
        <v>15</v>
      </c>
      <c r="K1834" t="str">
        <f>VLOOKUP(tblSalaries[[#This Row],[Where do you work]],tblCountries[[Actual]:[Mapping]],2,FALSE)</f>
        <v>USA</v>
      </c>
      <c r="L1834" t="s">
        <v>13</v>
      </c>
      <c r="M1834" s="46">
        <v>1</v>
      </c>
      <c r="N183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35" spans="2:14" ht="15" customHeight="1" x14ac:dyDescent="0.25">
      <c r="B1835" t="s">
        <v>3834</v>
      </c>
      <c r="C1835" s="1">
        <v>41076.590868055559</v>
      </c>
      <c r="D1835" s="4" t="s">
        <v>1962</v>
      </c>
      <c r="E1835">
        <v>360000</v>
      </c>
      <c r="F1835" t="s">
        <v>40</v>
      </c>
      <c r="G1835" s="8" t="e">
        <f>tblSalaries[[#This Row],[clean Salary (in local currency)]]*VLOOKUP(tblSalaries[[#This Row],[Currency]],tblXrate[],2,FALSE)</f>
        <v>#N/A</v>
      </c>
      <c r="H1835" t="s">
        <v>20</v>
      </c>
      <c r="I1835" t="s">
        <v>20</v>
      </c>
      <c r="J1835" t="s">
        <v>8</v>
      </c>
      <c r="K1835" t="str">
        <f>VLOOKUP(tblSalaries[[#This Row],[Where do you work]],tblCountries[[Actual]:[Mapping]],2,FALSE)</f>
        <v>India</v>
      </c>
      <c r="L1835" t="s">
        <v>13</v>
      </c>
      <c r="M1835" s="46">
        <v>2</v>
      </c>
      <c r="N183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36" spans="2:14" ht="15" customHeight="1" x14ac:dyDescent="0.25">
      <c r="B1836" t="s">
        <v>3835</v>
      </c>
      <c r="C1836" s="1">
        <v>41076.71371527778</v>
      </c>
      <c r="D1836" s="4" t="s">
        <v>1963</v>
      </c>
      <c r="E1836">
        <v>600000</v>
      </c>
      <c r="F1836" t="s">
        <v>40</v>
      </c>
      <c r="G1836" s="8" t="e">
        <f>tblSalaries[[#This Row],[clean Salary (in local currency)]]*VLOOKUP(tblSalaries[[#This Row],[Currency]],tblXrate[],2,FALSE)</f>
        <v>#N/A</v>
      </c>
      <c r="H1836" t="s">
        <v>1964</v>
      </c>
      <c r="I1836" t="s">
        <v>52</v>
      </c>
      <c r="J1836" t="s">
        <v>8</v>
      </c>
      <c r="K1836" t="str">
        <f>VLOOKUP(tblSalaries[[#This Row],[Where do you work]],tblCountries[[Actual]:[Mapping]],2,FALSE)</f>
        <v>India</v>
      </c>
      <c r="L1836" t="s">
        <v>9</v>
      </c>
      <c r="M1836" s="46">
        <v>12</v>
      </c>
      <c r="N183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837" spans="2:14" ht="15" customHeight="1" x14ac:dyDescent="0.25">
      <c r="B1837" t="s">
        <v>3836</v>
      </c>
      <c r="C1837" s="1">
        <v>41076.718090277776</v>
      </c>
      <c r="D1837" s="4">
        <v>40000</v>
      </c>
      <c r="E1837">
        <v>40000</v>
      </c>
      <c r="F1837" t="s">
        <v>6</v>
      </c>
      <c r="G1837" s="8" t="e">
        <f>tblSalaries[[#This Row],[clean Salary (in local currency)]]*VLOOKUP(tblSalaries[[#This Row],[Currency]],tblXrate[],2,FALSE)</f>
        <v>#N/A</v>
      </c>
      <c r="H1837" t="s">
        <v>1020</v>
      </c>
      <c r="I1837" t="s">
        <v>52</v>
      </c>
      <c r="J1837" t="s">
        <v>8</v>
      </c>
      <c r="K1837" t="str">
        <f>VLOOKUP(tblSalaries[[#This Row],[Where do you work]],tblCountries[[Actual]:[Mapping]],2,FALSE)</f>
        <v>India</v>
      </c>
      <c r="L1837" t="s">
        <v>9</v>
      </c>
      <c r="M1837" s="46">
        <v>5</v>
      </c>
      <c r="N183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38" spans="2:14" ht="15" customHeight="1" x14ac:dyDescent="0.25">
      <c r="B1838" t="s">
        <v>3837</v>
      </c>
      <c r="C1838" s="1">
        <v>41076.742673611108</v>
      </c>
      <c r="D1838" s="4" t="s">
        <v>1965</v>
      </c>
      <c r="E1838">
        <v>350000</v>
      </c>
      <c r="F1838" t="s">
        <v>40</v>
      </c>
      <c r="G1838" s="8" t="e">
        <f>tblSalaries[[#This Row],[clean Salary (in local currency)]]*VLOOKUP(tblSalaries[[#This Row],[Currency]],tblXrate[],2,FALSE)</f>
        <v>#N/A</v>
      </c>
      <c r="H1838" t="s">
        <v>20</v>
      </c>
      <c r="I1838" t="s">
        <v>20</v>
      </c>
      <c r="J1838" t="s">
        <v>8</v>
      </c>
      <c r="K1838" t="str">
        <f>VLOOKUP(tblSalaries[[#This Row],[Where do you work]],tblCountries[[Actual]:[Mapping]],2,FALSE)</f>
        <v>India</v>
      </c>
      <c r="L1838" t="s">
        <v>9</v>
      </c>
      <c r="M1838" s="46">
        <v>6</v>
      </c>
      <c r="N183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39" spans="2:14" ht="15" customHeight="1" x14ac:dyDescent="0.25">
      <c r="B1839" t="s">
        <v>3838</v>
      </c>
      <c r="C1839" s="1">
        <v>41076.772210648145</v>
      </c>
      <c r="D1839" s="4">
        <v>2342342</v>
      </c>
      <c r="E1839">
        <v>2342342</v>
      </c>
      <c r="F1839" t="s">
        <v>40</v>
      </c>
      <c r="G1839" s="8" t="e">
        <f>tblSalaries[[#This Row],[clean Salary (in local currency)]]*VLOOKUP(tblSalaries[[#This Row],[Currency]],tblXrate[],2,FALSE)</f>
        <v>#N/A</v>
      </c>
      <c r="H1839" t="s">
        <v>1966</v>
      </c>
      <c r="I1839" t="s">
        <v>3913</v>
      </c>
      <c r="J1839" t="s">
        <v>8</v>
      </c>
      <c r="K1839" t="str">
        <f>VLOOKUP(tblSalaries[[#This Row],[Where do you work]],tblCountries[[Actual]:[Mapping]],2,FALSE)</f>
        <v>India</v>
      </c>
      <c r="L1839" t="s">
        <v>18</v>
      </c>
      <c r="M1839" s="46">
        <v>12</v>
      </c>
      <c r="N183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840" spans="2:14" ht="15" customHeight="1" x14ac:dyDescent="0.25">
      <c r="B1840" t="s">
        <v>3839</v>
      </c>
      <c r="C1840" s="1">
        <v>41076.773206018515</v>
      </c>
      <c r="D1840" s="4" t="s">
        <v>1184</v>
      </c>
      <c r="E1840">
        <v>700000</v>
      </c>
      <c r="F1840" t="s">
        <v>40</v>
      </c>
      <c r="G1840" s="8" t="e">
        <f>tblSalaries[[#This Row],[clean Salary (in local currency)]]*VLOOKUP(tblSalaries[[#This Row],[Currency]],tblXrate[],2,FALSE)</f>
        <v>#N/A</v>
      </c>
      <c r="H1840" t="s">
        <v>1967</v>
      </c>
      <c r="I1840" t="s">
        <v>52</v>
      </c>
      <c r="J1840" t="s">
        <v>8</v>
      </c>
      <c r="K1840" t="str">
        <f>VLOOKUP(tblSalaries[[#This Row],[Where do you work]],tblCountries[[Actual]:[Mapping]],2,FALSE)</f>
        <v>India</v>
      </c>
      <c r="L1840" t="s">
        <v>18</v>
      </c>
      <c r="M1840" s="46">
        <v>9</v>
      </c>
      <c r="N184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41" spans="2:14" ht="15" customHeight="1" x14ac:dyDescent="0.25">
      <c r="B1841" t="s">
        <v>3840</v>
      </c>
      <c r="C1841" s="1">
        <v>41076.933680555558</v>
      </c>
      <c r="D1841" s="4">
        <v>20500</v>
      </c>
      <c r="E1841">
        <v>20500</v>
      </c>
      <c r="F1841" t="s">
        <v>69</v>
      </c>
      <c r="G1841" s="8" t="e">
        <f>tblSalaries[[#This Row],[clean Salary (in local currency)]]*VLOOKUP(tblSalaries[[#This Row],[Currency]],tblXrate[],2,FALSE)</f>
        <v>#N/A</v>
      </c>
      <c r="H1841" t="s">
        <v>256</v>
      </c>
      <c r="I1841" t="s">
        <v>20</v>
      </c>
      <c r="J1841" t="s">
        <v>71</v>
      </c>
      <c r="K1841" t="str">
        <f>VLOOKUP(tblSalaries[[#This Row],[Where do you work]],tblCountries[[Actual]:[Mapping]],2,FALSE)</f>
        <v>UK</v>
      </c>
      <c r="L1841" t="s">
        <v>9</v>
      </c>
      <c r="M1841" s="46">
        <v>20</v>
      </c>
      <c r="N184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842" spans="2:14" ht="15" customHeight="1" x14ac:dyDescent="0.25">
      <c r="B1842" t="s">
        <v>3841</v>
      </c>
      <c r="C1842" s="1">
        <v>41077.065810185188</v>
      </c>
      <c r="D1842" s="4" t="s">
        <v>693</v>
      </c>
      <c r="E1842">
        <v>400000</v>
      </c>
      <c r="F1842" t="s">
        <v>40</v>
      </c>
      <c r="G1842" s="8" t="e">
        <f>tblSalaries[[#This Row],[clean Salary (in local currency)]]*VLOOKUP(tblSalaries[[#This Row],[Currency]],tblXrate[],2,FALSE)</f>
        <v>#N/A</v>
      </c>
      <c r="H1842" t="s">
        <v>1968</v>
      </c>
      <c r="I1842" t="s">
        <v>20</v>
      </c>
      <c r="J1842" t="s">
        <v>8</v>
      </c>
      <c r="K1842" t="str">
        <f>VLOOKUP(tblSalaries[[#This Row],[Where do you work]],tblCountries[[Actual]:[Mapping]],2,FALSE)</f>
        <v>India</v>
      </c>
      <c r="L1842" t="s">
        <v>25</v>
      </c>
      <c r="M1842" s="46">
        <v>2</v>
      </c>
      <c r="N184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43" spans="2:14" ht="15" customHeight="1" x14ac:dyDescent="0.25">
      <c r="B1843" t="s">
        <v>3842</v>
      </c>
      <c r="C1843" s="1">
        <v>41077.168055555558</v>
      </c>
      <c r="D1843" s="4" t="s">
        <v>1969</v>
      </c>
      <c r="E1843">
        <v>100000</v>
      </c>
      <c r="F1843" t="s">
        <v>6</v>
      </c>
      <c r="G1843" s="8" t="e">
        <f>tblSalaries[[#This Row],[clean Salary (in local currency)]]*VLOOKUP(tblSalaries[[#This Row],[Currency]],tblXrate[],2,FALSE)</f>
        <v>#N/A</v>
      </c>
      <c r="H1843" t="s">
        <v>1970</v>
      </c>
      <c r="I1843" t="s">
        <v>52</v>
      </c>
      <c r="J1843" t="s">
        <v>179</v>
      </c>
      <c r="K1843" t="str">
        <f>VLOOKUP(tblSalaries[[#This Row],[Where do you work]],tblCountries[[Actual]:[Mapping]],2,FALSE)</f>
        <v>UAE</v>
      </c>
      <c r="L1843" t="s">
        <v>13</v>
      </c>
      <c r="M1843" s="46">
        <v>15</v>
      </c>
      <c r="N184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844" spans="2:14" ht="15" customHeight="1" x14ac:dyDescent="0.25">
      <c r="B1844" t="s">
        <v>3843</v>
      </c>
      <c r="C1844" s="1">
        <v>41077.485335648147</v>
      </c>
      <c r="D1844" s="4">
        <v>75000</v>
      </c>
      <c r="E1844">
        <v>75000</v>
      </c>
      <c r="F1844" t="s">
        <v>669</v>
      </c>
      <c r="G1844" s="8" t="e">
        <f>tblSalaries[[#This Row],[clean Salary (in local currency)]]*VLOOKUP(tblSalaries[[#This Row],[Currency]],tblXrate[],2,FALSE)</f>
        <v>#N/A</v>
      </c>
      <c r="H1844" t="s">
        <v>556</v>
      </c>
      <c r="I1844" t="s">
        <v>310</v>
      </c>
      <c r="J1844" t="s">
        <v>671</v>
      </c>
      <c r="K1844" t="str">
        <f>VLOOKUP(tblSalaries[[#This Row],[Where do you work]],tblCountries[[Actual]:[Mapping]],2,FALSE)</f>
        <v>New Zealand</v>
      </c>
      <c r="L1844" t="s">
        <v>9</v>
      </c>
      <c r="M1844" s="46">
        <v>4</v>
      </c>
      <c r="N184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45" spans="2:14" ht="15" customHeight="1" x14ac:dyDescent="0.25">
      <c r="B1845" t="s">
        <v>3844</v>
      </c>
      <c r="C1845" s="1">
        <v>41077.500659722224</v>
      </c>
      <c r="D1845" s="4">
        <v>25000</v>
      </c>
      <c r="E1845">
        <v>25000</v>
      </c>
      <c r="F1845" t="s">
        <v>6</v>
      </c>
      <c r="G1845" s="8" t="e">
        <f>tblSalaries[[#This Row],[clean Salary (in local currency)]]*VLOOKUP(tblSalaries[[#This Row],[Currency]],tblXrate[],2,FALSE)</f>
        <v>#N/A</v>
      </c>
      <c r="H1845" t="s">
        <v>153</v>
      </c>
      <c r="I1845" t="s">
        <v>20</v>
      </c>
      <c r="J1845" t="s">
        <v>8</v>
      </c>
      <c r="K1845" t="str">
        <f>VLOOKUP(tblSalaries[[#This Row],[Where do you work]],tblCountries[[Actual]:[Mapping]],2,FALSE)</f>
        <v>India</v>
      </c>
      <c r="L1845" t="s">
        <v>13</v>
      </c>
      <c r="M1845" s="46">
        <v>1.5</v>
      </c>
      <c r="N184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46" spans="2:14" ht="15" customHeight="1" x14ac:dyDescent="0.25">
      <c r="B1846" t="s">
        <v>3845</v>
      </c>
      <c r="C1846" s="1">
        <v>41077.533935185187</v>
      </c>
      <c r="D1846" s="4">
        <v>5000</v>
      </c>
      <c r="E1846">
        <v>5000</v>
      </c>
      <c r="F1846" t="s">
        <v>6</v>
      </c>
      <c r="G1846" s="8" t="e">
        <f>tblSalaries[[#This Row],[clean Salary (in local currency)]]*VLOOKUP(tblSalaries[[#This Row],[Currency]],tblXrate[],2,FALSE)</f>
        <v>#N/A</v>
      </c>
      <c r="H1846" t="s">
        <v>1110</v>
      </c>
      <c r="I1846" t="s">
        <v>20</v>
      </c>
      <c r="J1846" t="s">
        <v>8</v>
      </c>
      <c r="K1846" t="str">
        <f>VLOOKUP(tblSalaries[[#This Row],[Where do you work]],tblCountries[[Actual]:[Mapping]],2,FALSE)</f>
        <v>India</v>
      </c>
      <c r="L1846" t="s">
        <v>18</v>
      </c>
      <c r="M1846" s="46">
        <v>10</v>
      </c>
      <c r="N184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47" spans="2:14" ht="15" customHeight="1" x14ac:dyDescent="0.25">
      <c r="B1847" t="s">
        <v>3846</v>
      </c>
      <c r="C1847" s="1">
        <v>41077.560162037036</v>
      </c>
      <c r="D1847" s="4" t="s">
        <v>1971</v>
      </c>
      <c r="E1847">
        <v>63000</v>
      </c>
      <c r="F1847" t="s">
        <v>82</v>
      </c>
      <c r="G1847" s="8" t="e">
        <f>tblSalaries[[#This Row],[clean Salary (in local currency)]]*VLOOKUP(tblSalaries[[#This Row],[Currency]],tblXrate[],2,FALSE)</f>
        <v>#N/A</v>
      </c>
      <c r="H1847" t="s">
        <v>1972</v>
      </c>
      <c r="I1847" t="s">
        <v>310</v>
      </c>
      <c r="J1847" t="s">
        <v>84</v>
      </c>
      <c r="K1847" t="str">
        <f>VLOOKUP(tblSalaries[[#This Row],[Where do you work]],tblCountries[[Actual]:[Mapping]],2,FALSE)</f>
        <v>Australia</v>
      </c>
      <c r="L1847" t="s">
        <v>13</v>
      </c>
      <c r="M1847" s="46">
        <v>3</v>
      </c>
      <c r="N184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48" spans="2:14" ht="15" customHeight="1" x14ac:dyDescent="0.25">
      <c r="B1848" t="s">
        <v>3847</v>
      </c>
      <c r="C1848" s="1">
        <v>41077.667939814812</v>
      </c>
      <c r="D1848" s="4">
        <v>60000</v>
      </c>
      <c r="E1848">
        <v>60000</v>
      </c>
      <c r="F1848" t="s">
        <v>22</v>
      </c>
      <c r="G1848" s="8" t="e">
        <f>tblSalaries[[#This Row],[clean Salary (in local currency)]]*VLOOKUP(tblSalaries[[#This Row],[Currency]],tblXrate[],2,FALSE)</f>
        <v>#N/A</v>
      </c>
      <c r="H1848" t="s">
        <v>1973</v>
      </c>
      <c r="I1848" t="s">
        <v>52</v>
      </c>
      <c r="J1848" t="s">
        <v>24</v>
      </c>
      <c r="K1848" t="str">
        <f>VLOOKUP(tblSalaries[[#This Row],[Where do you work]],tblCountries[[Actual]:[Mapping]],2,FALSE)</f>
        <v>Germany</v>
      </c>
      <c r="L1848" t="s">
        <v>9</v>
      </c>
      <c r="M1848" s="46">
        <v>6</v>
      </c>
      <c r="N184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49" spans="2:14" ht="15" customHeight="1" x14ac:dyDescent="0.25">
      <c r="B1849" t="s">
        <v>3848</v>
      </c>
      <c r="C1849" s="1">
        <v>41078.237708333334</v>
      </c>
      <c r="D1849" s="4">
        <v>600000</v>
      </c>
      <c r="E1849">
        <v>600000</v>
      </c>
      <c r="F1849" t="s">
        <v>1359</v>
      </c>
      <c r="G1849" s="8" t="e">
        <f>tblSalaries[[#This Row],[clean Salary (in local currency)]]*VLOOKUP(tblSalaries[[#This Row],[Currency]],tblXrate[],2,FALSE)</f>
        <v>#N/A</v>
      </c>
      <c r="H1849" t="s">
        <v>279</v>
      </c>
      <c r="I1849" t="s">
        <v>279</v>
      </c>
      <c r="J1849" t="s">
        <v>1974</v>
      </c>
      <c r="K1849" t="str">
        <f>VLOOKUP(tblSalaries[[#This Row],[Where do you work]],tblCountries[[Actual]:[Mapping]],2,FALSE)</f>
        <v>Denmark</v>
      </c>
      <c r="L1849" t="s">
        <v>18</v>
      </c>
      <c r="M1849" s="46">
        <v>20</v>
      </c>
      <c r="N184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850" spans="2:14" ht="15" customHeight="1" x14ac:dyDescent="0.25">
      <c r="B1850" t="s">
        <v>3849</v>
      </c>
      <c r="C1850" s="1">
        <v>41078.260127314818</v>
      </c>
      <c r="D1850" s="4">
        <v>46000</v>
      </c>
      <c r="E1850">
        <v>46000</v>
      </c>
      <c r="F1850" t="s">
        <v>6</v>
      </c>
      <c r="G1850" s="8" t="e">
        <f>tblSalaries[[#This Row],[clean Salary (in local currency)]]*VLOOKUP(tblSalaries[[#This Row],[Currency]],tblXrate[],2,FALSE)</f>
        <v>#N/A</v>
      </c>
      <c r="H1850" t="s">
        <v>1975</v>
      </c>
      <c r="I1850" t="s">
        <v>20</v>
      </c>
      <c r="J1850" t="s">
        <v>15</v>
      </c>
      <c r="K1850" t="str">
        <f>VLOOKUP(tblSalaries[[#This Row],[Where do you work]],tblCountries[[Actual]:[Mapping]],2,FALSE)</f>
        <v>USA</v>
      </c>
      <c r="L1850" t="s">
        <v>13</v>
      </c>
      <c r="M1850" s="46">
        <v>1</v>
      </c>
      <c r="N185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51" spans="2:14" ht="15" customHeight="1" x14ac:dyDescent="0.25">
      <c r="B1851" t="s">
        <v>3850</v>
      </c>
      <c r="C1851" s="1">
        <v>41078.346539351849</v>
      </c>
      <c r="D1851" s="4">
        <v>5000</v>
      </c>
      <c r="E1851">
        <v>5000</v>
      </c>
      <c r="F1851" t="s">
        <v>6</v>
      </c>
      <c r="G1851" s="8" t="e">
        <f>tblSalaries[[#This Row],[clean Salary (in local currency)]]*VLOOKUP(tblSalaries[[#This Row],[Currency]],tblXrate[],2,FALSE)</f>
        <v>#N/A</v>
      </c>
      <c r="H1851" t="s">
        <v>1976</v>
      </c>
      <c r="I1851" t="s">
        <v>20</v>
      </c>
      <c r="J1851" t="s">
        <v>8</v>
      </c>
      <c r="K1851" t="str">
        <f>VLOOKUP(tblSalaries[[#This Row],[Where do you work]],tblCountries[[Actual]:[Mapping]],2,FALSE)</f>
        <v>India</v>
      </c>
      <c r="L1851" t="s">
        <v>13</v>
      </c>
      <c r="M1851" s="46">
        <v>2</v>
      </c>
      <c r="N185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52" spans="2:14" ht="15" customHeight="1" x14ac:dyDescent="0.25">
      <c r="B1852" t="s">
        <v>3851</v>
      </c>
      <c r="C1852" s="1">
        <v>41078.602766203701</v>
      </c>
      <c r="D1852" s="4" t="s">
        <v>1977</v>
      </c>
      <c r="E1852">
        <v>76300</v>
      </c>
      <c r="F1852" t="s">
        <v>82</v>
      </c>
      <c r="G1852" s="8" t="e">
        <f>tblSalaries[[#This Row],[clean Salary (in local currency)]]*VLOOKUP(tblSalaries[[#This Row],[Currency]],tblXrate[],2,FALSE)</f>
        <v>#N/A</v>
      </c>
      <c r="H1852" t="s">
        <v>386</v>
      </c>
      <c r="I1852" t="s">
        <v>20</v>
      </c>
      <c r="J1852" t="s">
        <v>84</v>
      </c>
      <c r="K1852" t="str">
        <f>VLOOKUP(tblSalaries[[#This Row],[Where do you work]],tblCountries[[Actual]:[Mapping]],2,FALSE)</f>
        <v>Australia</v>
      </c>
      <c r="L1852" t="s">
        <v>13</v>
      </c>
      <c r="M1852" s="46">
        <v>3</v>
      </c>
      <c r="N185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53" spans="2:14" ht="15" customHeight="1" x14ac:dyDescent="0.25">
      <c r="B1853" t="s">
        <v>3852</v>
      </c>
      <c r="C1853" s="1">
        <v>41078.744351851848</v>
      </c>
      <c r="D1853" s="4" t="s">
        <v>1324</v>
      </c>
      <c r="E1853">
        <v>350000</v>
      </c>
      <c r="F1853" t="s">
        <v>40</v>
      </c>
      <c r="G1853" s="8" t="e">
        <f>tblSalaries[[#This Row],[clean Salary (in local currency)]]*VLOOKUP(tblSalaries[[#This Row],[Currency]],tblXrate[],2,FALSE)</f>
        <v>#N/A</v>
      </c>
      <c r="H1853" t="s">
        <v>1978</v>
      </c>
      <c r="I1853" t="s">
        <v>52</v>
      </c>
      <c r="J1853" t="s">
        <v>8</v>
      </c>
      <c r="K1853" t="str">
        <f>VLOOKUP(tblSalaries[[#This Row],[Where do you work]],tblCountries[[Actual]:[Mapping]],2,FALSE)</f>
        <v>India</v>
      </c>
      <c r="L1853" t="s">
        <v>18</v>
      </c>
      <c r="M1853" s="46">
        <v>27</v>
      </c>
      <c r="N185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854" spans="2:14" ht="15" customHeight="1" x14ac:dyDescent="0.25">
      <c r="B1854" t="s">
        <v>3853</v>
      </c>
      <c r="C1854" s="1">
        <v>41078.768599537034</v>
      </c>
      <c r="D1854" s="4" t="s">
        <v>68</v>
      </c>
      <c r="E1854">
        <v>35000</v>
      </c>
      <c r="F1854" t="s">
        <v>69</v>
      </c>
      <c r="G1854" s="8" t="e">
        <f>tblSalaries[[#This Row],[clean Salary (in local currency)]]*VLOOKUP(tblSalaries[[#This Row],[Currency]],tblXrate[],2,FALSE)</f>
        <v>#N/A</v>
      </c>
      <c r="H1854" t="s">
        <v>1979</v>
      </c>
      <c r="I1854" t="s">
        <v>20</v>
      </c>
      <c r="J1854" t="s">
        <v>71</v>
      </c>
      <c r="K1854" t="str">
        <f>VLOOKUP(tblSalaries[[#This Row],[Where do you work]],tblCountries[[Actual]:[Mapping]],2,FALSE)</f>
        <v>UK</v>
      </c>
      <c r="L1854" t="s">
        <v>13</v>
      </c>
      <c r="M1854" s="46">
        <v>34</v>
      </c>
      <c r="N185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30-40</v>
      </c>
    </row>
    <row r="1855" spans="2:14" ht="15" customHeight="1" x14ac:dyDescent="0.25">
      <c r="B1855" t="s">
        <v>3854</v>
      </c>
      <c r="C1855" s="1">
        <v>41079.016250000001</v>
      </c>
      <c r="D1855" s="4">
        <v>45000</v>
      </c>
      <c r="E1855">
        <v>45000</v>
      </c>
      <c r="F1855" t="s">
        <v>6</v>
      </c>
      <c r="G1855" s="8" t="e">
        <f>tblSalaries[[#This Row],[clean Salary (in local currency)]]*VLOOKUP(tblSalaries[[#This Row],[Currency]],tblXrate[],2,FALSE)</f>
        <v>#N/A</v>
      </c>
      <c r="H1855" t="s">
        <v>89</v>
      </c>
      <c r="I1855" t="s">
        <v>310</v>
      </c>
      <c r="J1855" t="s">
        <v>15</v>
      </c>
      <c r="K1855" t="str">
        <f>VLOOKUP(tblSalaries[[#This Row],[Where do you work]],tblCountries[[Actual]:[Mapping]],2,FALSE)</f>
        <v>USA</v>
      </c>
      <c r="L1855" t="s">
        <v>18</v>
      </c>
      <c r="M1855" s="46">
        <v>5</v>
      </c>
      <c r="N185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56" spans="2:14" ht="15" customHeight="1" x14ac:dyDescent="0.25">
      <c r="B1856" t="s">
        <v>3855</v>
      </c>
      <c r="C1856" s="1">
        <v>41079.076261574075</v>
      </c>
      <c r="D1856" s="4" t="s">
        <v>1980</v>
      </c>
      <c r="E1856">
        <v>60000</v>
      </c>
      <c r="F1856" t="s">
        <v>6</v>
      </c>
      <c r="G1856" s="8" t="e">
        <f>tblSalaries[[#This Row],[clean Salary (in local currency)]]*VLOOKUP(tblSalaries[[#This Row],[Currency]],tblXrate[],2,FALSE)</f>
        <v>#N/A</v>
      </c>
      <c r="H1856" t="s">
        <v>1981</v>
      </c>
      <c r="I1856" t="s">
        <v>52</v>
      </c>
      <c r="J1856" t="s">
        <v>88</v>
      </c>
      <c r="K1856" t="str">
        <f>VLOOKUP(tblSalaries[[#This Row],[Where do you work]],tblCountries[[Actual]:[Mapping]],2,FALSE)</f>
        <v>Canada</v>
      </c>
      <c r="L1856" t="s">
        <v>18</v>
      </c>
      <c r="M1856" s="46">
        <v>10</v>
      </c>
      <c r="N185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57" spans="2:14" ht="15" customHeight="1" x14ac:dyDescent="0.25">
      <c r="B1857" t="s">
        <v>3856</v>
      </c>
      <c r="C1857" s="1">
        <v>41079.142754629633</v>
      </c>
      <c r="D1857" s="4">
        <v>43000</v>
      </c>
      <c r="E1857">
        <v>43000</v>
      </c>
      <c r="F1857" t="s">
        <v>6</v>
      </c>
      <c r="G1857" s="8" t="e">
        <f>tblSalaries[[#This Row],[clean Salary (in local currency)]]*VLOOKUP(tblSalaries[[#This Row],[Currency]],tblXrate[],2,FALSE)</f>
        <v>#N/A</v>
      </c>
      <c r="H1857" t="s">
        <v>686</v>
      </c>
      <c r="I1857" t="s">
        <v>20</v>
      </c>
      <c r="J1857" t="s">
        <v>15</v>
      </c>
      <c r="K1857" t="str">
        <f>VLOOKUP(tblSalaries[[#This Row],[Where do you work]],tblCountries[[Actual]:[Mapping]],2,FALSE)</f>
        <v>USA</v>
      </c>
      <c r="L1857" t="s">
        <v>9</v>
      </c>
      <c r="M1857" s="46">
        <v>5</v>
      </c>
      <c r="N185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58" spans="2:14" ht="15" customHeight="1" x14ac:dyDescent="0.25">
      <c r="B1858" t="s">
        <v>3857</v>
      </c>
      <c r="C1858" s="1">
        <v>41079.204930555556</v>
      </c>
      <c r="D1858" s="4">
        <v>28000</v>
      </c>
      <c r="E1858">
        <v>28000</v>
      </c>
      <c r="F1858" t="s">
        <v>22</v>
      </c>
      <c r="G1858" s="8" t="e">
        <f>tblSalaries[[#This Row],[clean Salary (in local currency)]]*VLOOKUP(tblSalaries[[#This Row],[Currency]],tblXrate[],2,FALSE)</f>
        <v>#N/A</v>
      </c>
      <c r="H1858" t="s">
        <v>270</v>
      </c>
      <c r="I1858" t="s">
        <v>488</v>
      </c>
      <c r="J1858" t="s">
        <v>607</v>
      </c>
      <c r="K1858" t="str">
        <f>VLOOKUP(tblSalaries[[#This Row],[Where do you work]],tblCountries[[Actual]:[Mapping]],2,FALSE)</f>
        <v>Spain</v>
      </c>
      <c r="L1858" t="s">
        <v>9</v>
      </c>
      <c r="M1858" s="46">
        <v>8</v>
      </c>
      <c r="N185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59" spans="2:14" ht="15" customHeight="1" x14ac:dyDescent="0.25">
      <c r="B1859" t="s">
        <v>3858</v>
      </c>
      <c r="C1859" s="1">
        <v>41079.285266203704</v>
      </c>
      <c r="D1859" s="4">
        <v>48000</v>
      </c>
      <c r="E1859">
        <v>48000</v>
      </c>
      <c r="F1859" t="s">
        <v>6</v>
      </c>
      <c r="G1859" s="8" t="e">
        <f>tblSalaries[[#This Row],[clean Salary (in local currency)]]*VLOOKUP(tblSalaries[[#This Row],[Currency]],tblXrate[],2,FALSE)</f>
        <v>#N/A</v>
      </c>
      <c r="H1859" t="s">
        <v>1982</v>
      </c>
      <c r="I1859" t="s">
        <v>20</v>
      </c>
      <c r="J1859" t="s">
        <v>15</v>
      </c>
      <c r="K1859" t="str">
        <f>VLOOKUP(tblSalaries[[#This Row],[Where do you work]],tblCountries[[Actual]:[Mapping]],2,FALSE)</f>
        <v>USA</v>
      </c>
      <c r="L1859" t="s">
        <v>9</v>
      </c>
      <c r="M1859" s="46">
        <v>12</v>
      </c>
      <c r="N185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860" spans="2:14" ht="15" customHeight="1" x14ac:dyDescent="0.25">
      <c r="B1860" t="s">
        <v>3859</v>
      </c>
      <c r="C1860" s="1">
        <v>41079.332638888889</v>
      </c>
      <c r="D1860" s="4">
        <v>120000</v>
      </c>
      <c r="E1860">
        <v>120000</v>
      </c>
      <c r="F1860" t="s">
        <v>82</v>
      </c>
      <c r="G1860" s="8" t="e">
        <f>tblSalaries[[#This Row],[clean Salary (in local currency)]]*VLOOKUP(tblSalaries[[#This Row],[Currency]],tblXrate[],2,FALSE)</f>
        <v>#N/A</v>
      </c>
      <c r="H1860" t="s">
        <v>52</v>
      </c>
      <c r="I1860" t="s">
        <v>52</v>
      </c>
      <c r="J1860" t="s">
        <v>84</v>
      </c>
      <c r="K1860" t="str">
        <f>VLOOKUP(tblSalaries[[#This Row],[Where do you work]],tblCountries[[Actual]:[Mapping]],2,FALSE)</f>
        <v>Australia</v>
      </c>
      <c r="L1860" t="s">
        <v>25</v>
      </c>
      <c r="M1860" s="46">
        <v>8</v>
      </c>
      <c r="N186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61" spans="2:14" ht="15" customHeight="1" x14ac:dyDescent="0.25">
      <c r="B1861" t="s">
        <v>3860</v>
      </c>
      <c r="C1861" s="1">
        <v>41079.527268518519</v>
      </c>
      <c r="D1861" s="4">
        <v>4000</v>
      </c>
      <c r="E1861">
        <v>4000</v>
      </c>
      <c r="F1861" t="s">
        <v>6</v>
      </c>
      <c r="G1861" s="8" t="e">
        <f>tblSalaries[[#This Row],[clean Salary (in local currency)]]*VLOOKUP(tblSalaries[[#This Row],[Currency]],tblXrate[],2,FALSE)</f>
        <v>#N/A</v>
      </c>
      <c r="H1861" t="s">
        <v>1983</v>
      </c>
      <c r="I1861" t="s">
        <v>20</v>
      </c>
      <c r="J1861" t="s">
        <v>8</v>
      </c>
      <c r="K1861" t="str">
        <f>VLOOKUP(tblSalaries[[#This Row],[Where do you work]],tblCountries[[Actual]:[Mapping]],2,FALSE)</f>
        <v>India</v>
      </c>
      <c r="L1861" t="s">
        <v>18</v>
      </c>
      <c r="M1861" s="46">
        <v>4</v>
      </c>
      <c r="N186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62" spans="2:14" ht="15" customHeight="1" x14ac:dyDescent="0.25">
      <c r="B1862" t="s">
        <v>3861</v>
      </c>
      <c r="C1862" s="1">
        <v>41079.63585648148</v>
      </c>
      <c r="D1862" s="4">
        <v>250000</v>
      </c>
      <c r="E1862">
        <v>250000</v>
      </c>
      <c r="F1862" t="s">
        <v>40</v>
      </c>
      <c r="G1862" s="8" t="e">
        <f>tblSalaries[[#This Row],[clean Salary (in local currency)]]*VLOOKUP(tblSalaries[[#This Row],[Currency]],tblXrate[],2,FALSE)</f>
        <v>#N/A</v>
      </c>
      <c r="H1862" t="s">
        <v>764</v>
      </c>
      <c r="I1862" t="s">
        <v>3912</v>
      </c>
      <c r="J1862" t="s">
        <v>8</v>
      </c>
      <c r="K1862" t="str">
        <f>VLOOKUP(tblSalaries[[#This Row],[Where do you work]],tblCountries[[Actual]:[Mapping]],2,FALSE)</f>
        <v>India</v>
      </c>
      <c r="L1862" t="s">
        <v>9</v>
      </c>
      <c r="M1862" s="46">
        <v>3</v>
      </c>
      <c r="N186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63" spans="2:14" ht="15" customHeight="1" x14ac:dyDescent="0.25">
      <c r="B1863" t="s">
        <v>3862</v>
      </c>
      <c r="C1863" s="1">
        <v>41079.709467592591</v>
      </c>
      <c r="D1863" s="4" t="s">
        <v>1984</v>
      </c>
      <c r="E1863">
        <v>52224</v>
      </c>
      <c r="F1863" t="s">
        <v>1985</v>
      </c>
      <c r="G1863" s="8" t="e">
        <f>tblSalaries[[#This Row],[clean Salary (in local currency)]]*VLOOKUP(tblSalaries[[#This Row],[Currency]],tblXrate[],2,FALSE)</f>
        <v>#N/A</v>
      </c>
      <c r="H1863" t="s">
        <v>1986</v>
      </c>
      <c r="I1863" t="s">
        <v>3912</v>
      </c>
      <c r="J1863" t="s">
        <v>1987</v>
      </c>
      <c r="K1863" t="str">
        <f>VLOOKUP(tblSalaries[[#This Row],[Where do you work]],tblCountries[[Actual]:[Mapping]],2,FALSE)</f>
        <v>Ethiopia</v>
      </c>
      <c r="L1863" t="s">
        <v>9</v>
      </c>
      <c r="M1863" s="46">
        <v>3</v>
      </c>
      <c r="N186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64" spans="2:14" ht="15" customHeight="1" x14ac:dyDescent="0.25">
      <c r="B1864" t="s">
        <v>3863</v>
      </c>
      <c r="C1864" s="1">
        <v>41079.762291666666</v>
      </c>
      <c r="D1864" s="4">
        <v>25000</v>
      </c>
      <c r="E1864">
        <v>25000</v>
      </c>
      <c r="F1864" t="s">
        <v>69</v>
      </c>
      <c r="G1864" s="8" t="e">
        <f>tblSalaries[[#This Row],[clean Salary (in local currency)]]*VLOOKUP(tblSalaries[[#This Row],[Currency]],tblXrate[],2,FALSE)</f>
        <v>#N/A</v>
      </c>
      <c r="H1864" t="s">
        <v>153</v>
      </c>
      <c r="I1864" t="s">
        <v>20</v>
      </c>
      <c r="J1864" t="s">
        <v>71</v>
      </c>
      <c r="K1864" t="str">
        <f>VLOOKUP(tblSalaries[[#This Row],[Where do you work]],tblCountries[[Actual]:[Mapping]],2,FALSE)</f>
        <v>UK</v>
      </c>
      <c r="L1864" t="s">
        <v>9</v>
      </c>
      <c r="M1864" s="46">
        <v>3</v>
      </c>
      <c r="N186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65" spans="2:14" ht="15" customHeight="1" x14ac:dyDescent="0.25">
      <c r="B1865" t="s">
        <v>3864</v>
      </c>
      <c r="C1865" s="1">
        <v>41079.814872685187</v>
      </c>
      <c r="D1865" s="4">
        <v>74000</v>
      </c>
      <c r="E1865">
        <v>74000</v>
      </c>
      <c r="F1865" t="s">
        <v>82</v>
      </c>
      <c r="G1865" s="8" t="e">
        <f>tblSalaries[[#This Row],[clean Salary (in local currency)]]*VLOOKUP(tblSalaries[[#This Row],[Currency]],tblXrate[],2,FALSE)</f>
        <v>#N/A</v>
      </c>
      <c r="H1865" t="s">
        <v>1239</v>
      </c>
      <c r="I1865" t="s">
        <v>20</v>
      </c>
      <c r="J1865" t="s">
        <v>84</v>
      </c>
      <c r="K1865" t="str">
        <f>VLOOKUP(tblSalaries[[#This Row],[Where do you work]],tblCountries[[Actual]:[Mapping]],2,FALSE)</f>
        <v>Australia</v>
      </c>
      <c r="L1865" t="s">
        <v>9</v>
      </c>
      <c r="M1865" s="46">
        <v>8</v>
      </c>
      <c r="N186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66" spans="2:14" ht="15" customHeight="1" x14ac:dyDescent="0.25">
      <c r="B1866" t="s">
        <v>3865</v>
      </c>
      <c r="C1866" s="1">
        <v>41079.84479166667</v>
      </c>
      <c r="D1866" s="4">
        <v>750000</v>
      </c>
      <c r="E1866">
        <v>750000</v>
      </c>
      <c r="F1866" t="s">
        <v>40</v>
      </c>
      <c r="G1866" s="8" t="e">
        <f>tblSalaries[[#This Row],[clean Salary (in local currency)]]*VLOOKUP(tblSalaries[[#This Row],[Currency]],tblXrate[],2,FALSE)</f>
        <v>#N/A</v>
      </c>
      <c r="H1866" t="s">
        <v>20</v>
      </c>
      <c r="I1866" t="s">
        <v>20</v>
      </c>
      <c r="J1866" t="s">
        <v>8</v>
      </c>
      <c r="K1866" t="str">
        <f>VLOOKUP(tblSalaries[[#This Row],[Where do you work]],tblCountries[[Actual]:[Mapping]],2,FALSE)</f>
        <v>India</v>
      </c>
      <c r="L1866" t="s">
        <v>9</v>
      </c>
      <c r="M1866" s="46">
        <v>5</v>
      </c>
      <c r="N186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67" spans="2:14" ht="15" customHeight="1" x14ac:dyDescent="0.25">
      <c r="B1867" t="s">
        <v>3866</v>
      </c>
      <c r="C1867" s="1">
        <v>41079.858043981483</v>
      </c>
      <c r="D1867" s="4">
        <v>25000</v>
      </c>
      <c r="E1867">
        <v>25000</v>
      </c>
      <c r="F1867" t="s">
        <v>6</v>
      </c>
      <c r="G1867" s="8" t="e">
        <f>tblSalaries[[#This Row],[clean Salary (in local currency)]]*VLOOKUP(tblSalaries[[#This Row],[Currency]],tblXrate[],2,FALSE)</f>
        <v>#N/A</v>
      </c>
      <c r="H1867" t="s">
        <v>91</v>
      </c>
      <c r="I1867" t="s">
        <v>52</v>
      </c>
      <c r="J1867" t="s">
        <v>8</v>
      </c>
      <c r="K1867" t="str">
        <f>VLOOKUP(tblSalaries[[#This Row],[Where do you work]],tblCountries[[Actual]:[Mapping]],2,FALSE)</f>
        <v>India</v>
      </c>
      <c r="L1867" t="s">
        <v>9</v>
      </c>
      <c r="M1867" s="46">
        <v>10</v>
      </c>
      <c r="N186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68" spans="2:14" ht="15" customHeight="1" x14ac:dyDescent="0.25">
      <c r="B1868" t="s">
        <v>3867</v>
      </c>
      <c r="C1868" s="1">
        <v>41079.875937500001</v>
      </c>
      <c r="D1868" s="4">
        <v>420000</v>
      </c>
      <c r="E1868">
        <v>420000</v>
      </c>
      <c r="F1868" t="s">
        <v>40</v>
      </c>
      <c r="G1868" s="8" t="e">
        <f>tblSalaries[[#This Row],[clean Salary (in local currency)]]*VLOOKUP(tblSalaries[[#This Row],[Currency]],tblXrate[],2,FALSE)</f>
        <v>#N/A</v>
      </c>
      <c r="H1868" t="s">
        <v>20</v>
      </c>
      <c r="I1868" t="s">
        <v>20</v>
      </c>
      <c r="J1868" t="s">
        <v>8</v>
      </c>
      <c r="K1868" t="str">
        <f>VLOOKUP(tblSalaries[[#This Row],[Where do you work]],tblCountries[[Actual]:[Mapping]],2,FALSE)</f>
        <v>India</v>
      </c>
      <c r="L1868" t="s">
        <v>9</v>
      </c>
      <c r="M1868" s="46">
        <v>2</v>
      </c>
      <c r="N186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69" spans="2:14" ht="15" customHeight="1" x14ac:dyDescent="0.25">
      <c r="B1869" t="s">
        <v>3868</v>
      </c>
      <c r="C1869" s="1">
        <v>41079.879351851851</v>
      </c>
      <c r="D1869" s="4">
        <v>62000</v>
      </c>
      <c r="E1869">
        <v>62000</v>
      </c>
      <c r="F1869" t="s">
        <v>6</v>
      </c>
      <c r="G1869" s="8" t="e">
        <f>tblSalaries[[#This Row],[clean Salary (in local currency)]]*VLOOKUP(tblSalaries[[#This Row],[Currency]],tblXrate[],2,FALSE)</f>
        <v>#N/A</v>
      </c>
      <c r="H1869" t="s">
        <v>20</v>
      </c>
      <c r="I1869" t="s">
        <v>20</v>
      </c>
      <c r="J1869" t="s">
        <v>15</v>
      </c>
      <c r="K1869" t="str">
        <f>VLOOKUP(tblSalaries[[#This Row],[Where do you work]],tblCountries[[Actual]:[Mapping]],2,FALSE)</f>
        <v>USA</v>
      </c>
      <c r="L1869" t="s">
        <v>9</v>
      </c>
      <c r="M1869" s="46">
        <v>4</v>
      </c>
      <c r="N186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70" spans="2:14" ht="15" customHeight="1" x14ac:dyDescent="0.25">
      <c r="B1870" t="s">
        <v>3869</v>
      </c>
      <c r="C1870" s="1">
        <v>41079.897638888891</v>
      </c>
      <c r="D1870" s="4">
        <v>48000</v>
      </c>
      <c r="E1870">
        <v>48000</v>
      </c>
      <c r="F1870" t="s">
        <v>6</v>
      </c>
      <c r="G1870" s="8" t="e">
        <f>tblSalaries[[#This Row],[clean Salary (in local currency)]]*VLOOKUP(tblSalaries[[#This Row],[Currency]],tblXrate[],2,FALSE)</f>
        <v>#N/A</v>
      </c>
      <c r="H1870" t="s">
        <v>1988</v>
      </c>
      <c r="I1870" t="s">
        <v>20</v>
      </c>
      <c r="J1870" t="s">
        <v>15</v>
      </c>
      <c r="K1870" t="str">
        <f>VLOOKUP(tblSalaries[[#This Row],[Where do you work]],tblCountries[[Actual]:[Mapping]],2,FALSE)</f>
        <v>USA</v>
      </c>
      <c r="L1870" t="s">
        <v>9</v>
      </c>
      <c r="M1870" s="46">
        <v>1</v>
      </c>
      <c r="N187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71" spans="2:14" ht="15" customHeight="1" x14ac:dyDescent="0.25">
      <c r="B1871" t="s">
        <v>3870</v>
      </c>
      <c r="C1871" s="1">
        <v>41079.946469907409</v>
      </c>
      <c r="D1871" s="4">
        <v>5000</v>
      </c>
      <c r="E1871">
        <v>5000</v>
      </c>
      <c r="F1871" t="s">
        <v>6</v>
      </c>
      <c r="G1871" s="8" t="e">
        <f>tblSalaries[[#This Row],[clean Salary (in local currency)]]*VLOOKUP(tblSalaries[[#This Row],[Currency]],tblXrate[],2,FALSE)</f>
        <v>#N/A</v>
      </c>
      <c r="H1871" t="s">
        <v>1989</v>
      </c>
      <c r="I1871" t="s">
        <v>3913</v>
      </c>
      <c r="J1871" t="s">
        <v>8</v>
      </c>
      <c r="K1871" t="str">
        <f>VLOOKUP(tblSalaries[[#This Row],[Where do you work]],tblCountries[[Actual]:[Mapping]],2,FALSE)</f>
        <v>India</v>
      </c>
      <c r="L1871" t="s">
        <v>9</v>
      </c>
      <c r="M1871" s="46">
        <v>3</v>
      </c>
      <c r="N187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72" spans="2:14" ht="15" customHeight="1" x14ac:dyDescent="0.25">
      <c r="B1872" t="s">
        <v>3871</v>
      </c>
      <c r="C1872" s="1">
        <v>41080.019375000003</v>
      </c>
      <c r="D1872" s="4" t="s">
        <v>1990</v>
      </c>
      <c r="E1872">
        <v>276000</v>
      </c>
      <c r="F1872" t="s">
        <v>40</v>
      </c>
      <c r="G1872" s="8" t="e">
        <f>tblSalaries[[#This Row],[clean Salary (in local currency)]]*VLOOKUP(tblSalaries[[#This Row],[Currency]],tblXrate[],2,FALSE)</f>
        <v>#N/A</v>
      </c>
      <c r="H1872" t="s">
        <v>1991</v>
      </c>
      <c r="I1872" t="s">
        <v>3912</v>
      </c>
      <c r="J1872" t="s">
        <v>8</v>
      </c>
      <c r="K1872" t="str">
        <f>VLOOKUP(tblSalaries[[#This Row],[Where do you work]],tblCountries[[Actual]:[Mapping]],2,FALSE)</f>
        <v>India</v>
      </c>
      <c r="L1872" t="s">
        <v>13</v>
      </c>
      <c r="M1872" s="46">
        <v>6</v>
      </c>
      <c r="N187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73" spans="2:14" ht="15" customHeight="1" x14ac:dyDescent="0.25">
      <c r="B1873" t="s">
        <v>3872</v>
      </c>
      <c r="C1873" s="1">
        <v>41080.038518518515</v>
      </c>
      <c r="D1873" s="4">
        <v>75000</v>
      </c>
      <c r="E1873">
        <v>75000</v>
      </c>
      <c r="F1873" t="s">
        <v>6</v>
      </c>
      <c r="G1873" s="8" t="e">
        <f>tblSalaries[[#This Row],[clean Salary (in local currency)]]*VLOOKUP(tblSalaries[[#This Row],[Currency]],tblXrate[],2,FALSE)</f>
        <v>#N/A</v>
      </c>
      <c r="H1873" t="s">
        <v>153</v>
      </c>
      <c r="I1873" t="s">
        <v>20</v>
      </c>
      <c r="J1873" t="s">
        <v>15</v>
      </c>
      <c r="K1873" t="str">
        <f>VLOOKUP(tblSalaries[[#This Row],[Where do you work]],tblCountries[[Actual]:[Mapping]],2,FALSE)</f>
        <v>USA</v>
      </c>
      <c r="L1873" t="s">
        <v>25</v>
      </c>
      <c r="M1873" s="46">
        <v>3</v>
      </c>
      <c r="N187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74" spans="2:14" ht="15" customHeight="1" x14ac:dyDescent="0.25">
      <c r="B1874" t="s">
        <v>3873</v>
      </c>
      <c r="C1874" s="1">
        <v>41080.056122685186</v>
      </c>
      <c r="D1874" s="4">
        <v>250000</v>
      </c>
      <c r="E1874">
        <v>250000</v>
      </c>
      <c r="F1874" t="s">
        <v>40</v>
      </c>
      <c r="G1874" s="8" t="e">
        <f>tblSalaries[[#This Row],[clean Salary (in local currency)]]*VLOOKUP(tblSalaries[[#This Row],[Currency]],tblXrate[],2,FALSE)</f>
        <v>#N/A</v>
      </c>
      <c r="H1874" t="s">
        <v>1992</v>
      </c>
      <c r="I1874" t="s">
        <v>20</v>
      </c>
      <c r="J1874" t="s">
        <v>8</v>
      </c>
      <c r="K1874" t="str">
        <f>VLOOKUP(tblSalaries[[#This Row],[Where do you work]],tblCountries[[Actual]:[Mapping]],2,FALSE)</f>
        <v>India</v>
      </c>
      <c r="L1874" t="s">
        <v>186</v>
      </c>
      <c r="M1874" s="46">
        <v>1.6</v>
      </c>
      <c r="N187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75" spans="2:14" ht="15" customHeight="1" x14ac:dyDescent="0.25">
      <c r="B1875" t="s">
        <v>3874</v>
      </c>
      <c r="C1875" s="1">
        <v>41080.071666666663</v>
      </c>
      <c r="D1875" s="4">
        <v>700</v>
      </c>
      <c r="E1875">
        <v>8400</v>
      </c>
      <c r="F1875" t="s">
        <v>6</v>
      </c>
      <c r="G1875" s="8" t="e">
        <f>tblSalaries[[#This Row],[clean Salary (in local currency)]]*VLOOKUP(tblSalaries[[#This Row],[Currency]],tblXrate[],2,FALSE)</f>
        <v>#N/A</v>
      </c>
      <c r="H1875" t="s">
        <v>929</v>
      </c>
      <c r="I1875" t="s">
        <v>3912</v>
      </c>
      <c r="J1875" t="s">
        <v>8</v>
      </c>
      <c r="K1875" t="str">
        <f>VLOOKUP(tblSalaries[[#This Row],[Where do you work]],tblCountries[[Actual]:[Mapping]],2,FALSE)</f>
        <v>India</v>
      </c>
      <c r="L1875" t="s">
        <v>13</v>
      </c>
      <c r="M1875" s="46">
        <v>6</v>
      </c>
      <c r="N187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76" spans="2:14" ht="15" customHeight="1" x14ac:dyDescent="0.25">
      <c r="B1876" t="s">
        <v>3875</v>
      </c>
      <c r="C1876" s="1">
        <v>41080.079282407409</v>
      </c>
      <c r="D1876" s="4">
        <v>20000</v>
      </c>
      <c r="E1876">
        <v>20000</v>
      </c>
      <c r="F1876" t="s">
        <v>6</v>
      </c>
      <c r="G1876" s="8" t="e">
        <f>tblSalaries[[#This Row],[clean Salary (in local currency)]]*VLOOKUP(tblSalaries[[#This Row],[Currency]],tblXrate[],2,FALSE)</f>
        <v>#N/A</v>
      </c>
      <c r="H1876" t="s">
        <v>1993</v>
      </c>
      <c r="I1876" t="s">
        <v>52</v>
      </c>
      <c r="J1876" t="s">
        <v>8</v>
      </c>
      <c r="K1876" t="str">
        <f>VLOOKUP(tblSalaries[[#This Row],[Where do you work]],tblCountries[[Actual]:[Mapping]],2,FALSE)</f>
        <v>India</v>
      </c>
      <c r="L1876" t="s">
        <v>18</v>
      </c>
      <c r="M1876" s="46">
        <v>5</v>
      </c>
      <c r="N187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77" spans="2:14" ht="15" customHeight="1" x14ac:dyDescent="0.25">
      <c r="B1877" t="s">
        <v>3876</v>
      </c>
      <c r="C1877" s="1">
        <v>41080.105462962965</v>
      </c>
      <c r="D1877" s="4">
        <v>110000</v>
      </c>
      <c r="E1877">
        <v>110000</v>
      </c>
      <c r="F1877" t="s">
        <v>6</v>
      </c>
      <c r="G1877" s="8" t="e">
        <f>tblSalaries[[#This Row],[clean Salary (in local currency)]]*VLOOKUP(tblSalaries[[#This Row],[Currency]],tblXrate[],2,FALSE)</f>
        <v>#N/A</v>
      </c>
      <c r="H1877" t="s">
        <v>1994</v>
      </c>
      <c r="I1877" t="s">
        <v>3914</v>
      </c>
      <c r="J1877" t="s">
        <v>15</v>
      </c>
      <c r="K1877" t="str">
        <f>VLOOKUP(tblSalaries[[#This Row],[Where do you work]],tblCountries[[Actual]:[Mapping]],2,FALSE)</f>
        <v>USA</v>
      </c>
      <c r="L1877" t="s">
        <v>9</v>
      </c>
      <c r="M1877" s="46">
        <v>10</v>
      </c>
      <c r="N187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78" spans="2:14" ht="15" customHeight="1" x14ac:dyDescent="0.25">
      <c r="B1878" t="s">
        <v>3877</v>
      </c>
      <c r="C1878" s="1">
        <v>41080.161574074074</v>
      </c>
      <c r="D1878" s="4">
        <v>50000</v>
      </c>
      <c r="E1878">
        <v>50000</v>
      </c>
      <c r="F1878" t="s">
        <v>6</v>
      </c>
      <c r="G1878" s="8" t="e">
        <f>tblSalaries[[#This Row],[clean Salary (in local currency)]]*VLOOKUP(tblSalaries[[#This Row],[Currency]],tblXrate[],2,FALSE)</f>
        <v>#N/A</v>
      </c>
      <c r="H1878" t="s">
        <v>1995</v>
      </c>
      <c r="I1878" t="s">
        <v>20</v>
      </c>
      <c r="J1878" t="s">
        <v>15</v>
      </c>
      <c r="K1878" t="str">
        <f>VLOOKUP(tblSalaries[[#This Row],[Where do you work]],tblCountries[[Actual]:[Mapping]],2,FALSE)</f>
        <v>USA</v>
      </c>
      <c r="L1878" t="s">
        <v>13</v>
      </c>
      <c r="M1878" s="46">
        <v>3.5</v>
      </c>
      <c r="N187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79" spans="2:14" ht="15" customHeight="1" x14ac:dyDescent="0.25">
      <c r="B1879" t="s">
        <v>3878</v>
      </c>
      <c r="C1879" s="1">
        <v>41080.163831018515</v>
      </c>
      <c r="D1879" s="4">
        <v>46000</v>
      </c>
      <c r="E1879">
        <v>46000</v>
      </c>
      <c r="F1879" t="s">
        <v>6</v>
      </c>
      <c r="G1879" s="8" t="e">
        <f>tblSalaries[[#This Row],[clean Salary (in local currency)]]*VLOOKUP(tblSalaries[[#This Row],[Currency]],tblXrate[],2,FALSE)</f>
        <v>#N/A</v>
      </c>
      <c r="H1879" t="s">
        <v>1996</v>
      </c>
      <c r="I1879" t="s">
        <v>20</v>
      </c>
      <c r="J1879" t="s">
        <v>15</v>
      </c>
      <c r="K1879" t="str">
        <f>VLOOKUP(tblSalaries[[#This Row],[Where do you work]],tblCountries[[Actual]:[Mapping]],2,FALSE)</f>
        <v>USA</v>
      </c>
      <c r="L1879" t="s">
        <v>9</v>
      </c>
      <c r="M1879" s="46">
        <v>8</v>
      </c>
      <c r="N1879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80" spans="2:14" ht="15" customHeight="1" x14ac:dyDescent="0.25">
      <c r="B1880" t="s">
        <v>3879</v>
      </c>
      <c r="C1880" s="1">
        <v>41080.210925925923</v>
      </c>
      <c r="D1880" s="4">
        <v>115000</v>
      </c>
      <c r="E1880">
        <v>115000</v>
      </c>
      <c r="F1880" t="s">
        <v>6</v>
      </c>
      <c r="G1880" s="8" t="e">
        <f>tblSalaries[[#This Row],[clean Salary (in local currency)]]*VLOOKUP(tblSalaries[[#This Row],[Currency]],tblXrate[],2,FALSE)</f>
        <v>#N/A</v>
      </c>
      <c r="H1880" t="s">
        <v>207</v>
      </c>
      <c r="I1880" t="s">
        <v>20</v>
      </c>
      <c r="J1880" t="s">
        <v>15</v>
      </c>
      <c r="K1880" t="str">
        <f>VLOOKUP(tblSalaries[[#This Row],[Where do you work]],tblCountries[[Actual]:[Mapping]],2,FALSE)</f>
        <v>USA</v>
      </c>
      <c r="L1880" t="s">
        <v>13</v>
      </c>
      <c r="M1880" s="46">
        <v>15</v>
      </c>
      <c r="N1880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881" spans="2:14" ht="15" customHeight="1" x14ac:dyDescent="0.25">
      <c r="B1881" t="s">
        <v>3880</v>
      </c>
      <c r="C1881" s="1">
        <v>41080.537453703706</v>
      </c>
      <c r="D1881" s="4">
        <v>180000</v>
      </c>
      <c r="E1881">
        <v>180000</v>
      </c>
      <c r="F1881" t="s">
        <v>40</v>
      </c>
      <c r="G1881" s="8" t="e">
        <f>tblSalaries[[#This Row],[clean Salary (in local currency)]]*VLOOKUP(tblSalaries[[#This Row],[Currency]],tblXrate[],2,FALSE)</f>
        <v>#N/A</v>
      </c>
      <c r="H1881" t="s">
        <v>1997</v>
      </c>
      <c r="I1881" t="s">
        <v>20</v>
      </c>
      <c r="J1881" t="s">
        <v>8</v>
      </c>
      <c r="K1881" t="str">
        <f>VLOOKUP(tblSalaries[[#This Row],[Where do you work]],tblCountries[[Actual]:[Mapping]],2,FALSE)</f>
        <v>India</v>
      </c>
      <c r="L1881" t="s">
        <v>9</v>
      </c>
      <c r="M1881" s="46">
        <v>3</v>
      </c>
      <c r="N1881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82" spans="2:14" ht="15" customHeight="1" x14ac:dyDescent="0.25">
      <c r="B1882" t="s">
        <v>3881</v>
      </c>
      <c r="C1882" s="1">
        <v>41080.545335648145</v>
      </c>
      <c r="D1882" s="4" t="s">
        <v>1700</v>
      </c>
      <c r="E1882">
        <v>60000</v>
      </c>
      <c r="F1882" t="s">
        <v>22</v>
      </c>
      <c r="G1882" s="8" t="e">
        <f>tblSalaries[[#This Row],[clean Salary (in local currency)]]*VLOOKUP(tblSalaries[[#This Row],[Currency]],tblXrate[],2,FALSE)</f>
        <v>#N/A</v>
      </c>
      <c r="H1882" t="s">
        <v>201</v>
      </c>
      <c r="I1882" t="s">
        <v>52</v>
      </c>
      <c r="J1882" t="s">
        <v>981</v>
      </c>
      <c r="K1882" t="str">
        <f>VLOOKUP(tblSalaries[[#This Row],[Where do you work]],tblCountries[[Actual]:[Mapping]],2,FALSE)</f>
        <v>Europe</v>
      </c>
      <c r="L1882" t="s">
        <v>18</v>
      </c>
      <c r="M1882" s="46">
        <v>20</v>
      </c>
      <c r="N1882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10-20</v>
      </c>
    </row>
    <row r="1883" spans="2:14" ht="15" customHeight="1" x14ac:dyDescent="0.25">
      <c r="B1883" t="s">
        <v>3882</v>
      </c>
      <c r="C1883" s="1">
        <v>41080.589479166665</v>
      </c>
      <c r="D1883" s="4">
        <v>52500</v>
      </c>
      <c r="E1883">
        <v>52500</v>
      </c>
      <c r="F1883" t="s">
        <v>6</v>
      </c>
      <c r="G1883" s="8" t="e">
        <f>tblSalaries[[#This Row],[clean Salary (in local currency)]]*VLOOKUP(tblSalaries[[#This Row],[Currency]],tblXrate[],2,FALSE)</f>
        <v>#N/A</v>
      </c>
      <c r="H1883" t="s">
        <v>1998</v>
      </c>
      <c r="I1883" t="s">
        <v>20</v>
      </c>
      <c r="J1883" t="s">
        <v>1999</v>
      </c>
      <c r="K1883" t="str">
        <f>VLOOKUP(tblSalaries[[#This Row],[Where do you work]],tblCountries[[Actual]:[Mapping]],2,FALSE)</f>
        <v>South Africa</v>
      </c>
      <c r="L1883" t="s">
        <v>9</v>
      </c>
      <c r="M1883" s="46">
        <v>21</v>
      </c>
      <c r="N1883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20-30</v>
      </c>
    </row>
    <row r="1884" spans="2:14" ht="15" customHeight="1" x14ac:dyDescent="0.25">
      <c r="B1884" t="s">
        <v>3883</v>
      </c>
      <c r="C1884" s="1">
        <v>41080.873877314814</v>
      </c>
      <c r="D1884" s="4">
        <v>8400</v>
      </c>
      <c r="E1884">
        <v>100800</v>
      </c>
      <c r="F1884" t="s">
        <v>6</v>
      </c>
      <c r="G1884" s="8" t="e">
        <f>tblSalaries[[#This Row],[clean Salary (in local currency)]]*VLOOKUP(tblSalaries[[#This Row],[Currency]],tblXrate[],2,FALSE)</f>
        <v>#N/A</v>
      </c>
      <c r="H1884" t="s">
        <v>1737</v>
      </c>
      <c r="I1884" t="s">
        <v>3914</v>
      </c>
      <c r="J1884" t="s">
        <v>2000</v>
      </c>
      <c r="K1884" t="str">
        <f>VLOOKUP(tblSalaries[[#This Row],[Where do you work]],tblCountries[[Actual]:[Mapping]],2,FALSE)</f>
        <v>Oman</v>
      </c>
      <c r="L1884" t="s">
        <v>9</v>
      </c>
      <c r="M1884" s="46">
        <v>4</v>
      </c>
      <c r="N1884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85" spans="2:14" ht="15" customHeight="1" x14ac:dyDescent="0.25">
      <c r="B1885" t="s">
        <v>3884</v>
      </c>
      <c r="C1885" s="1">
        <v>41081.157210648147</v>
      </c>
      <c r="D1885" s="4">
        <v>21000</v>
      </c>
      <c r="E1885">
        <v>21000</v>
      </c>
      <c r="F1885" t="s">
        <v>6</v>
      </c>
      <c r="G1885" s="8" t="e">
        <f>tblSalaries[[#This Row],[clean Salary (in local currency)]]*VLOOKUP(tblSalaries[[#This Row],[Currency]],tblXrate[],2,FALSE)</f>
        <v>#N/A</v>
      </c>
      <c r="H1885" t="s">
        <v>2001</v>
      </c>
      <c r="I1885" t="s">
        <v>3913</v>
      </c>
      <c r="J1885" t="s">
        <v>8</v>
      </c>
      <c r="K1885" t="str">
        <f>VLOOKUP(tblSalaries[[#This Row],[Where do you work]],tblCountries[[Actual]:[Mapping]],2,FALSE)</f>
        <v>India</v>
      </c>
      <c r="L1885" t="s">
        <v>13</v>
      </c>
      <c r="M1885" s="46">
        <v>5</v>
      </c>
      <c r="N1885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86" spans="2:14" ht="15" customHeight="1" x14ac:dyDescent="0.25">
      <c r="B1886" t="s">
        <v>3885</v>
      </c>
      <c r="C1886" s="1">
        <v>41081.171006944445</v>
      </c>
      <c r="D1886" s="4">
        <v>40000</v>
      </c>
      <c r="E1886">
        <v>40000</v>
      </c>
      <c r="F1886" t="s">
        <v>6</v>
      </c>
      <c r="G1886" s="8" t="e">
        <f>tblSalaries[[#This Row],[clean Salary (in local currency)]]*VLOOKUP(tblSalaries[[#This Row],[Currency]],tblXrate[],2,FALSE)</f>
        <v>#N/A</v>
      </c>
      <c r="H1886" t="s">
        <v>2002</v>
      </c>
      <c r="I1886" t="s">
        <v>20</v>
      </c>
      <c r="J1886" t="s">
        <v>15</v>
      </c>
      <c r="K1886" t="str">
        <f>VLOOKUP(tblSalaries[[#This Row],[Where do you work]],tblCountries[[Actual]:[Mapping]],2,FALSE)</f>
        <v>USA</v>
      </c>
      <c r="L1886" t="s">
        <v>25</v>
      </c>
      <c r="M1886" s="46">
        <v>3</v>
      </c>
      <c r="N1886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87" spans="2:14" ht="15" customHeight="1" x14ac:dyDescent="0.25">
      <c r="B1887" t="s">
        <v>3886</v>
      </c>
      <c r="C1887" s="1">
        <v>41081.197453703702</v>
      </c>
      <c r="D1887" s="4">
        <v>46359</v>
      </c>
      <c r="E1887">
        <v>46359</v>
      </c>
      <c r="F1887" t="s">
        <v>6</v>
      </c>
      <c r="G1887" s="8" t="e">
        <f>tblSalaries[[#This Row],[clean Salary (in local currency)]]*VLOOKUP(tblSalaries[[#This Row],[Currency]],tblXrate[],2,FALSE)</f>
        <v>#N/A</v>
      </c>
      <c r="H1887" t="s">
        <v>153</v>
      </c>
      <c r="I1887" t="s">
        <v>20</v>
      </c>
      <c r="J1887" t="s">
        <v>15</v>
      </c>
      <c r="K1887" t="str">
        <f>VLOOKUP(tblSalaries[[#This Row],[Where do you work]],tblCountries[[Actual]:[Mapping]],2,FALSE)</f>
        <v>USA</v>
      </c>
      <c r="L1887" t="s">
        <v>13</v>
      </c>
      <c r="M1887" s="46">
        <v>5</v>
      </c>
      <c r="N1887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  <row r="1888" spans="2:14" ht="15" customHeight="1" x14ac:dyDescent="0.25">
      <c r="B1888" t="s">
        <v>3887</v>
      </c>
      <c r="C1888" s="1">
        <v>41081.198888888888</v>
      </c>
      <c r="D1888" s="4">
        <v>70000</v>
      </c>
      <c r="E1888">
        <v>70000</v>
      </c>
      <c r="F1888" t="s">
        <v>6</v>
      </c>
      <c r="G1888" s="8" t="e">
        <f>tblSalaries[[#This Row],[clean Salary (in local currency)]]*VLOOKUP(tblSalaries[[#This Row],[Currency]],tblXrate[],2,FALSE)</f>
        <v>#N/A</v>
      </c>
      <c r="H1888" t="s">
        <v>2003</v>
      </c>
      <c r="I1888" t="s">
        <v>20</v>
      </c>
      <c r="J1888" t="s">
        <v>15</v>
      </c>
      <c r="K1888" t="str">
        <f>VLOOKUP(tblSalaries[[#This Row],[Where do you work]],tblCountries[[Actual]:[Mapping]],2,FALSE)</f>
        <v>USA</v>
      </c>
      <c r="L1888" t="s">
        <v>9</v>
      </c>
      <c r="M1888" s="46">
        <v>10</v>
      </c>
      <c r="N1888" s="43" t="str">
        <f>IF(tblSalaries[[#This Row],[Years of Experience]]&gt;30,"30-40",IF(tblSalaries[[#This Row],[Years of Experience]]&gt;20,"20-30",IF(tblSalaries[[#This Row],[Years of Experience]]&gt;10,"10-20",IF(tblSalaries[[#This Row],[Years of Experience]]&gt;=0.001,"0-10",IF(tblSalaries[[#This Row],[Years of Experience]]=0,"Missing","")))))</f>
        <v>0-10</v>
      </c>
    </row>
  </sheetData>
  <mergeCells count="1">
    <mergeCell ref="B1:E1"/>
  </mergeCells>
  <conditionalFormatting sqref="B1776:D1776 B1714:D1714 B1706:D1706 B1647:D1647 B1302:D1302 B1090:D1090 B1078:D1078 B1049:D1049 B873:D873 B807:D807 B803:D803 B786:D786 B750:D750 B713:D713 B709:D709 B698:D698 B691:D691 B659:D659 B635:D635 B596:D596 B424:D424 B7:D38 B45:D46 B48:D48 B53:D54 B60:D60 B62:D62 B80:D80 B92:D92 B102:D102 B104:D104 B140:D140 B155:D155 B159:D159 B216:D216 B242:D242 B278:D278 B310:D310 B6:M6 F1776:M1776 F1714:M1714 B1707:M1713 F1706:M1706 B1648:M1705 F1647:M1647 F1302:M1302 B1091:M1301 F1090:M1090 B1079:M1089 F1078:M1078 F1049:M1049 F873:M873 B808:M872 F807:M807 F803:M803 B787:M802 F786:M786 B751:M785 F750:M750 B714:M749 F713:M713 B710:M712 F709:M709 F698:M698 B692:M697 F691:M691 B660:M690 F659:M659 B636:M658 F635:M635 B597:M634 F596:M596 B554:M595 F424:L424 B39:L44 B47:L47 F45:L46 B49:L52 F48:L48 B55:L59 F53:L54 B61:L61 F60:L60 B63:L79 F62:L62 B81:L91 F80:L80 B93:L101 F92:L92 B103:L103 F102:L102 B105:L139 F104:L104 B141:L154 F140:L140 B156:L158 F155:L155 B160:L215 F159:L159 B217:L241 F216:L216 B243:L277 F242:L242 B279:L309 F278:L278 B311:L423 F310:L310 B699:M708 B804:M806 B874:M1048 B1050:M1077 B1303:M1646 B1715:M1775 B1777:M1888 F7:L38 N6:N1888 B425:L553 M7:M553">
    <cfRule type="expression" dxfId="7" priority="1">
      <formula>$F6="ERR"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G39"/>
  <sheetViews>
    <sheetView showGridLines="0" tabSelected="1" zoomScaleNormal="100" workbookViewId="0">
      <selection activeCell="AI26" sqref="AI26"/>
    </sheetView>
  </sheetViews>
  <sheetFormatPr defaultRowHeight="15" x14ac:dyDescent="0.25"/>
  <cols>
    <col min="1" max="1" width="0.85546875" style="121" customWidth="1"/>
    <col min="2" max="2" width="1.7109375" style="121" customWidth="1"/>
    <col min="3" max="3" width="2.140625" style="121" customWidth="1"/>
    <col min="4" max="4" width="3" style="121" customWidth="1"/>
    <col min="5" max="5" width="10" style="121" bestFit="1" customWidth="1"/>
    <col min="6" max="6" width="7.28515625" style="121" customWidth="1"/>
    <col min="7" max="7" width="5.42578125" style="121" customWidth="1"/>
    <col min="8" max="8" width="5.140625" style="121" customWidth="1"/>
    <col min="9" max="9" width="3.140625" style="121" bestFit="1" customWidth="1"/>
    <col min="10" max="10" width="6.28515625" style="121" customWidth="1"/>
    <col min="11" max="11" width="6.140625" style="121" bestFit="1" customWidth="1"/>
    <col min="12" max="12" width="9.7109375" style="121" customWidth="1"/>
    <col min="13" max="13" width="3.28515625" style="121" customWidth="1"/>
    <col min="14" max="14" width="9.7109375" style="121" customWidth="1"/>
    <col min="15" max="15" width="3" style="121" customWidth="1"/>
    <col min="16" max="21" width="9.7109375" style="121" customWidth="1"/>
    <col min="22" max="22" width="9.7109375" style="122" customWidth="1"/>
    <col min="23" max="25" width="9.7109375" style="123" customWidth="1"/>
    <col min="26" max="26" width="9.7109375" style="121" customWidth="1"/>
    <col min="27" max="27" width="9.7109375" style="123" customWidth="1"/>
    <col min="28" max="28" width="10" style="123" bestFit="1" customWidth="1"/>
    <col min="29" max="29" width="9.7109375" style="123" customWidth="1"/>
    <col min="30" max="30" width="8.28515625" style="121" customWidth="1"/>
    <col min="31" max="31" width="9.7109375" style="121" customWidth="1"/>
    <col min="32" max="32" width="0.85546875" style="121" customWidth="1"/>
    <col min="33" max="33" width="1.42578125" style="121" customWidth="1"/>
    <col min="34" max="16384" width="9.140625" style="121"/>
  </cols>
  <sheetData>
    <row r="1" spans="1:33" ht="4.5" customHeight="1" thickBot="1" x14ac:dyDescent="0.3"/>
    <row r="2" spans="1:33" ht="15" customHeight="1" x14ac:dyDescent="0.25">
      <c r="A2" s="183"/>
      <c r="B2" s="67"/>
      <c r="C2" s="151" t="s">
        <v>3969</v>
      </c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84"/>
    </row>
    <row r="3" spans="1:33" ht="15" customHeight="1" x14ac:dyDescent="0.25">
      <c r="A3" s="183"/>
      <c r="B3" s="68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85"/>
    </row>
    <row r="4" spans="1:33" ht="15" customHeight="1" thickBot="1" x14ac:dyDescent="0.3">
      <c r="A4" s="183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8"/>
    </row>
    <row r="5" spans="1:33" ht="3" customHeight="1" thickTop="1" x14ac:dyDescent="0.25">
      <c r="A5" s="183"/>
    </row>
    <row r="6" spans="1:33" ht="15" customHeight="1" x14ac:dyDescent="0.25">
      <c r="A6" s="183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147" t="s">
        <v>3985</v>
      </c>
      <c r="W6" s="147"/>
      <c r="X6" s="147"/>
      <c r="Y6" s="147"/>
      <c r="Z6" s="147"/>
      <c r="AA6" s="69"/>
      <c r="AB6" s="69"/>
      <c r="AC6" s="69"/>
      <c r="AD6" s="69"/>
      <c r="AE6" s="69"/>
      <c r="AF6" s="71"/>
    </row>
    <row r="7" spans="1:33" ht="15" customHeight="1" thickBot="1" x14ac:dyDescent="0.3">
      <c r="A7" s="183"/>
      <c r="C7" s="159" t="s">
        <v>3998</v>
      </c>
      <c r="D7" s="159"/>
      <c r="E7" s="159"/>
      <c r="F7" s="71"/>
      <c r="G7" s="155"/>
      <c r="H7" s="156"/>
      <c r="I7" s="146" t="s">
        <v>3984</v>
      </c>
      <c r="J7" s="143" t="str">
        <f>IFERROR(VLOOKUP(G7,mapping!H3:I39,2,0),"{Pick Currency}")</f>
        <v>{Pick Currency}</v>
      </c>
      <c r="K7" s="143"/>
      <c r="L7" s="143"/>
      <c r="M7" s="143"/>
      <c r="N7" s="143"/>
      <c r="O7" s="143"/>
      <c r="P7" s="143"/>
      <c r="Q7" s="71"/>
      <c r="R7" s="71"/>
      <c r="S7" s="71"/>
      <c r="T7" s="71"/>
      <c r="U7" s="71"/>
      <c r="V7" s="147"/>
      <c r="W7" s="147"/>
      <c r="X7" s="147"/>
      <c r="Y7" s="147"/>
      <c r="Z7" s="147"/>
      <c r="AA7" s="69"/>
      <c r="AB7" s="66" t="s">
        <v>3989</v>
      </c>
      <c r="AC7" s="148" t="s">
        <v>3999</v>
      </c>
      <c r="AD7" s="148"/>
      <c r="AE7" s="149"/>
      <c r="AF7" s="71"/>
    </row>
    <row r="8" spans="1:33" ht="15" customHeight="1" thickTop="1" thickBot="1" x14ac:dyDescent="0.3">
      <c r="C8" s="159"/>
      <c r="D8" s="159"/>
      <c r="E8" s="159"/>
      <c r="F8" s="71"/>
      <c r="G8" s="157"/>
      <c r="H8" s="158"/>
      <c r="I8" s="146"/>
      <c r="J8" s="143"/>
      <c r="K8" s="143"/>
      <c r="L8" s="143"/>
      <c r="M8" s="143"/>
      <c r="N8" s="143"/>
      <c r="O8" s="143"/>
      <c r="P8" s="143"/>
      <c r="Q8" s="71"/>
      <c r="R8" s="71"/>
      <c r="S8" s="71"/>
      <c r="T8" s="71"/>
      <c r="U8" s="71"/>
      <c r="V8" s="124"/>
      <c r="W8" s="125"/>
      <c r="X8" s="125"/>
      <c r="Y8" s="71"/>
      <c r="Z8" s="71"/>
      <c r="AA8" s="71"/>
      <c r="AB8" s="71"/>
      <c r="AC8" s="71"/>
      <c r="AD8" s="71"/>
      <c r="AE8" s="124"/>
      <c r="AF8" s="125"/>
    </row>
    <row r="9" spans="1:33" ht="15" customHeight="1" thickTop="1" x14ac:dyDescent="0.25"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61"/>
      <c r="Q9" s="61"/>
      <c r="R9" s="61"/>
      <c r="S9" s="61"/>
      <c r="T9" s="71"/>
      <c r="U9" s="71"/>
      <c r="V9" s="124"/>
      <c r="W9" s="125"/>
      <c r="X9" s="125"/>
      <c r="Y9" s="71"/>
      <c r="Z9" s="71"/>
      <c r="AA9" s="71"/>
      <c r="AB9" s="71"/>
      <c r="AC9" s="71"/>
      <c r="AD9" s="71"/>
      <c r="AE9" s="124"/>
      <c r="AF9" s="125"/>
    </row>
    <row r="10" spans="1:33" ht="15" customHeight="1" x14ac:dyDescent="0.25">
      <c r="A10" s="70">
        <v>0</v>
      </c>
      <c r="C10" s="54"/>
      <c r="D10" s="71"/>
      <c r="E10" s="154" t="s">
        <v>3963</v>
      </c>
      <c r="F10" s="154"/>
      <c r="G10" s="154"/>
      <c r="H10" s="145" t="s">
        <v>3976</v>
      </c>
      <c r="I10" s="145"/>
      <c r="J10" s="145"/>
      <c r="K10" s="145" t="s">
        <v>3974</v>
      </c>
      <c r="L10" s="145"/>
      <c r="M10" s="145"/>
      <c r="N10" s="145"/>
      <c r="O10" s="53"/>
      <c r="P10" s="154" t="s">
        <v>3972</v>
      </c>
      <c r="Q10" s="154"/>
      <c r="R10" s="154" t="s">
        <v>3986</v>
      </c>
      <c r="S10" s="154"/>
      <c r="T10" s="154" t="s">
        <v>3971</v>
      </c>
      <c r="U10" s="154"/>
      <c r="V10" s="124"/>
      <c r="W10" s="125"/>
      <c r="X10" s="125"/>
      <c r="Y10" s="71"/>
      <c r="Z10" s="71"/>
      <c r="AA10" s="71"/>
      <c r="AB10" s="71"/>
      <c r="AC10" s="71"/>
      <c r="AD10" s="71"/>
      <c r="AE10" s="124"/>
      <c r="AF10" s="125"/>
    </row>
    <row r="11" spans="1:33" ht="15" customHeight="1" x14ac:dyDescent="0.25">
      <c r="A11" s="72"/>
      <c r="C11" s="54"/>
      <c r="D11" s="71"/>
      <c r="E11" s="154"/>
      <c r="F11" s="154"/>
      <c r="G11" s="154"/>
      <c r="H11" s="145"/>
      <c r="I11" s="145"/>
      <c r="J11" s="145"/>
      <c r="K11" s="145"/>
      <c r="L11" s="145"/>
      <c r="M11" s="145"/>
      <c r="N11" s="145"/>
      <c r="O11" s="53"/>
      <c r="P11" s="154"/>
      <c r="Q11" s="154"/>
      <c r="R11" s="154"/>
      <c r="S11" s="154"/>
      <c r="T11" s="154"/>
      <c r="U11" s="154"/>
      <c r="V11" s="124"/>
      <c r="W11" s="125"/>
      <c r="X11" s="125"/>
      <c r="Y11" s="71"/>
      <c r="Z11" s="71"/>
      <c r="AA11" s="71"/>
      <c r="AB11" s="71"/>
      <c r="AC11" s="71"/>
      <c r="AD11" s="71"/>
      <c r="AE11" s="124"/>
      <c r="AF11" s="125"/>
    </row>
    <row r="12" spans="1:33" ht="12" customHeight="1" x14ac:dyDescent="0.25">
      <c r="A12" s="72">
        <v>0</v>
      </c>
      <c r="C12" s="54"/>
      <c r="D12" s="71"/>
      <c r="E12" s="138" t="str">
        <f>INDEX(tblBy_country[Country],$A$10+A12)</f>
        <v>Azerbaijan</v>
      </c>
      <c r="F12" s="138"/>
      <c r="G12" s="138"/>
      <c r="H12" s="141">
        <f>INDEX(mapping!$AZ$4:$AZ$105,$A$10+A12)</f>
        <v>1</v>
      </c>
      <c r="I12" s="141"/>
      <c r="J12" s="141"/>
      <c r="K12" s="73">
        <f>INDEX(tblBy_country[% of Total],$A$10+A12)</f>
        <v>5.3106744556558679E-4</v>
      </c>
      <c r="L12" s="139" t="str">
        <f>IFERROR(REPT("█",K12/MAX($K$12:$K$25)*10),"")</f>
        <v/>
      </c>
      <c r="M12" s="139"/>
      <c r="N12" s="140"/>
      <c r="O12" s="120" t="s">
        <v>3984</v>
      </c>
      <c r="P12" s="144" t="str">
        <f>IFERROR(VLOOKUP(E12,tblBy_country[[Country]:[Min Salary]],4,0),"")</f>
        <v/>
      </c>
      <c r="Q12" s="144"/>
      <c r="R12" s="144" t="str">
        <f>IFERROR(VLOOKUP(E12,mapping!$AV$4:$AW$105,2,0),"")</f>
        <v/>
      </c>
      <c r="S12" s="144"/>
      <c r="T12" s="144" t="str">
        <f>IFERROR(VLOOKUP(E12,tblBy_country[[Country]:[Max Salary]],3,0),"")</f>
        <v/>
      </c>
      <c r="U12" s="150"/>
      <c r="V12" s="124"/>
      <c r="W12" s="125"/>
      <c r="X12" s="125"/>
      <c r="Y12" s="74"/>
      <c r="Z12" s="71"/>
      <c r="AA12" s="71"/>
      <c r="AB12" s="71"/>
      <c r="AC12" s="71"/>
      <c r="AD12" s="71"/>
      <c r="AE12" s="124"/>
      <c r="AF12" s="125"/>
    </row>
    <row r="13" spans="1:33" ht="12" customHeight="1" x14ac:dyDescent="0.25">
      <c r="A13" s="72">
        <v>1</v>
      </c>
      <c r="C13" s="54"/>
      <c r="D13" s="71"/>
      <c r="E13" s="138" t="str">
        <f>INDEX(tblBy_country[Country],$A$10+A13)</f>
        <v>Albania</v>
      </c>
      <c r="F13" s="138"/>
      <c r="G13" s="138"/>
      <c r="H13" s="141">
        <f>INDEX(mapping!$AZ$4:$AZ$105,$A$10+A13)</f>
        <v>1</v>
      </c>
      <c r="I13" s="141"/>
      <c r="J13" s="141"/>
      <c r="K13" s="73">
        <f>INDEX(tblBy_country[% of Total],$A$10+A13)</f>
        <v>5.3106744556558679E-4</v>
      </c>
      <c r="L13" s="139" t="str">
        <f t="shared" ref="L13:L25" si="0">IFERROR(REPT("█",K13/MAX($K$12:$K$25)*10),"")</f>
        <v/>
      </c>
      <c r="M13" s="139"/>
      <c r="N13" s="140"/>
      <c r="O13" s="120" t="s">
        <v>3984</v>
      </c>
      <c r="P13" s="144" t="str">
        <f>IFERROR(VLOOKUP(E13,tblBy_country[[Country]:[Min Salary]],4,0),"")</f>
        <v/>
      </c>
      <c r="Q13" s="144"/>
      <c r="R13" s="144" t="str">
        <f>IFERROR(VLOOKUP(E13,mapping!$AV$4:$AW$105,2,0),"")</f>
        <v/>
      </c>
      <c r="S13" s="144"/>
      <c r="T13" s="144" t="str">
        <f>IFERROR(VLOOKUP(E13,tblBy_country[[Country]:[Max Salary]],3,0),"")</f>
        <v/>
      </c>
      <c r="U13" s="150"/>
      <c r="V13" s="124"/>
      <c r="W13" s="125"/>
      <c r="X13" s="125"/>
      <c r="Y13" s="71"/>
      <c r="Z13" s="71"/>
      <c r="AA13" s="71"/>
      <c r="AB13" s="71"/>
      <c r="AC13" s="71"/>
      <c r="AD13" s="71"/>
      <c r="AE13" s="124"/>
      <c r="AF13" s="125"/>
    </row>
    <row r="14" spans="1:33" ht="12" customHeight="1" x14ac:dyDescent="0.25">
      <c r="A14" s="72">
        <v>2</v>
      </c>
      <c r="C14" s="54"/>
      <c r="D14" s="71"/>
      <c r="E14" s="138" t="str">
        <f>INDEX(tblBy_country[Country],$A$10+A14)</f>
        <v>Arabian Gulf</v>
      </c>
      <c r="F14" s="138"/>
      <c r="G14" s="138"/>
      <c r="H14" s="141">
        <f>INDEX(mapping!$AZ$4:$AZ$105,$A$10+A14)</f>
        <v>1</v>
      </c>
      <c r="I14" s="141"/>
      <c r="J14" s="141"/>
      <c r="K14" s="73">
        <f>INDEX(tblBy_country[% of Total],$A$10+A14)</f>
        <v>5.3106744556558679E-4</v>
      </c>
      <c r="L14" s="139" t="str">
        <f t="shared" si="0"/>
        <v/>
      </c>
      <c r="M14" s="139"/>
      <c r="N14" s="140"/>
      <c r="O14" s="120" t="s">
        <v>3984</v>
      </c>
      <c r="P14" s="144" t="str">
        <f>IFERROR(VLOOKUP(E14,tblBy_country[[Country]:[Min Salary]],4,0),"")</f>
        <v/>
      </c>
      <c r="Q14" s="144"/>
      <c r="R14" s="144" t="str">
        <f>IFERROR(VLOOKUP(E14,mapping!$AV$4:$AW$105,2,0),"")</f>
        <v/>
      </c>
      <c r="S14" s="144"/>
      <c r="T14" s="144" t="str">
        <f>IFERROR(VLOOKUP(E14,tblBy_country[[Country]:[Max Salary]],3,0),"")</f>
        <v/>
      </c>
      <c r="U14" s="150"/>
      <c r="V14" s="124"/>
      <c r="W14" s="125"/>
      <c r="X14" s="125"/>
      <c r="Y14" s="71"/>
      <c r="Z14" s="71"/>
      <c r="AA14" s="71"/>
      <c r="AB14" s="71"/>
      <c r="AC14" s="71"/>
      <c r="AD14" s="71"/>
      <c r="AE14" s="124"/>
      <c r="AF14" s="125"/>
    </row>
    <row r="15" spans="1:33" ht="12" customHeight="1" x14ac:dyDescent="0.25">
      <c r="A15" s="72">
        <v>3</v>
      </c>
      <c r="C15" s="54"/>
      <c r="D15" s="71"/>
      <c r="E15" s="138" t="str">
        <f>INDEX(tblBy_country[Country],$A$10+A15)</f>
        <v>Argentina</v>
      </c>
      <c r="F15" s="138"/>
      <c r="G15" s="138"/>
      <c r="H15" s="141">
        <f>INDEX(mapping!$AZ$4:$AZ$105,$A$10+A15)</f>
        <v>1</v>
      </c>
      <c r="I15" s="141"/>
      <c r="J15" s="141"/>
      <c r="K15" s="73">
        <f>INDEX(tblBy_country[% of Total],$A$10+A15)</f>
        <v>5.3106744556558679E-4</v>
      </c>
      <c r="L15" s="139" t="str">
        <f t="shared" si="0"/>
        <v/>
      </c>
      <c r="M15" s="139"/>
      <c r="N15" s="140"/>
      <c r="O15" s="120" t="s">
        <v>3984</v>
      </c>
      <c r="P15" s="144" t="str">
        <f>IFERROR(VLOOKUP(E15,tblBy_country[[Country]:[Min Salary]],4,0),"")</f>
        <v/>
      </c>
      <c r="Q15" s="144"/>
      <c r="R15" s="144" t="str">
        <f>IFERROR(VLOOKUP(E15,mapping!$AV$4:$AW$105,2,0),"")</f>
        <v/>
      </c>
      <c r="S15" s="144"/>
      <c r="T15" s="144" t="str">
        <f>IFERROR(VLOOKUP(E15,tblBy_country[[Country]:[Max Salary]],3,0),"")</f>
        <v/>
      </c>
      <c r="U15" s="150"/>
      <c r="V15" s="124"/>
      <c r="W15" s="125"/>
      <c r="X15" s="125"/>
      <c r="Y15" s="71"/>
      <c r="Z15" s="71"/>
      <c r="AA15" s="71"/>
      <c r="AB15" s="71"/>
      <c r="AC15" s="71"/>
      <c r="AD15" s="71"/>
      <c r="AE15" s="124"/>
      <c r="AF15" s="125"/>
    </row>
    <row r="16" spans="1:33" ht="12" customHeight="1" x14ac:dyDescent="0.25">
      <c r="A16" s="72">
        <v>4</v>
      </c>
      <c r="C16" s="54"/>
      <c r="D16" s="71"/>
      <c r="E16" s="138" t="str">
        <f>INDEX(tblBy_country[Country],$A$10+A16)</f>
        <v>Armenia</v>
      </c>
      <c r="F16" s="138"/>
      <c r="G16" s="138"/>
      <c r="H16" s="141">
        <f>INDEX(mapping!$AZ$4:$AZ$105,$A$10+A16)</f>
        <v>1</v>
      </c>
      <c r="I16" s="141"/>
      <c r="J16" s="141"/>
      <c r="K16" s="73">
        <f>INDEX(tblBy_country[% of Total],$A$10+A16)</f>
        <v>5.3106744556558679E-4</v>
      </c>
      <c r="L16" s="139" t="str">
        <f t="shared" si="0"/>
        <v/>
      </c>
      <c r="M16" s="139"/>
      <c r="N16" s="140"/>
      <c r="O16" s="120" t="s">
        <v>3984</v>
      </c>
      <c r="P16" s="144" t="str">
        <f>IFERROR(VLOOKUP(E16,tblBy_country[[Country]:[Min Salary]],4,0),"")</f>
        <v/>
      </c>
      <c r="Q16" s="144"/>
      <c r="R16" s="144" t="str">
        <f>IFERROR(VLOOKUP(E16,mapping!$AV$4:$AW$105,2,0),"")</f>
        <v/>
      </c>
      <c r="S16" s="144"/>
      <c r="T16" s="144" t="str">
        <f>IFERROR(VLOOKUP(E16,tblBy_country[[Country]:[Max Salary]],3,0),"")</f>
        <v/>
      </c>
      <c r="U16" s="150"/>
      <c r="V16" s="124"/>
      <c r="W16" s="125"/>
      <c r="X16" s="125"/>
      <c r="Y16" s="71"/>
      <c r="Z16" s="71"/>
      <c r="AA16" s="71"/>
      <c r="AB16" s="71"/>
      <c r="AC16" s="71"/>
      <c r="AD16" s="71"/>
      <c r="AE16" s="124"/>
      <c r="AF16" s="125"/>
    </row>
    <row r="17" spans="1:32" ht="12" customHeight="1" x14ac:dyDescent="0.25">
      <c r="A17" s="72">
        <v>5</v>
      </c>
      <c r="C17" s="54"/>
      <c r="D17" s="71"/>
      <c r="E17" s="138" t="str">
        <f>INDEX(tblBy_country[Country],$A$10+A17)</f>
        <v>Aruba</v>
      </c>
      <c r="F17" s="138"/>
      <c r="G17" s="138"/>
      <c r="H17" s="141">
        <f>INDEX(mapping!$AZ$4:$AZ$105,$A$10+A17)</f>
        <v>1</v>
      </c>
      <c r="I17" s="141"/>
      <c r="J17" s="141"/>
      <c r="K17" s="73">
        <f>INDEX(tblBy_country[% of Total],$A$10+A17)</f>
        <v>5.3106744556558679E-4</v>
      </c>
      <c r="L17" s="139" t="str">
        <f t="shared" si="0"/>
        <v/>
      </c>
      <c r="M17" s="139"/>
      <c r="N17" s="140"/>
      <c r="O17" s="120" t="s">
        <v>3984</v>
      </c>
      <c r="P17" s="144" t="str">
        <f>IFERROR(VLOOKUP(E17,tblBy_country[[Country]:[Min Salary]],4,0),"")</f>
        <v/>
      </c>
      <c r="Q17" s="144"/>
      <c r="R17" s="144" t="str">
        <f>IFERROR(VLOOKUP(E17,mapping!$AV$4:$AW$105,2,0),"")</f>
        <v/>
      </c>
      <c r="S17" s="144"/>
      <c r="T17" s="144" t="str">
        <f>IFERROR(VLOOKUP(E17,tblBy_country[[Country]:[Max Salary]],3,0),"")</f>
        <v/>
      </c>
      <c r="U17" s="150"/>
      <c r="V17" s="124"/>
      <c r="W17" s="125"/>
      <c r="X17" s="125"/>
      <c r="Y17" s="71"/>
      <c r="Z17" s="71"/>
      <c r="AA17" s="71"/>
      <c r="AB17" s="71"/>
      <c r="AC17" s="71"/>
      <c r="AD17" s="71"/>
      <c r="AE17" s="124"/>
      <c r="AF17" s="125"/>
    </row>
    <row r="18" spans="1:32" ht="12" customHeight="1" x14ac:dyDescent="0.25">
      <c r="A18" s="72">
        <v>6</v>
      </c>
      <c r="C18" s="54"/>
      <c r="D18" s="71"/>
      <c r="E18" s="138" t="str">
        <f>INDEX(tblBy_country[Country],$A$10+A18)</f>
        <v>Asia</v>
      </c>
      <c r="F18" s="138"/>
      <c r="G18" s="138"/>
      <c r="H18" s="141">
        <f>INDEX(mapping!$AZ$4:$AZ$105,$A$10+A18)</f>
        <v>1</v>
      </c>
      <c r="I18" s="141"/>
      <c r="J18" s="141"/>
      <c r="K18" s="73">
        <f>INDEX(tblBy_country[% of Total],$A$10+A18)</f>
        <v>5.3106744556558679E-4</v>
      </c>
      <c r="L18" s="139" t="str">
        <f t="shared" si="0"/>
        <v/>
      </c>
      <c r="M18" s="139"/>
      <c r="N18" s="140"/>
      <c r="O18" s="120" t="s">
        <v>3984</v>
      </c>
      <c r="P18" s="144" t="str">
        <f>IFERROR(VLOOKUP(E18,tblBy_country[[Country]:[Min Salary]],4,0),"")</f>
        <v/>
      </c>
      <c r="Q18" s="144"/>
      <c r="R18" s="144" t="str">
        <f>IFERROR(VLOOKUP(E18,mapping!$AV$4:$AW$105,2,0),"")</f>
        <v/>
      </c>
      <c r="S18" s="144"/>
      <c r="T18" s="144" t="str">
        <f>IFERROR(VLOOKUP(E18,tblBy_country[[Country]:[Max Salary]],3,0),"")</f>
        <v/>
      </c>
      <c r="U18" s="150"/>
      <c r="V18" s="124"/>
      <c r="W18" s="125"/>
      <c r="X18" s="125"/>
      <c r="Y18" s="71"/>
      <c r="Z18" s="71"/>
      <c r="AA18" s="71"/>
      <c r="AB18" s="71"/>
      <c r="AC18" s="71"/>
      <c r="AD18" s="71"/>
      <c r="AE18" s="124"/>
      <c r="AF18" s="125"/>
    </row>
    <row r="19" spans="1:32" ht="12" customHeight="1" x14ac:dyDescent="0.25">
      <c r="A19" s="72">
        <v>7</v>
      </c>
      <c r="C19" s="54"/>
      <c r="D19" s="71"/>
      <c r="E19" s="138" t="str">
        <f>INDEX(tblBy_country[Country],$A$10+A19)</f>
        <v>Australia</v>
      </c>
      <c r="F19" s="138"/>
      <c r="G19" s="138"/>
      <c r="H19" s="141">
        <f>INDEX(mapping!$AZ$4:$AZ$105,$A$10+A19)</f>
        <v>81</v>
      </c>
      <c r="I19" s="141"/>
      <c r="J19" s="141"/>
      <c r="K19" s="73">
        <f>INDEX(tblBy_country[% of Total],$A$10+A19)</f>
        <v>4.3016463090812536E-2</v>
      </c>
      <c r="L19" s="139" t="str">
        <f t="shared" si="0"/>
        <v>██████████</v>
      </c>
      <c r="M19" s="139"/>
      <c r="N19" s="140"/>
      <c r="O19" s="120" t="s">
        <v>3984</v>
      </c>
      <c r="P19" s="144" t="str">
        <f>IFERROR(VLOOKUP(E19,tblBy_country[[Country]:[Min Salary]],4,0),"")</f>
        <v/>
      </c>
      <c r="Q19" s="144"/>
      <c r="R19" s="144" t="str">
        <f>IFERROR(VLOOKUP(E19,mapping!$AV$4:$AW$105,2,0),"")</f>
        <v/>
      </c>
      <c r="S19" s="144"/>
      <c r="T19" s="144" t="str">
        <f>IFERROR(VLOOKUP(E19,tblBy_country[[Country]:[Max Salary]],3,0),"")</f>
        <v/>
      </c>
      <c r="U19" s="150"/>
      <c r="V19" s="124"/>
      <c r="W19" s="125"/>
      <c r="X19" s="125"/>
      <c r="Y19" s="71"/>
      <c r="Z19" s="71"/>
      <c r="AA19" s="71"/>
      <c r="AB19" s="71"/>
      <c r="AC19" s="71"/>
      <c r="AD19" s="71"/>
      <c r="AE19" s="124"/>
      <c r="AF19" s="125"/>
    </row>
    <row r="20" spans="1:32" ht="12" customHeight="1" x14ac:dyDescent="0.25">
      <c r="A20" s="72">
        <v>8</v>
      </c>
      <c r="C20" s="54"/>
      <c r="D20" s="71"/>
      <c r="E20" s="138" t="str">
        <f>INDEX(tblBy_country[Country],$A$10+A20)</f>
        <v>Austria</v>
      </c>
      <c r="F20" s="138"/>
      <c r="G20" s="138"/>
      <c r="H20" s="141">
        <f>INDEX(mapping!$AZ$4:$AZ$105,$A$10+A20)</f>
        <v>1</v>
      </c>
      <c r="I20" s="141"/>
      <c r="J20" s="141"/>
      <c r="K20" s="73">
        <f>INDEX(tblBy_country[% of Total],$A$10+A20)</f>
        <v>5.3106744556558679E-4</v>
      </c>
      <c r="L20" s="139" t="str">
        <f t="shared" si="0"/>
        <v/>
      </c>
      <c r="M20" s="139"/>
      <c r="N20" s="140"/>
      <c r="O20" s="120" t="s">
        <v>3984</v>
      </c>
      <c r="P20" s="144" t="str">
        <f>IFERROR(VLOOKUP(E20,tblBy_country[[Country]:[Min Salary]],4,0),"")</f>
        <v/>
      </c>
      <c r="Q20" s="144"/>
      <c r="R20" s="144" t="str">
        <f>IFERROR(VLOOKUP(E20,mapping!$AV$4:$AW$105,2,0),"")</f>
        <v/>
      </c>
      <c r="S20" s="144"/>
      <c r="T20" s="144" t="str">
        <f>IFERROR(VLOOKUP(E20,tblBy_country[[Country]:[Max Salary]],3,0),"")</f>
        <v/>
      </c>
      <c r="U20" s="150"/>
      <c r="V20" s="124"/>
      <c r="W20" s="125"/>
      <c r="X20" s="125"/>
      <c r="Y20" s="71"/>
      <c r="Z20" s="71"/>
      <c r="AA20" s="71"/>
      <c r="AB20" s="71"/>
      <c r="AC20" s="71"/>
      <c r="AD20" s="71"/>
      <c r="AE20" s="124"/>
      <c r="AF20" s="125"/>
    </row>
    <row r="21" spans="1:32" ht="12" customHeight="1" x14ac:dyDescent="0.25">
      <c r="A21" s="72">
        <v>9</v>
      </c>
      <c r="C21" s="54"/>
      <c r="D21" s="71"/>
      <c r="E21" s="138" t="str">
        <f>INDEX(tblBy_country[Country],$A$10+A21)</f>
        <v>Azerbaijan</v>
      </c>
      <c r="F21" s="138"/>
      <c r="G21" s="138"/>
      <c r="H21" s="141">
        <f>INDEX(mapping!$AZ$4:$AZ$105,$A$10+A21)</f>
        <v>1</v>
      </c>
      <c r="I21" s="141"/>
      <c r="J21" s="141"/>
      <c r="K21" s="73">
        <f>INDEX(tblBy_country[% of Total],$A$10+A21)</f>
        <v>5.3106744556558679E-4</v>
      </c>
      <c r="L21" s="139" t="str">
        <f t="shared" si="0"/>
        <v/>
      </c>
      <c r="M21" s="139"/>
      <c r="N21" s="140"/>
      <c r="O21" s="120" t="s">
        <v>3984</v>
      </c>
      <c r="P21" s="144" t="str">
        <f>IFERROR(VLOOKUP(E21,tblBy_country[[Country]:[Min Salary]],4,0),"")</f>
        <v/>
      </c>
      <c r="Q21" s="144"/>
      <c r="R21" s="144" t="str">
        <f>IFERROR(VLOOKUP(E21,mapping!$AV$4:$AW$105,2,0),"")</f>
        <v/>
      </c>
      <c r="S21" s="144"/>
      <c r="T21" s="144" t="str">
        <f>IFERROR(VLOOKUP(E21,tblBy_country[[Country]:[Max Salary]],3,0),"")</f>
        <v/>
      </c>
      <c r="U21" s="150"/>
      <c r="V21" s="124"/>
      <c r="W21" s="125"/>
      <c r="X21" s="125"/>
      <c r="Y21" s="71"/>
      <c r="Z21" s="71"/>
      <c r="AA21" s="71"/>
      <c r="AB21" s="71"/>
      <c r="AC21" s="71"/>
      <c r="AD21" s="71"/>
      <c r="AE21" s="124"/>
      <c r="AF21" s="125"/>
    </row>
    <row r="22" spans="1:32" ht="12" customHeight="1" x14ac:dyDescent="0.25">
      <c r="A22" s="72">
        <v>10</v>
      </c>
      <c r="C22" s="54"/>
      <c r="D22" s="71"/>
      <c r="E22" s="138" t="str">
        <f>INDEX(tblBy_country[Country],$A$10+A22)</f>
        <v>Baltic</v>
      </c>
      <c r="F22" s="138"/>
      <c r="G22" s="138"/>
      <c r="H22" s="141">
        <f>INDEX(mapping!$AZ$4:$AZ$105,$A$10+A22)</f>
        <v>1</v>
      </c>
      <c r="I22" s="141"/>
      <c r="J22" s="141"/>
      <c r="K22" s="73">
        <f>INDEX(tblBy_country[% of Total],$A$10+A22)</f>
        <v>5.3106744556558679E-4</v>
      </c>
      <c r="L22" s="139" t="str">
        <f t="shared" si="0"/>
        <v/>
      </c>
      <c r="M22" s="139"/>
      <c r="N22" s="140"/>
      <c r="O22" s="120" t="s">
        <v>3984</v>
      </c>
      <c r="P22" s="144" t="str">
        <f>IFERROR(VLOOKUP(E22,tblBy_country[[Country]:[Min Salary]],4,0),"")</f>
        <v/>
      </c>
      <c r="Q22" s="144"/>
      <c r="R22" s="144" t="str">
        <f>IFERROR(VLOOKUP(E22,mapping!$AV$4:$AW$105,2,0),"")</f>
        <v/>
      </c>
      <c r="S22" s="144"/>
      <c r="T22" s="144" t="str">
        <f>IFERROR(VLOOKUP(E22,tblBy_country[[Country]:[Max Salary]],3,0),"")</f>
        <v/>
      </c>
      <c r="U22" s="150"/>
      <c r="V22" s="124"/>
      <c r="W22" s="125"/>
      <c r="X22" s="125"/>
      <c r="Y22" s="71"/>
      <c r="Z22" s="71"/>
      <c r="AA22" s="71"/>
      <c r="AB22" s="71"/>
      <c r="AC22" s="71"/>
      <c r="AD22" s="71"/>
      <c r="AE22" s="124"/>
      <c r="AF22" s="125"/>
    </row>
    <row r="23" spans="1:32" ht="12" customHeight="1" x14ac:dyDescent="0.25">
      <c r="A23" s="72">
        <v>11</v>
      </c>
      <c r="C23" s="54"/>
      <c r="D23" s="71"/>
      <c r="E23" s="138" t="str">
        <f>INDEX(tblBy_country[Country],$A$10+A23)</f>
        <v>Bangladesh</v>
      </c>
      <c r="F23" s="138"/>
      <c r="G23" s="138"/>
      <c r="H23" s="141">
        <f>INDEX(mapping!$AZ$4:$AZ$105,$A$10+A23)</f>
        <v>2</v>
      </c>
      <c r="I23" s="141"/>
      <c r="J23" s="141"/>
      <c r="K23" s="73">
        <f>INDEX(tblBy_country[% of Total],$A$10+A23)</f>
        <v>1.0621348911311736E-3</v>
      </c>
      <c r="L23" s="139" t="str">
        <f t="shared" si="0"/>
        <v/>
      </c>
      <c r="M23" s="139"/>
      <c r="N23" s="140"/>
      <c r="O23" s="120" t="s">
        <v>3984</v>
      </c>
      <c r="P23" s="144" t="str">
        <f>IFERROR(VLOOKUP(E23,tblBy_country[[Country]:[Min Salary]],4,0),"")</f>
        <v/>
      </c>
      <c r="Q23" s="144"/>
      <c r="R23" s="144" t="str">
        <f>IFERROR(VLOOKUP(E23,mapping!$AV$4:$AW$105,2,0),"")</f>
        <v/>
      </c>
      <c r="S23" s="144"/>
      <c r="T23" s="144" t="str">
        <f>IFERROR(VLOOKUP(E23,tblBy_country[[Country]:[Max Salary]],3,0),"")</f>
        <v/>
      </c>
      <c r="U23" s="150"/>
      <c r="V23" s="124"/>
      <c r="W23" s="125"/>
      <c r="X23" s="125"/>
      <c r="Y23" s="71"/>
      <c r="Z23" s="71"/>
      <c r="AA23" s="71"/>
      <c r="AB23" s="71"/>
      <c r="AC23" s="71"/>
      <c r="AD23" s="71"/>
      <c r="AE23" s="124"/>
      <c r="AF23" s="125"/>
    </row>
    <row r="24" spans="1:32" ht="12" customHeight="1" x14ac:dyDescent="0.25">
      <c r="A24" s="72">
        <v>12</v>
      </c>
      <c r="C24" s="54"/>
      <c r="D24" s="71"/>
      <c r="E24" s="138" t="str">
        <f>INDEX(tblBy_country[Country],$A$10+A24)</f>
        <v>Belgium</v>
      </c>
      <c r="F24" s="138"/>
      <c r="G24" s="138"/>
      <c r="H24" s="141">
        <f>INDEX(mapping!$AZ$4:$AZ$105,$A$10+A24)</f>
        <v>4</v>
      </c>
      <c r="I24" s="141"/>
      <c r="J24" s="141"/>
      <c r="K24" s="73">
        <f>INDEX(tblBy_country[% of Total],$A$10+A24)</f>
        <v>2.1242697822623472E-3</v>
      </c>
      <c r="L24" s="139" t="str">
        <f t="shared" si="0"/>
        <v/>
      </c>
      <c r="M24" s="139"/>
      <c r="N24" s="140"/>
      <c r="O24" s="120" t="s">
        <v>3984</v>
      </c>
      <c r="P24" s="144" t="str">
        <f>IFERROR(VLOOKUP(E24,tblBy_country[[Country]:[Min Salary]],4,0),"")</f>
        <v/>
      </c>
      <c r="Q24" s="144"/>
      <c r="R24" s="144" t="str">
        <f>IFERROR(VLOOKUP(E24,mapping!$AV$4:$AW$105,2,0),"")</f>
        <v/>
      </c>
      <c r="S24" s="144"/>
      <c r="T24" s="144" t="str">
        <f>IFERROR(VLOOKUP(E24,tblBy_country[[Country]:[Max Salary]],3,0),"")</f>
        <v/>
      </c>
      <c r="U24" s="150"/>
      <c r="V24" s="124"/>
      <c r="W24" s="125"/>
      <c r="X24" s="125"/>
      <c r="Y24" s="71"/>
      <c r="Z24" s="71"/>
      <c r="AA24" s="71"/>
      <c r="AB24" s="71"/>
      <c r="AC24" s="71"/>
      <c r="AD24" s="71"/>
      <c r="AE24" s="124"/>
      <c r="AF24" s="125"/>
    </row>
    <row r="25" spans="1:32" ht="12" customHeight="1" thickBot="1" x14ac:dyDescent="0.3">
      <c r="A25" s="72">
        <v>13</v>
      </c>
      <c r="C25" s="54"/>
      <c r="D25" s="71"/>
      <c r="E25" s="160" t="str">
        <f>INDEX(tblBy_country[Country],$A$10+A25)</f>
        <v>Bermuda</v>
      </c>
      <c r="F25" s="160"/>
      <c r="G25" s="160"/>
      <c r="H25" s="168">
        <f>INDEX(mapping!$AZ$4:$AZ$105,$A$10+A25)</f>
        <v>1</v>
      </c>
      <c r="I25" s="168"/>
      <c r="J25" s="168"/>
      <c r="K25" s="75">
        <f>INDEX(tblBy_country[% of Total],$A$10+A25)</f>
        <v>5.3106744556558679E-4</v>
      </c>
      <c r="L25" s="164" t="str">
        <f t="shared" si="0"/>
        <v/>
      </c>
      <c r="M25" s="164"/>
      <c r="N25" s="165"/>
      <c r="O25" s="120" t="s">
        <v>3984</v>
      </c>
      <c r="P25" s="166" t="str">
        <f>IFERROR(VLOOKUP(E25,tblBy_country[[Country]:[Min Salary]],4,0),"")</f>
        <v/>
      </c>
      <c r="Q25" s="166"/>
      <c r="R25" s="166" t="str">
        <f>IFERROR(VLOOKUP(E25,mapping!$AV$4:$AW$105,2,0),"")</f>
        <v/>
      </c>
      <c r="S25" s="166"/>
      <c r="T25" s="166" t="str">
        <f>IFERROR(VLOOKUP(E25,tblBy_country[[Country]:[Max Salary]],3,0),"")</f>
        <v/>
      </c>
      <c r="U25" s="167"/>
      <c r="V25" s="125"/>
      <c r="W25" s="125"/>
      <c r="X25" s="125"/>
      <c r="Y25" s="71"/>
      <c r="Z25" s="71"/>
      <c r="AA25" s="71"/>
      <c r="AB25" s="71"/>
      <c r="AC25" s="71"/>
      <c r="AD25" s="71"/>
      <c r="AE25" s="124"/>
      <c r="AF25" s="125"/>
    </row>
    <row r="26" spans="1:32" s="76" customFormat="1" ht="15" customHeight="1" thickTop="1" x14ac:dyDescent="0.25">
      <c r="C26" s="77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120"/>
      <c r="P26" s="65"/>
      <c r="Q26" s="77"/>
      <c r="R26" s="77"/>
      <c r="S26" s="77"/>
      <c r="T26" s="77"/>
      <c r="U26" s="171" t="s">
        <v>3988</v>
      </c>
      <c r="V26" s="171"/>
      <c r="W26" s="171"/>
      <c r="X26" s="171"/>
      <c r="Y26" s="171"/>
      <c r="Z26" s="171"/>
      <c r="AA26" s="171"/>
      <c r="AB26" s="171"/>
      <c r="AC26" s="171"/>
      <c r="AD26" s="77"/>
      <c r="AE26" s="77"/>
      <c r="AF26" s="77"/>
    </row>
    <row r="27" spans="1:32" ht="15" customHeight="1" thickBot="1" x14ac:dyDescent="0.3">
      <c r="C27" s="71"/>
      <c r="D27" s="65"/>
      <c r="E27" s="65"/>
      <c r="F27" s="65"/>
      <c r="G27" s="78"/>
      <c r="H27" s="65"/>
      <c r="I27" s="65"/>
      <c r="J27" s="65"/>
      <c r="K27" s="65"/>
      <c r="L27" s="65"/>
      <c r="M27" s="65"/>
      <c r="N27" s="65"/>
      <c r="O27" s="65"/>
      <c r="P27" s="65"/>
      <c r="Q27" s="71"/>
      <c r="R27" s="71"/>
      <c r="S27" s="71"/>
      <c r="T27" s="71"/>
      <c r="U27" s="171"/>
      <c r="V27" s="171"/>
      <c r="W27" s="171"/>
      <c r="X27" s="171"/>
      <c r="Y27" s="171"/>
      <c r="Z27" s="171"/>
      <c r="AA27" s="171"/>
      <c r="AB27" s="171"/>
      <c r="AC27" s="171"/>
      <c r="AD27" s="71"/>
      <c r="AE27" s="71"/>
      <c r="AF27" s="71"/>
    </row>
    <row r="28" spans="1:32" ht="15" customHeight="1" thickBot="1" x14ac:dyDescent="0.3">
      <c r="C28" s="71"/>
      <c r="D28" s="172" t="s">
        <v>3997</v>
      </c>
      <c r="E28" s="172"/>
      <c r="F28" s="172"/>
      <c r="G28" s="78"/>
      <c r="H28" s="65"/>
      <c r="I28" s="65"/>
      <c r="J28" s="65"/>
      <c r="K28" s="65"/>
      <c r="L28" s="65"/>
      <c r="M28" s="65"/>
      <c r="N28" s="65"/>
      <c r="O28" s="65"/>
      <c r="P28" s="65"/>
      <c r="Q28" s="71"/>
      <c r="R28" s="71"/>
      <c r="S28" s="179" t="s">
        <v>3987</v>
      </c>
      <c r="T28" s="180"/>
      <c r="U28" s="126"/>
      <c r="V28" s="153" t="s">
        <v>3921</v>
      </c>
      <c r="W28" s="153"/>
      <c r="X28" s="153" t="s">
        <v>3922</v>
      </c>
      <c r="Y28" s="153"/>
      <c r="Z28" s="153" t="s">
        <v>3923</v>
      </c>
      <c r="AA28" s="153"/>
      <c r="AB28" s="153" t="s">
        <v>3924</v>
      </c>
      <c r="AC28" s="153"/>
      <c r="AD28" s="153" t="s">
        <v>3965</v>
      </c>
      <c r="AE28" s="161"/>
      <c r="AF28" s="71"/>
    </row>
    <row r="29" spans="1:32" ht="15" customHeight="1" x14ac:dyDescent="0.25">
      <c r="C29" s="71"/>
      <c r="D29" s="65"/>
      <c r="E29" s="65"/>
      <c r="F29" s="65"/>
      <c r="G29" s="78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181" t="s">
        <v>310</v>
      </c>
      <c r="T29" s="182"/>
      <c r="U29" s="81"/>
      <c r="V29" s="162" t="str">
        <f>IF($U$28="AVG",mapping!BH5,IF($U$28="MAX",mapping!BH18,IF($U$28="MIN",mapping!BH31,"-")))</f>
        <v>-</v>
      </c>
      <c r="W29" s="162"/>
      <c r="X29" s="162" t="str">
        <f>IF($U$28="AVG",mapping!BI5,IF($U$28="MAX",mapping!BI18,IF($U$28="MIN",mapping!BI31,"-")))</f>
        <v>-</v>
      </c>
      <c r="Y29" s="162"/>
      <c r="Z29" s="162" t="str">
        <f>IF($U$28="AVG",mapping!BJ5,IF($U$28="MAX",mapping!BJ18,IF($U$28="MIN",mapping!BJ31,"-")))</f>
        <v>-</v>
      </c>
      <c r="AA29" s="162"/>
      <c r="AB29" s="162" t="str">
        <f>IF($U$28="AVG",mapping!BK5,IF($U$28="MAX",mapping!BK18,IF($U$28="MIN",mapping!BK31,"-")))</f>
        <v>-</v>
      </c>
      <c r="AC29" s="162"/>
      <c r="AD29" s="162" t="str">
        <f>IF($U$28="AVG",mapping!BL5,IF($U$28="MAX",mapping!BL18,IF($U$28="MIN",mapping!BL31,"-")))</f>
        <v>-</v>
      </c>
      <c r="AE29" s="163"/>
      <c r="AF29" s="71"/>
    </row>
    <row r="30" spans="1:32" ht="15" customHeight="1" x14ac:dyDescent="0.25">
      <c r="C30" s="71"/>
      <c r="D30" s="142" t="s">
        <v>4002</v>
      </c>
      <c r="E30" s="142"/>
      <c r="F30" s="142"/>
      <c r="G30" s="78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173" t="s">
        <v>20</v>
      </c>
      <c r="T30" s="174"/>
      <c r="U30" s="79"/>
      <c r="V30" s="162" t="str">
        <f>IF($U$28="AVG",mapping!BH6,IF($U$28="MAX",mapping!BH19,IF($U$28="MIN",mapping!BH32,"-")))</f>
        <v>-</v>
      </c>
      <c r="W30" s="162"/>
      <c r="X30" s="162" t="str">
        <f>IF($U$28="AVG",mapping!BI6,IF($U$28="MAX",mapping!BI19,IF($U$28="MIN",mapping!BI32,"-")))</f>
        <v>-</v>
      </c>
      <c r="Y30" s="162"/>
      <c r="Z30" s="162" t="str">
        <f>IF($U$28="AVG",mapping!BJ6,IF($U$28="MAX",mapping!BJ19,IF($U$28="MIN",mapping!BJ32,"-")))</f>
        <v>-</v>
      </c>
      <c r="AA30" s="162"/>
      <c r="AB30" s="162" t="str">
        <f>IF($U$28="AVG",mapping!BK6,IF($U$28="MAX",mapping!BK19,IF($U$28="MIN",mapping!BK32,"-")))</f>
        <v>-</v>
      </c>
      <c r="AC30" s="162"/>
      <c r="AD30" s="162" t="str">
        <f>IF($U$28="AVG",mapping!BL6,IF($U$28="MAX",mapping!BL19,IF($U$28="MIN",mapping!BL32,"-")))</f>
        <v>-</v>
      </c>
      <c r="AE30" s="163"/>
      <c r="AF30" s="71"/>
    </row>
    <row r="31" spans="1:32" ht="15" customHeight="1" thickBot="1" x14ac:dyDescent="0.3">
      <c r="C31" s="71"/>
      <c r="D31" s="177" t="s">
        <v>3999</v>
      </c>
      <c r="E31" s="177"/>
      <c r="F31" s="178"/>
      <c r="G31" s="78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173" t="s">
        <v>356</v>
      </c>
      <c r="T31" s="174"/>
      <c r="U31" s="79"/>
      <c r="V31" s="162" t="str">
        <f>IF($U$28="AVG",mapping!BH7,IF($U$28="MAX",mapping!BH20,IF($U$28="MIN",mapping!BH33,"-")))</f>
        <v>-</v>
      </c>
      <c r="W31" s="162"/>
      <c r="X31" s="162" t="str">
        <f>IF($U$28="AVG",mapping!BI7,IF($U$28="MAX",mapping!BI20,IF($U$28="MIN",mapping!BI33,"-")))</f>
        <v>-</v>
      </c>
      <c r="Y31" s="162"/>
      <c r="Z31" s="162" t="str">
        <f>IF($U$28="AVG",mapping!BJ7,IF($U$28="MAX",mapping!BJ20,IF($U$28="MIN",mapping!BJ33,"-")))</f>
        <v>-</v>
      </c>
      <c r="AA31" s="162"/>
      <c r="AB31" s="162" t="str">
        <f>IF($U$28="AVG",mapping!BK7,IF($U$28="MAX",mapping!BK20,IF($U$28="MIN",mapping!BK33,"-")))</f>
        <v>-</v>
      </c>
      <c r="AC31" s="162"/>
      <c r="AD31" s="162" t="str">
        <f>IF($U$28="AVG",mapping!BL7,IF($U$28="MAX",mapping!BL20,IF($U$28="MIN",mapping!BL33,"-")))</f>
        <v>-</v>
      </c>
      <c r="AE31" s="163"/>
      <c r="AF31" s="71"/>
    </row>
    <row r="32" spans="1:32" ht="15" customHeight="1" thickTop="1" x14ac:dyDescent="0.25">
      <c r="C32" s="71"/>
      <c r="D32" s="71"/>
      <c r="E32" s="71"/>
      <c r="F32" s="71"/>
      <c r="G32" s="78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173" t="s">
        <v>488</v>
      </c>
      <c r="T32" s="174"/>
      <c r="U32" s="79"/>
      <c r="V32" s="162" t="str">
        <f>IF($U$28="AVG",mapping!BH8,IF($U$28="MAX",mapping!BH21,IF($U$28="MIN",mapping!BH34,"-")))</f>
        <v>-</v>
      </c>
      <c r="W32" s="162"/>
      <c r="X32" s="162" t="str">
        <f>IF($U$28="AVG",mapping!BI8,IF($U$28="MAX",mapping!BI21,IF($U$28="MIN",mapping!BI34,"-")))</f>
        <v>-</v>
      </c>
      <c r="Y32" s="162"/>
      <c r="Z32" s="162" t="str">
        <f>IF($U$28="AVG",mapping!BJ8,IF($U$28="MAX",mapping!BJ21,IF($U$28="MIN",mapping!BJ34,"-")))</f>
        <v>-</v>
      </c>
      <c r="AA32" s="162"/>
      <c r="AB32" s="162" t="str">
        <f>IF($U$28="AVG",mapping!BK8,IF($U$28="MAX",mapping!BK21,IF($U$28="MIN",mapping!BK34,"-")))</f>
        <v>-</v>
      </c>
      <c r="AC32" s="162"/>
      <c r="AD32" s="162" t="str">
        <f>IF($U$28="AVG",mapping!BL8,IF($U$28="MAX",mapping!BL21,IF($U$28="MIN",mapping!BL34,"-")))</f>
        <v>-</v>
      </c>
      <c r="AE32" s="163"/>
      <c r="AF32" s="71"/>
    </row>
    <row r="33" spans="3:32" ht="15" customHeight="1" x14ac:dyDescent="0.25">
      <c r="C33" s="71"/>
      <c r="D33" s="142" t="s">
        <v>4001</v>
      </c>
      <c r="E33" s="142"/>
      <c r="F33" s="142"/>
      <c r="G33" s="78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173" t="s">
        <v>3914</v>
      </c>
      <c r="T33" s="174"/>
      <c r="U33" s="79"/>
      <c r="V33" s="162" t="str">
        <f>IF($U$28="AVG",mapping!BH9,IF($U$28="MAX",mapping!BH22,IF($U$28="MIN",mapping!BH35,"-")))</f>
        <v>-</v>
      </c>
      <c r="W33" s="162"/>
      <c r="X33" s="162" t="str">
        <f>IF($U$28="AVG",mapping!BI9,IF($U$28="MAX",mapping!BI22,IF($U$28="MIN",mapping!BI35,"-")))</f>
        <v>-</v>
      </c>
      <c r="Y33" s="162"/>
      <c r="Z33" s="162" t="str">
        <f>IF($U$28="AVG",mapping!BJ9,IF($U$28="MAX",mapping!BJ22,IF($U$28="MIN",mapping!BJ35,"-")))</f>
        <v>-</v>
      </c>
      <c r="AA33" s="162"/>
      <c r="AB33" s="162" t="str">
        <f>IF($U$28="AVG",mapping!BK9,IF($U$28="MAX",mapping!BK22,IF($U$28="MIN",mapping!BK35,"-")))</f>
        <v>-</v>
      </c>
      <c r="AC33" s="162"/>
      <c r="AD33" s="162" t="str">
        <f>IF($U$28="AVG",mapping!BL9,IF($U$28="MAX",mapping!BL22,IF($U$28="MIN",mapping!BL35,"-")))</f>
        <v>-</v>
      </c>
      <c r="AE33" s="163"/>
      <c r="AF33" s="71"/>
    </row>
    <row r="34" spans="3:32" ht="15" customHeight="1" thickBot="1" x14ac:dyDescent="0.3">
      <c r="C34" s="71"/>
      <c r="D34" s="177" t="s">
        <v>3999</v>
      </c>
      <c r="E34" s="177"/>
      <c r="F34" s="178"/>
      <c r="G34" s="78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173" t="s">
        <v>279</v>
      </c>
      <c r="T34" s="174"/>
      <c r="U34" s="79"/>
      <c r="V34" s="162" t="str">
        <f>IF($U$28="AVG",mapping!BH10,IF($U$28="MAX",mapping!BH23,IF($U$28="MIN",mapping!BH36,"-")))</f>
        <v>-</v>
      </c>
      <c r="W34" s="162"/>
      <c r="X34" s="162" t="str">
        <f>IF($U$28="AVG",mapping!BI10,IF($U$28="MAX",mapping!BI23,IF($U$28="MIN",mapping!BI36,"-")))</f>
        <v>-</v>
      </c>
      <c r="Y34" s="162"/>
      <c r="Z34" s="162" t="str">
        <f>IF($U$28="AVG",mapping!BJ10,IF($U$28="MAX",mapping!BJ23,IF($U$28="MIN",mapping!BJ36,"-")))</f>
        <v>-</v>
      </c>
      <c r="AA34" s="162"/>
      <c r="AB34" s="162" t="str">
        <f>IF($U$28="AVG",mapping!BK10,IF($U$28="MAX",mapping!BK23,IF($U$28="MIN",mapping!BK36,"-")))</f>
        <v>-</v>
      </c>
      <c r="AC34" s="162"/>
      <c r="AD34" s="162" t="str">
        <f>IF($U$28="AVG",mapping!BL10,IF($U$28="MAX",mapping!BL23,IF($U$28="MIN",mapping!BL36,"-")))</f>
        <v>-</v>
      </c>
      <c r="AE34" s="163"/>
      <c r="AF34" s="71"/>
    </row>
    <row r="35" spans="3:32" ht="15" customHeight="1" thickTop="1" x14ac:dyDescent="0.25">
      <c r="C35" s="71"/>
      <c r="D35" s="71"/>
      <c r="E35" s="71"/>
      <c r="F35" s="71"/>
      <c r="G35" s="78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173" t="s">
        <v>52</v>
      </c>
      <c r="T35" s="174"/>
      <c r="U35" s="79"/>
      <c r="V35" s="162" t="str">
        <f>IF($U$28="AVG",mapping!BH11,IF($U$28="MAX",mapping!BH24,IF($U$28="MIN",mapping!BH37,"-")))</f>
        <v>-</v>
      </c>
      <c r="W35" s="162"/>
      <c r="X35" s="162" t="str">
        <f>IF($U$28="AVG",mapping!BI11,IF($U$28="MAX",mapping!BI24,IF($U$28="MIN",mapping!BI37,"-")))</f>
        <v>-</v>
      </c>
      <c r="Y35" s="162"/>
      <c r="Z35" s="162" t="str">
        <f>IF($U$28="AVG",mapping!BJ11,IF($U$28="MAX",mapping!BJ24,IF($U$28="MIN",mapping!BJ37,"-")))</f>
        <v>-</v>
      </c>
      <c r="AA35" s="162"/>
      <c r="AB35" s="162" t="str">
        <f>IF($U$28="AVG",mapping!BK11,IF($U$28="MAX",mapping!BK24,IF($U$28="MIN",mapping!BK37,"-")))</f>
        <v>-</v>
      </c>
      <c r="AC35" s="162"/>
      <c r="AD35" s="162" t="str">
        <f>IF($U$28="AVG",mapping!BL11,IF($U$28="MAX",mapping!BL24,IF($U$28="MIN",mapping!BL37,"-")))</f>
        <v>-</v>
      </c>
      <c r="AE35" s="163"/>
      <c r="AF35" s="71"/>
    </row>
    <row r="36" spans="3:32" ht="15" customHeight="1" x14ac:dyDescent="0.25">
      <c r="C36" s="71"/>
      <c r="D36" s="142" t="s">
        <v>4000</v>
      </c>
      <c r="E36" s="142"/>
      <c r="F36" s="142"/>
      <c r="G36" s="78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173" t="s">
        <v>3913</v>
      </c>
      <c r="T36" s="174"/>
      <c r="U36" s="79"/>
      <c r="V36" s="162" t="str">
        <f>IF($U$28="AVG",mapping!BH12,IF($U$28="MAX",mapping!BH25,IF($U$28="MIN",mapping!BH38,"-")))</f>
        <v>-</v>
      </c>
      <c r="W36" s="162"/>
      <c r="X36" s="162" t="str">
        <f>IF($U$28="AVG",mapping!BI12,IF($U$28="MAX",mapping!BI25,IF($U$28="MIN",mapping!BI38,"-")))</f>
        <v>-</v>
      </c>
      <c r="Y36" s="162"/>
      <c r="Z36" s="162" t="str">
        <f>IF($U$28="AVG",mapping!BJ12,IF($U$28="MAX",mapping!BJ25,IF($U$28="MIN",mapping!BJ38,"-")))</f>
        <v>-</v>
      </c>
      <c r="AA36" s="162"/>
      <c r="AB36" s="162" t="str">
        <f>IF($U$28="AVG",mapping!BK12,IF($U$28="MAX",mapping!BK25,IF($U$28="MIN",mapping!BK38,"-")))</f>
        <v>-</v>
      </c>
      <c r="AC36" s="162"/>
      <c r="AD36" s="162" t="str">
        <f>IF($U$28="AVG",mapping!BL12,IF($U$28="MAX",mapping!BL25,IF($U$28="MIN",mapping!BL38,"-")))</f>
        <v>-</v>
      </c>
      <c r="AE36" s="163"/>
      <c r="AF36" s="71"/>
    </row>
    <row r="37" spans="3:32" ht="15" customHeight="1" thickBot="1" x14ac:dyDescent="0.3">
      <c r="C37" s="71"/>
      <c r="D37" s="177" t="s">
        <v>3999</v>
      </c>
      <c r="E37" s="177"/>
      <c r="F37" s="178"/>
      <c r="G37" s="78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173" t="s">
        <v>3912</v>
      </c>
      <c r="T37" s="174"/>
      <c r="U37" s="79"/>
      <c r="V37" s="162" t="str">
        <f>IF($U$28="AVG",mapping!BH13,IF($U$28="MAX",mapping!BH26,IF($U$28="MIN",mapping!BH39,"-")))</f>
        <v>-</v>
      </c>
      <c r="W37" s="162"/>
      <c r="X37" s="162" t="str">
        <f>IF($U$28="AVG",mapping!BI13,IF($U$28="MAX",mapping!BI26,IF($U$28="MIN",mapping!BI39,"-")))</f>
        <v>-</v>
      </c>
      <c r="Y37" s="162"/>
      <c r="Z37" s="162" t="str">
        <f>IF($U$28="AVG",mapping!BJ13,IF($U$28="MAX",mapping!BJ26,IF($U$28="MIN",mapping!BJ39,"-")))</f>
        <v>-</v>
      </c>
      <c r="AA37" s="162"/>
      <c r="AB37" s="162" t="str">
        <f>IF($U$28="AVG",mapping!BK13,IF($U$28="MAX",mapping!BK26,IF($U$28="MIN",mapping!BK39,"-")))</f>
        <v>-</v>
      </c>
      <c r="AC37" s="162"/>
      <c r="AD37" s="162" t="str">
        <f>IF($U$28="AVG",mapping!BL13,IF($U$28="MAX",mapping!BL26,IF($U$28="MIN",mapping!BL39,"-")))</f>
        <v>-</v>
      </c>
      <c r="AE37" s="163"/>
      <c r="AF37" s="71"/>
    </row>
    <row r="38" spans="3:32" ht="15" customHeight="1" thickTop="1" thickBot="1" x14ac:dyDescent="0.3">
      <c r="C38" s="71"/>
      <c r="D38" s="71"/>
      <c r="E38" s="71"/>
      <c r="F38" s="124"/>
      <c r="G38" s="78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175" t="s">
        <v>67</v>
      </c>
      <c r="T38" s="176"/>
      <c r="U38" s="80"/>
      <c r="V38" s="169" t="str">
        <f>IF($U$28="AVG",mapping!BH14,IF($U$28="MAX",mapping!BH27,IF($U$28="MIN",mapping!BH40,"-")))</f>
        <v>-</v>
      </c>
      <c r="W38" s="169"/>
      <c r="X38" s="169" t="str">
        <f>IF($U$28="AVG",mapping!BI14,IF($U$28="MAX",mapping!BI27,IF($U$28="MIN",mapping!BI40,"-")))</f>
        <v>-</v>
      </c>
      <c r="Y38" s="169"/>
      <c r="Z38" s="169" t="str">
        <f>IF($U$28="AVG",mapping!BJ14,IF($U$28="MAX",mapping!BJ27,IF($U$28="MIN",mapping!BJ40,"-")))</f>
        <v>-</v>
      </c>
      <c r="AA38" s="169"/>
      <c r="AB38" s="169" t="str">
        <f>IF($U$28="AVG",mapping!BK14,IF($U$28="MAX",mapping!BK27,IF($U$28="MIN",mapping!BK40,"-")))</f>
        <v>-</v>
      </c>
      <c r="AC38" s="169"/>
      <c r="AD38" s="169" t="str">
        <f>IF($U$28="AVG",mapping!BL14,IF($U$28="MAX",mapping!BL27,IF($U$28="MIN",mapping!BL40,"-")))</f>
        <v>-</v>
      </c>
      <c r="AE38" s="170"/>
      <c r="AF38" s="71"/>
    </row>
    <row r="39" spans="3:32" ht="3.75" customHeight="1" thickTop="1" x14ac:dyDescent="0.25"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</row>
  </sheetData>
  <sortState ref="R44:R47">
    <sortCondition ref="R27"/>
  </sortState>
  <mergeCells count="171">
    <mergeCell ref="T19:U19"/>
    <mergeCell ref="T20:U20"/>
    <mergeCell ref="D28:F28"/>
    <mergeCell ref="S35:T35"/>
    <mergeCell ref="S36:T36"/>
    <mergeCell ref="S37:T37"/>
    <mergeCell ref="S38:T38"/>
    <mergeCell ref="D34:F34"/>
    <mergeCell ref="D31:F31"/>
    <mergeCell ref="D37:F37"/>
    <mergeCell ref="S28:T28"/>
    <mergeCell ref="S29:T29"/>
    <mergeCell ref="S30:T30"/>
    <mergeCell ref="S31:T31"/>
    <mergeCell ref="S32:T32"/>
    <mergeCell ref="S33:T33"/>
    <mergeCell ref="S34:T34"/>
    <mergeCell ref="D33:F33"/>
    <mergeCell ref="D36:F36"/>
    <mergeCell ref="R10:S11"/>
    <mergeCell ref="R12:S12"/>
    <mergeCell ref="R13:S13"/>
    <mergeCell ref="R14:S14"/>
    <mergeCell ref="R15:S15"/>
    <mergeCell ref="R16:S16"/>
    <mergeCell ref="R17:S17"/>
    <mergeCell ref="R18:S18"/>
    <mergeCell ref="R19:S19"/>
    <mergeCell ref="X38:Y38"/>
    <mergeCell ref="Z38:AA38"/>
    <mergeCell ref="AB38:AC38"/>
    <mergeCell ref="AD38:AE38"/>
    <mergeCell ref="AD35:AE35"/>
    <mergeCell ref="Z36:AA36"/>
    <mergeCell ref="AB36:AC36"/>
    <mergeCell ref="AD36:AE36"/>
    <mergeCell ref="Z37:AA37"/>
    <mergeCell ref="AB37:AC37"/>
    <mergeCell ref="AD37:AE37"/>
    <mergeCell ref="X28:Y28"/>
    <mergeCell ref="X29:Y29"/>
    <mergeCell ref="X31:Y31"/>
    <mergeCell ref="X32:Y32"/>
    <mergeCell ref="X33:Y33"/>
    <mergeCell ref="X34:Y34"/>
    <mergeCell ref="X35:Y35"/>
    <mergeCell ref="X36:Y36"/>
    <mergeCell ref="X37:Y37"/>
    <mergeCell ref="X30:Y30"/>
    <mergeCell ref="Z31:AA31"/>
    <mergeCell ref="AB31:AC31"/>
    <mergeCell ref="Z35:AA35"/>
    <mergeCell ref="AB35:AC35"/>
    <mergeCell ref="AD31:AE31"/>
    <mergeCell ref="Z32:AA32"/>
    <mergeCell ref="AB32:AC32"/>
    <mergeCell ref="AD32:AE32"/>
    <mergeCell ref="Z33:AA33"/>
    <mergeCell ref="AB33:AC33"/>
    <mergeCell ref="AD33:AE33"/>
    <mergeCell ref="Z34:AA34"/>
    <mergeCell ref="AB34:AC34"/>
    <mergeCell ref="AD34:AE34"/>
    <mergeCell ref="V33:W33"/>
    <mergeCell ref="V34:W34"/>
    <mergeCell ref="V35:W35"/>
    <mergeCell ref="V36:W36"/>
    <mergeCell ref="V37:W37"/>
    <mergeCell ref="V38:W38"/>
    <mergeCell ref="V29:W29"/>
    <mergeCell ref="V30:W30"/>
    <mergeCell ref="P22:Q22"/>
    <mergeCell ref="P23:Q23"/>
    <mergeCell ref="P24:Q24"/>
    <mergeCell ref="P25:Q25"/>
    <mergeCell ref="U26:AC27"/>
    <mergeCell ref="V31:W31"/>
    <mergeCell ref="V32:W32"/>
    <mergeCell ref="R20:S20"/>
    <mergeCell ref="R21:S21"/>
    <mergeCell ref="R22:S22"/>
    <mergeCell ref="R23:S23"/>
    <mergeCell ref="R24:S24"/>
    <mergeCell ref="R25:S25"/>
    <mergeCell ref="T21:U21"/>
    <mergeCell ref="T22:U22"/>
    <mergeCell ref="T23:U23"/>
    <mergeCell ref="T24:U24"/>
    <mergeCell ref="T25:U25"/>
    <mergeCell ref="Z28:AA28"/>
    <mergeCell ref="AB28:AC28"/>
    <mergeCell ref="AD28:AE28"/>
    <mergeCell ref="Z29:AA29"/>
    <mergeCell ref="AB29:AC29"/>
    <mergeCell ref="AD29:AE29"/>
    <mergeCell ref="Z30:AA30"/>
    <mergeCell ref="AB30:AC30"/>
    <mergeCell ref="AD30:AE30"/>
    <mergeCell ref="C2:AF4"/>
    <mergeCell ref="V28:W28"/>
    <mergeCell ref="P10:Q11"/>
    <mergeCell ref="T10:U11"/>
    <mergeCell ref="P12:Q12"/>
    <mergeCell ref="E13:G13"/>
    <mergeCell ref="E14:G14"/>
    <mergeCell ref="E15:G15"/>
    <mergeCell ref="E16:G16"/>
    <mergeCell ref="E17:G17"/>
    <mergeCell ref="G7:H8"/>
    <mergeCell ref="C7:E8"/>
    <mergeCell ref="E12:G12"/>
    <mergeCell ref="H12:J12"/>
    <mergeCell ref="H10:J11"/>
    <mergeCell ref="E10:G11"/>
    <mergeCell ref="H16:J16"/>
    <mergeCell ref="H17:J17"/>
    <mergeCell ref="E23:G23"/>
    <mergeCell ref="E24:G24"/>
    <mergeCell ref="E25:G25"/>
    <mergeCell ref="E18:G18"/>
    <mergeCell ref="E19:G19"/>
    <mergeCell ref="E20:G20"/>
    <mergeCell ref="V6:Z7"/>
    <mergeCell ref="AC7:AE7"/>
    <mergeCell ref="T12:U12"/>
    <mergeCell ref="T13:U13"/>
    <mergeCell ref="T14:U14"/>
    <mergeCell ref="T15:U15"/>
    <mergeCell ref="T16:U16"/>
    <mergeCell ref="T17:U17"/>
    <mergeCell ref="T18:U18"/>
    <mergeCell ref="J7:P8"/>
    <mergeCell ref="P17:Q17"/>
    <mergeCell ref="P18:Q18"/>
    <mergeCell ref="P19:Q19"/>
    <mergeCell ref="P20:Q20"/>
    <mergeCell ref="P21:Q21"/>
    <mergeCell ref="K10:N11"/>
    <mergeCell ref="I7:I8"/>
    <mergeCell ref="E21:G21"/>
    <mergeCell ref="H19:J19"/>
    <mergeCell ref="H20:J20"/>
    <mergeCell ref="H21:J21"/>
    <mergeCell ref="L18:N18"/>
    <mergeCell ref="L19:N19"/>
    <mergeCell ref="L20:N20"/>
    <mergeCell ref="L21:N21"/>
    <mergeCell ref="H13:J13"/>
    <mergeCell ref="H14:J14"/>
    <mergeCell ref="H15:J15"/>
    <mergeCell ref="P13:Q13"/>
    <mergeCell ref="P14:Q14"/>
    <mergeCell ref="P15:Q15"/>
    <mergeCell ref="P16:Q16"/>
    <mergeCell ref="H18:J18"/>
    <mergeCell ref="E22:G22"/>
    <mergeCell ref="L12:N12"/>
    <mergeCell ref="L13:N13"/>
    <mergeCell ref="L14:N14"/>
    <mergeCell ref="L15:N15"/>
    <mergeCell ref="L16:N16"/>
    <mergeCell ref="L17:N17"/>
    <mergeCell ref="H23:J23"/>
    <mergeCell ref="D30:F30"/>
    <mergeCell ref="H22:J22"/>
    <mergeCell ref="L23:N23"/>
    <mergeCell ref="L24:N24"/>
    <mergeCell ref="L25:N25"/>
    <mergeCell ref="L22:N22"/>
    <mergeCell ref="H24:J24"/>
    <mergeCell ref="H25:J25"/>
  </mergeCells>
  <conditionalFormatting sqref="S29:S37">
    <cfRule type="expression" dxfId="1" priority="322">
      <formula>$Q30="ERR"</formula>
    </cfRule>
  </conditionalFormatting>
  <conditionalFormatting sqref="S38">
    <cfRule type="expression" dxfId="0" priority="329">
      <formula>#REF!="ERR"</formula>
    </cfRule>
  </conditionalFormatting>
  <dataValidations count="6">
    <dataValidation type="list" allowBlank="1" showInputMessage="1" showErrorMessage="1" sqref="G7:H8">
      <formula1>Currency</formula1>
    </dataValidation>
    <dataValidation type="list" allowBlank="1" showInputMessage="1" showErrorMessage="1" sqref="U28">
      <formula1>"AVG,MAX,MIN"</formula1>
    </dataValidation>
    <dataValidation type="list" allowBlank="1" showInputMessage="1" showErrorMessage="1" sqref="AC7">
      <formula1>Country</formula1>
    </dataValidation>
    <dataValidation type="list" showInputMessage="1" showErrorMessage="1" sqref="D31:F31">
      <formula1>Country</formula1>
    </dataValidation>
    <dataValidation type="list" showInputMessage="1" showErrorMessage="1" sqref="D34:F34">
      <formula1>Job_Type</formula1>
    </dataValidation>
    <dataValidation type="list" showInputMessage="1" showErrorMessage="1" sqref="D37:F37">
      <formula1>Yrs_Expericance</formula1>
    </dataValidation>
  </dataValidations>
  <pageMargins left="0.25" right="0.25" top="0.75" bottom="0.75" header="0.3" footer="0.3"/>
  <pageSetup scale="5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2</xdr:col>
                    <xdr:colOff>66675</xdr:colOff>
                    <xdr:row>10</xdr:row>
                    <xdr:rowOff>171450</xdr:rowOff>
                  </from>
                  <to>
                    <xdr:col>3</xdr:col>
                    <xdr:colOff>133350</xdr:colOff>
                    <xdr:row>24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Dashboard!V29:AE29</xm:f>
              <xm:sqref>U29</xm:sqref>
            </x14:sparkline>
            <x14:sparkline>
              <xm:f>Dashboard!V30:AE30</xm:f>
              <xm:sqref>U30</xm:sqref>
            </x14:sparkline>
            <x14:sparkline>
              <xm:f>Dashboard!V31:AE31</xm:f>
              <xm:sqref>U31</xm:sqref>
            </x14:sparkline>
            <x14:sparkline>
              <xm:f>Dashboard!V32:AE32</xm:f>
              <xm:sqref>U32</xm:sqref>
            </x14:sparkline>
            <x14:sparkline>
              <xm:f>Dashboard!V33:AE33</xm:f>
              <xm:sqref>U33</xm:sqref>
            </x14:sparkline>
            <x14:sparkline>
              <xm:f>Dashboard!V34:AE34</xm:f>
              <xm:sqref>U34</xm:sqref>
            </x14:sparkline>
            <x14:sparkline>
              <xm:f>Dashboard!V35:AE35</xm:f>
              <xm:sqref>U35</xm:sqref>
            </x14:sparkline>
            <x14:sparkline>
              <xm:f>Dashboard!V36:AE36</xm:f>
              <xm:sqref>U36</xm:sqref>
            </x14:sparkline>
            <x14:sparkline>
              <xm:f>Dashboard!V37:AE37</xm:f>
              <xm:sqref>U37</xm:sqref>
            </x14:sparkline>
            <x14:sparkline>
              <xm:f>Dashboard!V38:AE38</xm:f>
              <xm:sqref>U38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mapping</vt:lpstr>
      <vt:lpstr>Data</vt:lpstr>
      <vt:lpstr>Dashboard</vt:lpstr>
      <vt:lpstr>Country</vt:lpstr>
      <vt:lpstr>Currency</vt:lpstr>
      <vt:lpstr>Hours_a_Day</vt:lpstr>
      <vt:lpstr>Job_Type</vt:lpstr>
      <vt:lpstr>Dashboard!Print_Area</vt:lpstr>
      <vt:lpstr>Yrs_Expericance</vt:lpstr>
    </vt:vector>
  </TitlesOfParts>
  <Company>Chandoo.org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stilwilk</cp:lastModifiedBy>
  <cp:lastPrinted>2012-07-05T19:17:57Z</cp:lastPrinted>
  <dcterms:created xsi:type="dcterms:W3CDTF">2012-06-21T06:10:20Z</dcterms:created>
  <dcterms:modified xsi:type="dcterms:W3CDTF">2012-07-05T19:20:04Z</dcterms:modified>
</cp:coreProperties>
</file>