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/>
  <bookViews>
    <workbookView xWindow="0" yWindow="60" windowWidth="15195" windowHeight="9210" activeTab="3"/>
  </bookViews>
  <sheets>
    <sheet name="mapping" sheetId="5" r:id="rId1"/>
    <sheet name="Data" sheetId="4" r:id="rId2"/>
    <sheet name="Data Processing" sheetId="3" r:id="rId3"/>
    <sheet name="Dashboard" sheetId="2" r:id="rId4"/>
  </sheets>
  <definedNames>
    <definedName name="Country_List">tblCountries[Mapping]</definedName>
    <definedName name="estimated_salary">Dashboard!$G$7</definedName>
    <definedName name="Job_Type_List">mapping!$R$4:$R$13</definedName>
    <definedName name="Region_List">mapping!$U$4:$U$10</definedName>
    <definedName name="Selected_Excel_Use">Dashboard!$B$10</definedName>
    <definedName name="Selected_Experience">Dashboard!$B$9</definedName>
    <definedName name="Selected_Job_Type">Dashboard!$B$8</definedName>
    <definedName name="Selected_Region">Dashboard!$B$7</definedName>
    <definedName name="x_Both">IFERROR(OFFSET('Data Processing'!$C$3, 0,0, COUNT('Data Processing'!$B$2:$B$2001),2), 1)</definedName>
    <definedName name="x_Excel">IFERROR(OFFSET('Data Processing'!$D$3, 0,0, COUNT('Data Processing'!$B$2:$B$2001),1), 1)</definedName>
    <definedName name="x_Experience">IFERROR(OFFSET('Data Processing'!$C$3, 0,0, COUNT('Data Processing'!$B$2:$B$2001),1), 1)</definedName>
    <definedName name="xx_Both">INDIRECT("'Data Processing'!"&amp;'Data Processing'!$L$4)</definedName>
    <definedName name="xx_Excel">INDIRECT("'Data Processing'!"&amp;'Data Processing'!$K$4)</definedName>
    <definedName name="xx_Experience">INDIRECT("'Data Processing'!"&amp;'Data Processing'!$J$4)</definedName>
    <definedName name="y_Salary">IFERROR(OFFSET('Data Processing'!$B$3, 0,0, COUNT('Data Processing'!$B$2:$B$2001),1), 1)</definedName>
    <definedName name="yy_Salary">INDIRECT("'Data Processing'!"&amp;'Data Processing'!$I$4)</definedName>
  </definedNames>
  <calcPr calcId="125725"/>
</workbook>
</file>

<file path=xl/calcChain.xml><?xml version="1.0" encoding="utf-8"?>
<calcChain xmlns="http://schemas.openxmlformats.org/spreadsheetml/2006/main">
  <c r="I9" i="2"/>
  <c r="I10"/>
  <c r="I8"/>
  <c r="I7"/>
  <c r="V21" i="5"/>
  <c r="S20"/>
  <c r="S26"/>
  <c r="S27"/>
  <c r="V15"/>
  <c r="S16"/>
  <c r="L575" i="4"/>
  <c r="M575" s="1"/>
  <c r="C575" s="1"/>
  <c r="V2" i="5"/>
  <c r="M1"/>
  <c r="S2"/>
  <c r="H290" i="4" l="1"/>
  <c r="H8"/>
  <c r="H12"/>
  <c r="H14"/>
  <c r="H15"/>
  <c r="H17"/>
  <c r="H1218"/>
  <c r="H22"/>
  <c r="H23"/>
  <c r="H28"/>
  <c r="H29"/>
  <c r="H1621"/>
  <c r="H34"/>
  <c r="H35"/>
  <c r="H36"/>
  <c r="H37"/>
  <c r="H39"/>
  <c r="H40"/>
  <c r="H43"/>
  <c r="H45"/>
  <c r="H46"/>
  <c r="H47"/>
  <c r="H48"/>
  <c r="H49"/>
  <c r="H50"/>
  <c r="H51"/>
  <c r="H52"/>
  <c r="H53"/>
  <c r="H54"/>
  <c r="H55"/>
  <c r="H56"/>
  <c r="H302"/>
  <c r="H38"/>
  <c r="H68"/>
  <c r="H514"/>
  <c r="H70"/>
  <c r="H71"/>
  <c r="H72"/>
  <c r="H73"/>
  <c r="H75"/>
  <c r="H76"/>
  <c r="H77"/>
  <c r="H78"/>
  <c r="H291"/>
  <c r="H81"/>
  <c r="H831"/>
  <c r="H85"/>
  <c r="H86"/>
  <c r="H87"/>
  <c r="H88"/>
  <c r="H89"/>
  <c r="H1880"/>
  <c r="H93"/>
  <c r="H1767"/>
  <c r="H1053"/>
  <c r="H98"/>
  <c r="H1146"/>
  <c r="H409"/>
  <c r="H103"/>
  <c r="H105"/>
  <c r="H107"/>
  <c r="H108"/>
  <c r="H109"/>
  <c r="H110"/>
  <c r="H111"/>
  <c r="H726"/>
  <c r="H114"/>
  <c r="H115"/>
  <c r="H116"/>
  <c r="H117"/>
  <c r="H118"/>
  <c r="H1465"/>
  <c r="H1189"/>
  <c r="H122"/>
  <c r="H124"/>
  <c r="H125"/>
  <c r="H127"/>
  <c r="H128"/>
  <c r="H129"/>
  <c r="H131"/>
  <c r="H133"/>
  <c r="H1215"/>
  <c r="H141"/>
  <c r="H143"/>
  <c r="H145"/>
  <c r="H148"/>
  <c r="H150"/>
  <c r="H151"/>
  <c r="H163"/>
  <c r="H165"/>
  <c r="H187"/>
  <c r="H168"/>
  <c r="H169"/>
  <c r="H170"/>
  <c r="H176"/>
  <c r="H292"/>
  <c r="H178"/>
  <c r="H179"/>
  <c r="H181"/>
  <c r="H184"/>
  <c r="H188"/>
  <c r="H1801"/>
  <c r="H1415"/>
  <c r="H194"/>
  <c r="H197"/>
  <c r="H198"/>
  <c r="H244"/>
  <c r="H1330"/>
  <c r="H205"/>
  <c r="H208"/>
  <c r="H209"/>
  <c r="H210"/>
  <c r="H1188"/>
  <c r="H213"/>
  <c r="H215"/>
  <c r="H218"/>
  <c r="H1734"/>
  <c r="H228"/>
  <c r="H263"/>
  <c r="H232"/>
  <c r="H234"/>
  <c r="H236"/>
  <c r="H1721"/>
  <c r="H239"/>
  <c r="H243"/>
  <c r="H1807"/>
  <c r="H1594"/>
  <c r="H1614"/>
  <c r="H1224"/>
  <c r="H388"/>
  <c r="H307"/>
  <c r="H1255"/>
  <c r="H269"/>
  <c r="H1005"/>
  <c r="H273"/>
  <c r="H277"/>
  <c r="H280"/>
  <c r="H282"/>
  <c r="H283"/>
  <c r="H284"/>
  <c r="H285"/>
  <c r="H287"/>
  <c r="H293"/>
  <c r="H1055"/>
  <c r="H1673"/>
  <c r="H296"/>
  <c r="H297"/>
  <c r="H299"/>
  <c r="H300"/>
  <c r="H304"/>
  <c r="H309"/>
  <c r="H310"/>
  <c r="H311"/>
  <c r="H317"/>
  <c r="H1254"/>
  <c r="H1256"/>
  <c r="H322"/>
  <c r="H323"/>
  <c r="H324"/>
  <c r="H325"/>
  <c r="H326"/>
  <c r="H327"/>
  <c r="H329"/>
  <c r="H330"/>
  <c r="H333"/>
  <c r="H336"/>
  <c r="H337"/>
  <c r="H340"/>
  <c r="H1076"/>
  <c r="H744"/>
  <c r="H345"/>
  <c r="H347"/>
  <c r="H1216"/>
  <c r="H349"/>
  <c r="H1616"/>
  <c r="H356"/>
  <c r="H1057"/>
  <c r="H362"/>
  <c r="H363"/>
  <c r="H364"/>
  <c r="H247"/>
  <c r="H366"/>
  <c r="H416"/>
  <c r="H369"/>
  <c r="H370"/>
  <c r="H372"/>
  <c r="H378"/>
  <c r="H379"/>
  <c r="H380"/>
  <c r="H381"/>
  <c r="H382"/>
  <c r="H384"/>
  <c r="H385"/>
  <c r="H386"/>
  <c r="H387"/>
  <c r="H391"/>
  <c r="H392"/>
  <c r="H394"/>
  <c r="H395"/>
  <c r="H563"/>
  <c r="H401"/>
  <c r="H404"/>
  <c r="H405"/>
  <c r="H406"/>
  <c r="H1466"/>
  <c r="H412"/>
  <c r="H413"/>
  <c r="H418"/>
  <c r="H419"/>
  <c r="H420"/>
  <c r="H421"/>
  <c r="H422"/>
  <c r="H423"/>
  <c r="H424"/>
  <c r="H1272"/>
  <c r="H1724"/>
  <c r="H90"/>
  <c r="H430"/>
  <c r="H434"/>
  <c r="H435"/>
  <c r="H436"/>
  <c r="H1467"/>
  <c r="H439"/>
  <c r="H809"/>
  <c r="H1416"/>
  <c r="H1685"/>
  <c r="H444"/>
  <c r="H1058"/>
  <c r="H446"/>
  <c r="H447"/>
  <c r="H448"/>
  <c r="H449"/>
  <c r="H450"/>
  <c r="H452"/>
  <c r="H453"/>
  <c r="H454"/>
  <c r="H455"/>
  <c r="H456"/>
  <c r="H457"/>
  <c r="H458"/>
  <c r="H460"/>
  <c r="H461"/>
  <c r="H462"/>
  <c r="H464"/>
  <c r="H465"/>
  <c r="H468"/>
  <c r="H469"/>
  <c r="H470"/>
  <c r="H472"/>
  <c r="H473"/>
  <c r="H478"/>
  <c r="H487"/>
  <c r="H57"/>
  <c r="H491"/>
  <c r="H497"/>
  <c r="H498"/>
  <c r="H500"/>
  <c r="H1468"/>
  <c r="H502"/>
  <c r="H1792"/>
  <c r="H1818"/>
  <c r="H1190"/>
  <c r="H513"/>
  <c r="H1231"/>
  <c r="H518"/>
  <c r="H519"/>
  <c r="H520"/>
  <c r="H521"/>
  <c r="H524"/>
  <c r="H1725"/>
  <c r="H1881"/>
  <c r="H529"/>
  <c r="H530"/>
  <c r="H531"/>
  <c r="H532"/>
  <c r="H533"/>
  <c r="H534"/>
  <c r="H535"/>
  <c r="H537"/>
  <c r="H540"/>
  <c r="H543"/>
  <c r="H544"/>
  <c r="H545"/>
  <c r="H546"/>
  <c r="H547"/>
  <c r="H548"/>
  <c r="H551"/>
  <c r="H552"/>
  <c r="H559"/>
  <c r="H560"/>
  <c r="H214"/>
  <c r="H566"/>
  <c r="H568"/>
  <c r="H573"/>
  <c r="H574"/>
  <c r="H1819"/>
  <c r="H578"/>
  <c r="H579"/>
  <c r="H581"/>
  <c r="H582"/>
  <c r="H584"/>
  <c r="H585"/>
  <c r="H586"/>
  <c r="H588"/>
  <c r="H592"/>
  <c r="H593"/>
  <c r="H595"/>
  <c r="H596"/>
  <c r="H597"/>
  <c r="H266"/>
  <c r="H600"/>
  <c r="H602"/>
  <c r="H603"/>
  <c r="H605"/>
  <c r="H606"/>
  <c r="H607"/>
  <c r="H608"/>
  <c r="H609"/>
  <c r="H610"/>
  <c r="H614"/>
  <c r="H616"/>
  <c r="H623"/>
  <c r="H745"/>
  <c r="H1008"/>
  <c r="H1010"/>
  <c r="H627"/>
  <c r="H1628"/>
  <c r="H631"/>
  <c r="H633"/>
  <c r="H636"/>
  <c r="H1636"/>
  <c r="H639"/>
  <c r="H640"/>
  <c r="H643"/>
  <c r="H668"/>
  <c r="H645"/>
  <c r="H646"/>
  <c r="H648"/>
  <c r="H649"/>
  <c r="H652"/>
  <c r="H653"/>
  <c r="H1417"/>
  <c r="H655"/>
  <c r="H656"/>
  <c r="H658"/>
  <c r="H660"/>
  <c r="H661"/>
  <c r="H664"/>
  <c r="H667"/>
  <c r="H673"/>
  <c r="H674"/>
  <c r="H675"/>
  <c r="H677"/>
  <c r="H1060"/>
  <c r="H683"/>
  <c r="H684"/>
  <c r="H685"/>
  <c r="H686"/>
  <c r="H687"/>
  <c r="H688"/>
  <c r="H689"/>
  <c r="H690"/>
  <c r="H691"/>
  <c r="H692"/>
  <c r="H693"/>
  <c r="H694"/>
  <c r="H695"/>
  <c r="H696"/>
  <c r="H698"/>
  <c r="H699"/>
  <c r="H700"/>
  <c r="H701"/>
  <c r="H702"/>
  <c r="H703"/>
  <c r="H704"/>
  <c r="H705"/>
  <c r="H706"/>
  <c r="H707"/>
  <c r="H709"/>
  <c r="H710"/>
  <c r="H711"/>
  <c r="H713"/>
  <c r="H715"/>
  <c r="H716"/>
  <c r="H1225"/>
  <c r="H718"/>
  <c r="H720"/>
  <c r="H722"/>
  <c r="H723"/>
  <c r="H724"/>
  <c r="H727"/>
  <c r="H729"/>
  <c r="H731"/>
  <c r="H732"/>
  <c r="H734"/>
  <c r="H735"/>
  <c r="H736"/>
  <c r="H737"/>
  <c r="H738"/>
  <c r="H739"/>
  <c r="H1294"/>
  <c r="H743"/>
  <c r="H1470"/>
  <c r="H1292"/>
  <c r="H1773"/>
  <c r="H1737"/>
  <c r="H1808"/>
  <c r="H1252"/>
  <c r="H753"/>
  <c r="H756"/>
  <c r="H757"/>
  <c r="H759"/>
  <c r="H760"/>
  <c r="H1722"/>
  <c r="H1512"/>
  <c r="H1322"/>
  <c r="H769"/>
  <c r="H773"/>
  <c r="H774"/>
  <c r="H1191"/>
  <c r="H776"/>
  <c r="H777"/>
  <c r="H778"/>
  <c r="H780"/>
  <c r="H1645"/>
  <c r="H782"/>
  <c r="H1064"/>
  <c r="H94"/>
  <c r="H1716"/>
  <c r="H1717"/>
  <c r="H1758"/>
  <c r="H798"/>
  <c r="H799"/>
  <c r="H800"/>
  <c r="H801"/>
  <c r="H803"/>
  <c r="H1455"/>
  <c r="H810"/>
  <c r="H817"/>
  <c r="H822"/>
  <c r="H824"/>
  <c r="H825"/>
  <c r="H826"/>
  <c r="H827"/>
  <c r="H1065"/>
  <c r="H832"/>
  <c r="H833"/>
  <c r="H834"/>
  <c r="H837"/>
  <c r="H839"/>
  <c r="H1785"/>
  <c r="H841"/>
  <c r="H842"/>
  <c r="H843"/>
  <c r="H844"/>
  <c r="H845"/>
  <c r="H846"/>
  <c r="H847"/>
  <c r="H850"/>
  <c r="H851"/>
  <c r="H853"/>
  <c r="H854"/>
  <c r="H856"/>
  <c r="H857"/>
  <c r="H858"/>
  <c r="H863"/>
  <c r="H865"/>
  <c r="H267"/>
  <c r="H868"/>
  <c r="H869"/>
  <c r="H870"/>
  <c r="H871"/>
  <c r="H873"/>
  <c r="H874"/>
  <c r="H875"/>
  <c r="H876"/>
  <c r="H880"/>
  <c r="H883"/>
  <c r="H884"/>
  <c r="H885"/>
  <c r="H888"/>
  <c r="H889"/>
  <c r="H897"/>
  <c r="H898"/>
  <c r="H899"/>
  <c r="H901"/>
  <c r="H246"/>
  <c r="H905"/>
  <c r="H906"/>
  <c r="H907"/>
  <c r="H908"/>
  <c r="H1192"/>
  <c r="H911"/>
  <c r="H912"/>
  <c r="H914"/>
  <c r="H1809"/>
  <c r="H1810"/>
  <c r="H920"/>
  <c r="H923"/>
  <c r="H924"/>
  <c r="H925"/>
  <c r="H926"/>
  <c r="H928"/>
  <c r="H931"/>
  <c r="H933"/>
  <c r="H934"/>
  <c r="H936"/>
  <c r="H938"/>
  <c r="H940"/>
  <c r="H942"/>
  <c r="H944"/>
  <c r="H947"/>
  <c r="H950"/>
  <c r="H952"/>
  <c r="H953"/>
  <c r="H955"/>
  <c r="H956"/>
  <c r="H957"/>
  <c r="H958"/>
  <c r="H964"/>
  <c r="H965"/>
  <c r="H966"/>
  <c r="H1666"/>
  <c r="H971"/>
  <c r="H972"/>
  <c r="H973"/>
  <c r="H975"/>
  <c r="H981"/>
  <c r="H982"/>
  <c r="H983"/>
  <c r="H984"/>
  <c r="H986"/>
  <c r="H746"/>
  <c r="H990"/>
  <c r="H994"/>
  <c r="H997"/>
  <c r="H998"/>
  <c r="H999"/>
  <c r="H1000"/>
  <c r="H1001"/>
  <c r="H1007"/>
  <c r="H1009"/>
  <c r="H1011"/>
  <c r="H1013"/>
  <c r="H1016"/>
  <c r="H1017"/>
  <c r="H1020"/>
  <c r="H1023"/>
  <c r="H1488"/>
  <c r="H219"/>
  <c r="H564"/>
  <c r="H1030"/>
  <c r="H1032"/>
  <c r="H1033"/>
  <c r="H1038"/>
  <c r="H1039"/>
  <c r="H1040"/>
  <c r="H1041"/>
  <c r="H294"/>
  <c r="H1049"/>
  <c r="H1054"/>
  <c r="H1056"/>
  <c r="H1648"/>
  <c r="H1059"/>
  <c r="H785"/>
  <c r="H1062"/>
  <c r="H1063"/>
  <c r="H1513"/>
  <c r="H358"/>
  <c r="H1068"/>
  <c r="H1193"/>
  <c r="H428"/>
  <c r="H1820"/>
  <c r="H1422"/>
  <c r="H1080"/>
  <c r="H1082"/>
  <c r="H1083"/>
  <c r="H1471"/>
  <c r="H1085"/>
  <c r="H1474"/>
  <c r="H1089"/>
  <c r="H1090"/>
  <c r="H1232"/>
  <c r="H1093"/>
  <c r="H1099"/>
  <c r="H1100"/>
  <c r="H1600"/>
  <c r="H1104"/>
  <c r="H1107"/>
  <c r="H1112"/>
  <c r="H1115"/>
  <c r="H1116"/>
  <c r="H1117"/>
  <c r="H1119"/>
  <c r="H1122"/>
  <c r="H1123"/>
  <c r="H1124"/>
  <c r="H1125"/>
  <c r="H1126"/>
  <c r="H1811"/>
  <c r="H1134"/>
  <c r="H1139"/>
  <c r="H1140"/>
  <c r="H1142"/>
  <c r="H1144"/>
  <c r="H1145"/>
  <c r="H1749"/>
  <c r="H1147"/>
  <c r="H1149"/>
  <c r="H1150"/>
  <c r="H1151"/>
  <c r="H1152"/>
  <c r="H1153"/>
  <c r="H1257"/>
  <c r="H1687"/>
  <c r="H1157"/>
  <c r="H1158"/>
  <c r="H1160"/>
  <c r="H1161"/>
  <c r="H1163"/>
  <c r="H1164"/>
  <c r="H1166"/>
  <c r="H1167"/>
  <c r="H1171"/>
  <c r="H429"/>
  <c r="H1174"/>
  <c r="H1175"/>
  <c r="H1177"/>
  <c r="H1178"/>
  <c r="H1180"/>
  <c r="H1603"/>
  <c r="H295"/>
  <c r="H431"/>
  <c r="H1226"/>
  <c r="H1066"/>
  <c r="H1067"/>
  <c r="H1194"/>
  <c r="H397"/>
  <c r="H199"/>
  <c r="H1298"/>
  <c r="H220"/>
  <c r="H227"/>
  <c r="H221"/>
  <c r="H1261"/>
  <c r="H1860"/>
  <c r="H1688"/>
  <c r="H305"/>
  <c r="H565"/>
  <c r="H516"/>
  <c r="H1069"/>
  <c r="H506"/>
  <c r="H1229"/>
  <c r="H1236"/>
  <c r="H1238"/>
  <c r="H1240"/>
  <c r="H1263"/>
  <c r="H1476"/>
  <c r="H149"/>
  <c r="H308"/>
  <c r="H298"/>
  <c r="H1262"/>
  <c r="H1217"/>
  <c r="H1265"/>
  <c r="H501"/>
  <c r="H1269"/>
  <c r="H1275"/>
  <c r="H1277"/>
  <c r="H1278"/>
  <c r="H1264"/>
  <c r="H1281"/>
  <c r="H1282"/>
  <c r="H1283"/>
  <c r="H1284"/>
  <c r="H1285"/>
  <c r="H1286"/>
  <c r="H222"/>
  <c r="H747"/>
  <c r="H1297"/>
  <c r="H1301"/>
  <c r="H1302"/>
  <c r="H1303"/>
  <c r="H1477"/>
  <c r="H1305"/>
  <c r="H1070"/>
  <c r="H1308"/>
  <c r="H1309"/>
  <c r="H1311"/>
  <c r="H1312"/>
  <c r="H1315"/>
  <c r="H1316"/>
  <c r="H1317"/>
  <c r="H1323"/>
  <c r="H1324"/>
  <c r="H1326"/>
  <c r="H1327"/>
  <c r="H1689"/>
  <c r="H1233"/>
  <c r="H1333"/>
  <c r="H1336"/>
  <c r="H1340"/>
  <c r="H1341"/>
  <c r="H1342"/>
  <c r="H1431"/>
  <c r="H1346"/>
  <c r="H1347"/>
  <c r="H1349"/>
  <c r="H1228"/>
  <c r="H1267"/>
  <c r="H1355"/>
  <c r="H1812"/>
  <c r="H1359"/>
  <c r="H1360"/>
  <c r="H1361"/>
  <c r="H1362"/>
  <c r="H1366"/>
  <c r="H1368"/>
  <c r="H1369"/>
  <c r="H1370"/>
  <c r="H1703"/>
  <c r="H1372"/>
  <c r="H1374"/>
  <c r="H1638"/>
  <c r="H1377"/>
  <c r="H1378"/>
  <c r="H1379"/>
  <c r="H1511"/>
  <c r="H1385"/>
  <c r="H819"/>
  <c r="H1387"/>
  <c r="H1388"/>
  <c r="H1390"/>
  <c r="H1392"/>
  <c r="H1882"/>
  <c r="H1195"/>
  <c r="H1396"/>
  <c r="H1398"/>
  <c r="H1399"/>
  <c r="H1071"/>
  <c r="H1408"/>
  <c r="H1409"/>
  <c r="H1411"/>
  <c r="H1413"/>
  <c r="H1414"/>
  <c r="H1418"/>
  <c r="H1419"/>
  <c r="H1420"/>
  <c r="H1421"/>
  <c r="H1424"/>
  <c r="H1426"/>
  <c r="H1427"/>
  <c r="H1428"/>
  <c r="H1430"/>
  <c r="H1141"/>
  <c r="H1432"/>
  <c r="H1435"/>
  <c r="H1438"/>
  <c r="H1440"/>
  <c r="H1441"/>
  <c r="H1442"/>
  <c r="H1444"/>
  <c r="H1446"/>
  <c r="H1447"/>
  <c r="H1448"/>
  <c r="H1449"/>
  <c r="H1450"/>
  <c r="H1451"/>
  <c r="H1452"/>
  <c r="H1453"/>
  <c r="H1454"/>
  <c r="H1793"/>
  <c r="H1456"/>
  <c r="H1457"/>
  <c r="H1458"/>
  <c r="H1459"/>
  <c r="H1270"/>
  <c r="H1461"/>
  <c r="H748"/>
  <c r="H1464"/>
  <c r="H147"/>
  <c r="H99"/>
  <c r="H1473"/>
  <c r="H1073"/>
  <c r="H1480"/>
  <c r="H1483"/>
  <c r="H1484"/>
  <c r="H432"/>
  <c r="H1487"/>
  <c r="H1490"/>
  <c r="H1492"/>
  <c r="H1493"/>
  <c r="H1494"/>
  <c r="H1495"/>
  <c r="H1496"/>
  <c r="H1499"/>
  <c r="H1504"/>
  <c r="H1505"/>
  <c r="H1506"/>
  <c r="H1507"/>
  <c r="H1508"/>
  <c r="H1510"/>
  <c r="H1738"/>
  <c r="H1515"/>
  <c r="H1516"/>
  <c r="H1518"/>
  <c r="H1520"/>
  <c r="H1525"/>
  <c r="H1527"/>
  <c r="H1528"/>
  <c r="H1529"/>
  <c r="H1536"/>
  <c r="H1538"/>
  <c r="H1539"/>
  <c r="H1540"/>
  <c r="H1541"/>
  <c r="H1542"/>
  <c r="H1543"/>
  <c r="H1544"/>
  <c r="H838"/>
  <c r="H1546"/>
  <c r="H1549"/>
  <c r="H1550"/>
  <c r="H1551"/>
  <c r="H1552"/>
  <c r="H1553"/>
  <c r="H1556"/>
  <c r="H1557"/>
  <c r="H1558"/>
  <c r="H1560"/>
  <c r="H1561"/>
  <c r="H1562"/>
  <c r="H1563"/>
  <c r="H1564"/>
  <c r="H1565"/>
  <c r="H1566"/>
  <c r="H1568"/>
  <c r="H1570"/>
  <c r="H1571"/>
  <c r="H1572"/>
  <c r="H1573"/>
  <c r="H1574"/>
  <c r="H1575"/>
  <c r="H1576"/>
  <c r="H1579"/>
  <c r="H1580"/>
  <c r="H1581"/>
  <c r="H1582"/>
  <c r="H1583"/>
  <c r="H1585"/>
  <c r="H1586"/>
  <c r="H1587"/>
  <c r="H1589"/>
  <c r="H1590"/>
  <c r="H1271"/>
  <c r="H1596"/>
  <c r="H1599"/>
  <c r="H1601"/>
  <c r="H1602"/>
  <c r="H1605"/>
  <c r="H1606"/>
  <c r="H1611"/>
  <c r="H1612"/>
  <c r="H1615"/>
  <c r="H1684"/>
  <c r="H1622"/>
  <c r="H1623"/>
  <c r="H1624"/>
  <c r="H1625"/>
  <c r="H1626"/>
  <c r="H1627"/>
  <c r="H1878"/>
  <c r="H1629"/>
  <c r="H1630"/>
  <c r="H1632"/>
  <c r="H1635"/>
  <c r="H622"/>
  <c r="H1642"/>
  <c r="H1643"/>
  <c r="H1644"/>
  <c r="H1647"/>
  <c r="H1649"/>
  <c r="H1650"/>
  <c r="H1651"/>
  <c r="H1652"/>
  <c r="H1653"/>
  <c r="H140"/>
  <c r="H1656"/>
  <c r="H1657"/>
  <c r="H1661"/>
  <c r="H1690"/>
  <c r="H1843"/>
  <c r="H671"/>
  <c r="H1671"/>
  <c r="H1667"/>
  <c r="H1668"/>
  <c r="H1669"/>
  <c r="H1670"/>
  <c r="H1743"/>
  <c r="H1674"/>
  <c r="H1481"/>
  <c r="H1676"/>
  <c r="H1677"/>
  <c r="H1679"/>
  <c r="H1680"/>
  <c r="H1681"/>
  <c r="H1682"/>
  <c r="H1718"/>
  <c r="H1686"/>
  <c r="H268"/>
  <c r="H1691"/>
  <c r="H1692"/>
  <c r="H1693"/>
  <c r="H1694"/>
  <c r="H1695"/>
  <c r="H1696"/>
  <c r="H1698"/>
  <c r="H1699"/>
  <c r="H1618"/>
  <c r="H1701"/>
  <c r="H1702"/>
  <c r="H1704"/>
  <c r="H1706"/>
  <c r="H1707"/>
  <c r="H1708"/>
  <c r="H1709"/>
  <c r="H1710"/>
  <c r="H1712"/>
  <c r="H1713"/>
  <c r="H1714"/>
  <c r="H1723"/>
  <c r="H786"/>
  <c r="H1727"/>
  <c r="H1728"/>
  <c r="H1729"/>
  <c r="H1730"/>
  <c r="H1731"/>
  <c r="H1732"/>
  <c r="H1733"/>
  <c r="H1813"/>
  <c r="H1735"/>
  <c r="H1739"/>
  <c r="H1740"/>
  <c r="H1741"/>
  <c r="H1742"/>
  <c r="H1744"/>
  <c r="H1750"/>
  <c r="H1751"/>
  <c r="H1752"/>
  <c r="H1753"/>
  <c r="H1754"/>
  <c r="H1755"/>
  <c r="H1756"/>
  <c r="H1352"/>
  <c r="H95"/>
  <c r="H1760"/>
  <c r="H1762"/>
  <c r="H1763"/>
  <c r="H1765"/>
  <c r="H1766"/>
  <c r="H1768"/>
  <c r="H1770"/>
  <c r="H1771"/>
  <c r="H1772"/>
  <c r="H669"/>
  <c r="H1774"/>
  <c r="H1775"/>
  <c r="H1776"/>
  <c r="H1777"/>
  <c r="H1778"/>
  <c r="H1779"/>
  <c r="H1781"/>
  <c r="H1782"/>
  <c r="H1786"/>
  <c r="H1788"/>
  <c r="H1789"/>
  <c r="H1790"/>
  <c r="H787"/>
  <c r="H1797"/>
  <c r="H1800"/>
  <c r="H1802"/>
  <c r="H1803"/>
  <c r="H1804"/>
  <c r="H1805"/>
  <c r="H1806"/>
  <c r="H1655"/>
  <c r="H1662"/>
  <c r="H1373"/>
  <c r="H742"/>
  <c r="H1823"/>
  <c r="H1824"/>
  <c r="H1828"/>
  <c r="H1829"/>
  <c r="H1833"/>
  <c r="H1834"/>
  <c r="H1837"/>
  <c r="H1840"/>
  <c r="H1841"/>
  <c r="H1845"/>
  <c r="H1846"/>
  <c r="H1849"/>
  <c r="H1850"/>
  <c r="H1851"/>
  <c r="H306"/>
  <c r="H1853"/>
  <c r="H1854"/>
  <c r="H1855"/>
  <c r="H1856"/>
  <c r="H1859"/>
  <c r="H1861"/>
  <c r="H1862"/>
  <c r="H1863"/>
  <c r="H1864"/>
  <c r="H1865"/>
  <c r="H1867"/>
  <c r="H1868"/>
  <c r="H1870"/>
  <c r="H1871"/>
  <c r="H1872"/>
  <c r="H1873"/>
  <c r="H1875"/>
  <c r="H1155"/>
  <c r="H1884"/>
  <c r="H1885"/>
  <c r="H1886"/>
  <c r="H1887"/>
  <c r="L290" l="1"/>
  <c r="M290" s="1"/>
  <c r="C290" s="1"/>
  <c r="L8"/>
  <c r="M8" s="1"/>
  <c r="C8" s="1"/>
  <c r="L9"/>
  <c r="M9" s="1"/>
  <c r="L10"/>
  <c r="M10" s="1"/>
  <c r="L12"/>
  <c r="M12" s="1"/>
  <c r="L13"/>
  <c r="M13" s="1"/>
  <c r="C13" s="1"/>
  <c r="L14"/>
  <c r="M14" s="1"/>
  <c r="L15"/>
  <c r="M15" s="1"/>
  <c r="L16"/>
  <c r="M16" s="1"/>
  <c r="C16" s="1"/>
  <c r="L17"/>
  <c r="M17" s="1"/>
  <c r="C17" s="1"/>
  <c r="L100"/>
  <c r="M100" s="1"/>
  <c r="C100" s="1"/>
  <c r="L18"/>
  <c r="M18" s="1"/>
  <c r="C18" s="1"/>
  <c r="L20"/>
  <c r="M20" s="1"/>
  <c r="C20" s="1"/>
  <c r="L1218"/>
  <c r="M1218" s="1"/>
  <c r="C1218" s="1"/>
  <c r="L22"/>
  <c r="M22" s="1"/>
  <c r="C22" s="1"/>
  <c r="L23"/>
  <c r="M23" s="1"/>
  <c r="C23" s="1"/>
  <c r="L58"/>
  <c r="M58" s="1"/>
  <c r="C58" s="1"/>
  <c r="L229"/>
  <c r="M229" s="1"/>
  <c r="C229" s="1"/>
  <c r="L245"/>
  <c r="M245" s="1"/>
  <c r="C245" s="1"/>
  <c r="L27"/>
  <c r="M27" s="1"/>
  <c r="C27" s="1"/>
  <c r="L28"/>
  <c r="M28" s="1"/>
  <c r="L29"/>
  <c r="M29" s="1"/>
  <c r="L30"/>
  <c r="M30" s="1"/>
  <c r="C30" s="1"/>
  <c r="L1621"/>
  <c r="M1621" s="1"/>
  <c r="C1621" s="1"/>
  <c r="L316"/>
  <c r="M316" s="1"/>
  <c r="C316" s="1"/>
  <c r="L33"/>
  <c r="M33" s="1"/>
  <c r="L34"/>
  <c r="M34" s="1"/>
  <c r="L35"/>
  <c r="M35" s="1"/>
  <c r="C35" s="1"/>
  <c r="L36"/>
  <c r="M36" s="1"/>
  <c r="L37"/>
  <c r="M37" s="1"/>
  <c r="C37" s="1"/>
  <c r="L733"/>
  <c r="M733" s="1"/>
  <c r="C733" s="1"/>
  <c r="L39"/>
  <c r="M39" s="1"/>
  <c r="L40"/>
  <c r="M40" s="1"/>
  <c r="L41"/>
  <c r="M41" s="1"/>
  <c r="L42"/>
  <c r="M42" s="1"/>
  <c r="C42" s="1"/>
  <c r="L43"/>
  <c r="M43" s="1"/>
  <c r="L44"/>
  <c r="M44" s="1"/>
  <c r="L45"/>
  <c r="M45" s="1"/>
  <c r="L46"/>
  <c r="M46" s="1"/>
  <c r="L47"/>
  <c r="M47" s="1"/>
  <c r="L48"/>
  <c r="M48" s="1"/>
  <c r="C48" s="1"/>
  <c r="L49"/>
  <c r="M49" s="1"/>
  <c r="C49" s="1"/>
  <c r="L50"/>
  <c r="M50" s="1"/>
  <c r="C50" s="1"/>
  <c r="L51"/>
  <c r="M51" s="1"/>
  <c r="C51" s="1"/>
  <c r="L52"/>
  <c r="M52" s="1"/>
  <c r="C52" s="1"/>
  <c r="L53"/>
  <c r="M53" s="1"/>
  <c r="C53" s="1"/>
  <c r="L54"/>
  <c r="M54" s="1"/>
  <c r="L55"/>
  <c r="M55" s="1"/>
  <c r="C55" s="1"/>
  <c r="L56"/>
  <c r="M56" s="1"/>
  <c r="L101"/>
  <c r="M101" s="1"/>
  <c r="C101" s="1"/>
  <c r="L318"/>
  <c r="M318" s="1"/>
  <c r="C318" s="1"/>
  <c r="L302"/>
  <c r="M302" s="1"/>
  <c r="L6"/>
  <c r="M6" s="1"/>
  <c r="C6" s="1"/>
  <c r="L261"/>
  <c r="M261" s="1"/>
  <c r="C261" s="1"/>
  <c r="L153"/>
  <c r="M153" s="1"/>
  <c r="C153" s="1"/>
  <c r="L26"/>
  <c r="M26" s="1"/>
  <c r="C26" s="1"/>
  <c r="L1029"/>
  <c r="M1029" s="1"/>
  <c r="C1029" s="1"/>
  <c r="L11"/>
  <c r="M11" s="1"/>
  <c r="C11" s="1"/>
  <c r="L38"/>
  <c r="M38" s="1"/>
  <c r="C38" s="1"/>
  <c r="L200"/>
  <c r="M200" s="1"/>
  <c r="L68"/>
  <c r="M68" s="1"/>
  <c r="L514"/>
  <c r="M514" s="1"/>
  <c r="C514" s="1"/>
  <c r="L70"/>
  <c r="M70" s="1"/>
  <c r="L71"/>
  <c r="M71" s="1"/>
  <c r="C71" s="1"/>
  <c r="L72"/>
  <c r="M72" s="1"/>
  <c r="C72" s="1"/>
  <c r="L73"/>
  <c r="M73" s="1"/>
  <c r="L74"/>
  <c r="M74" s="1"/>
  <c r="L75"/>
  <c r="M75" s="1"/>
  <c r="L76"/>
  <c r="M76" s="1"/>
  <c r="L77"/>
  <c r="M77" s="1"/>
  <c r="L78"/>
  <c r="M78" s="1"/>
  <c r="L1079"/>
  <c r="M1079" s="1"/>
  <c r="L291"/>
  <c r="M291" s="1"/>
  <c r="L81"/>
  <c r="M81" s="1"/>
  <c r="C81" s="1"/>
  <c r="L82"/>
  <c r="M82" s="1"/>
  <c r="C82" s="1"/>
  <c r="L831"/>
  <c r="M831" s="1"/>
  <c r="C831" s="1"/>
  <c r="L142"/>
  <c r="M142" s="1"/>
  <c r="L85"/>
  <c r="M85" s="1"/>
  <c r="L86"/>
  <c r="M86" s="1"/>
  <c r="L87"/>
  <c r="M87" s="1"/>
  <c r="C87" s="1"/>
  <c r="L88"/>
  <c r="M88" s="1"/>
  <c r="L89"/>
  <c r="M89" s="1"/>
  <c r="L102"/>
  <c r="M102" s="1"/>
  <c r="C102" s="1"/>
  <c r="L91"/>
  <c r="M91" s="1"/>
  <c r="C91" s="1"/>
  <c r="L1880"/>
  <c r="M1880" s="1"/>
  <c r="L93"/>
  <c r="M93" s="1"/>
  <c r="C93" s="1"/>
  <c r="L1042"/>
  <c r="M1042" s="1"/>
  <c r="C1042" s="1"/>
  <c r="L1767"/>
  <c r="M1767" s="1"/>
  <c r="C1767" s="1"/>
  <c r="L1053"/>
  <c r="M1053" s="1"/>
  <c r="C1053" s="1"/>
  <c r="L1705"/>
  <c r="M1705" s="1"/>
  <c r="C1705" s="1"/>
  <c r="L98"/>
  <c r="M98" s="1"/>
  <c r="L1524"/>
  <c r="M1524" s="1"/>
  <c r="C1524" s="1"/>
  <c r="L1146"/>
  <c r="M1146" s="1"/>
  <c r="C1146" s="1"/>
  <c r="L1187"/>
  <c r="M1187" s="1"/>
  <c r="C1187" s="1"/>
  <c r="L409"/>
  <c r="M409" s="1"/>
  <c r="C409" s="1"/>
  <c r="L103"/>
  <c r="M103" s="1"/>
  <c r="L104"/>
  <c r="M104" s="1"/>
  <c r="C104" s="1"/>
  <c r="L105"/>
  <c r="M105" s="1"/>
  <c r="L106"/>
  <c r="M106" s="1"/>
  <c r="L107"/>
  <c r="M107" s="1"/>
  <c r="C107" s="1"/>
  <c r="L108"/>
  <c r="M108" s="1"/>
  <c r="L109"/>
  <c r="M109" s="1"/>
  <c r="L110"/>
  <c r="M110" s="1"/>
  <c r="L111"/>
  <c r="M111" s="1"/>
  <c r="L726"/>
  <c r="M726" s="1"/>
  <c r="L113"/>
  <c r="M113" s="1"/>
  <c r="L114"/>
  <c r="M114" s="1"/>
  <c r="L115"/>
  <c r="M115" s="1"/>
  <c r="L116"/>
  <c r="M116" s="1"/>
  <c r="L117"/>
  <c r="M117" s="1"/>
  <c r="L118"/>
  <c r="M118" s="1"/>
  <c r="L275"/>
  <c r="M275" s="1"/>
  <c r="L1465"/>
  <c r="M1465" s="1"/>
  <c r="L1189"/>
  <c r="M1189" s="1"/>
  <c r="L122"/>
  <c r="M122" s="1"/>
  <c r="L576"/>
  <c r="M576" s="1"/>
  <c r="L124"/>
  <c r="M124" s="1"/>
  <c r="L125"/>
  <c r="M125" s="1"/>
  <c r="L126"/>
  <c r="M126" s="1"/>
  <c r="L127"/>
  <c r="M127" s="1"/>
  <c r="L128"/>
  <c r="M128" s="1"/>
  <c r="L129"/>
  <c r="M129" s="1"/>
  <c r="L130"/>
  <c r="M130" s="1"/>
  <c r="C130" s="1"/>
  <c r="L131"/>
  <c r="M131" s="1"/>
  <c r="L132"/>
  <c r="M132" s="1"/>
  <c r="L133"/>
  <c r="M133" s="1"/>
  <c r="L265"/>
  <c r="M265" s="1"/>
  <c r="L1215"/>
  <c r="M1215" s="1"/>
  <c r="L319"/>
  <c r="M319" s="1"/>
  <c r="L1746"/>
  <c r="M1746" s="1"/>
  <c r="L1074"/>
  <c r="M1074" s="1"/>
  <c r="L230"/>
  <c r="M230" s="1"/>
  <c r="L1048"/>
  <c r="M1048" s="1"/>
  <c r="L141"/>
  <c r="M141" s="1"/>
  <c r="L1230"/>
  <c r="M1230" s="1"/>
  <c r="L143"/>
  <c r="M143" s="1"/>
  <c r="L320"/>
  <c r="M320" s="1"/>
  <c r="L145"/>
  <c r="M145" s="1"/>
  <c r="C145" s="1"/>
  <c r="L146"/>
  <c r="M146" s="1"/>
  <c r="C146" s="1"/>
  <c r="L680"/>
  <c r="M680" s="1"/>
  <c r="L148"/>
  <c r="M148" s="1"/>
  <c r="L321"/>
  <c r="M321" s="1"/>
  <c r="L150"/>
  <c r="M150" s="1"/>
  <c r="L151"/>
  <c r="M151" s="1"/>
  <c r="L152"/>
  <c r="M152" s="1"/>
  <c r="C152" s="1"/>
  <c r="L670"/>
  <c r="M670" s="1"/>
  <c r="L154"/>
  <c r="M154" s="1"/>
  <c r="C154" s="1"/>
  <c r="L1663"/>
  <c r="M1663" s="1"/>
  <c r="L156"/>
  <c r="M156" s="1"/>
  <c r="L157"/>
  <c r="M157" s="1"/>
  <c r="L158"/>
  <c r="M158" s="1"/>
  <c r="L368"/>
  <c r="M368" s="1"/>
  <c r="L463"/>
  <c r="M463" s="1"/>
  <c r="L161"/>
  <c r="M161" s="1"/>
  <c r="L1711"/>
  <c r="M1711" s="1"/>
  <c r="L163"/>
  <c r="M163" s="1"/>
  <c r="C163" s="1"/>
  <c r="L583"/>
  <c r="M583" s="1"/>
  <c r="L165"/>
  <c r="M165" s="1"/>
  <c r="L166"/>
  <c r="M166" s="1"/>
  <c r="L187"/>
  <c r="M187" s="1"/>
  <c r="L168"/>
  <c r="M168" s="1"/>
  <c r="L169"/>
  <c r="M169" s="1"/>
  <c r="C169" s="1"/>
  <c r="L170"/>
  <c r="M170" s="1"/>
  <c r="L466"/>
  <c r="M466" s="1"/>
  <c r="L437"/>
  <c r="M437" s="1"/>
  <c r="L173"/>
  <c r="M173" s="1"/>
  <c r="L1220"/>
  <c r="M1220" s="1"/>
  <c r="L682"/>
  <c r="M682" s="1"/>
  <c r="L176"/>
  <c r="M176" s="1"/>
  <c r="L292"/>
  <c r="M292" s="1"/>
  <c r="L178"/>
  <c r="M178" s="1"/>
  <c r="L179"/>
  <c r="M179" s="1"/>
  <c r="L180"/>
  <c r="M180" s="1"/>
  <c r="L181"/>
  <c r="M181" s="1"/>
  <c r="L248"/>
  <c r="M248" s="1"/>
  <c r="L1747"/>
  <c r="M1747" s="1"/>
  <c r="L184"/>
  <c r="M184" s="1"/>
  <c r="C184" s="1"/>
  <c r="L1081"/>
  <c r="M1081" s="1"/>
  <c r="C1081" s="1"/>
  <c r="L587"/>
  <c r="M587" s="1"/>
  <c r="L474"/>
  <c r="M474" s="1"/>
  <c r="L188"/>
  <c r="M188" s="1"/>
  <c r="L1526"/>
  <c r="M1526" s="1"/>
  <c r="L1300"/>
  <c r="M1300" s="1"/>
  <c r="L1801"/>
  <c r="M1801" s="1"/>
  <c r="C1801" s="1"/>
  <c r="L1415"/>
  <c r="M1415" s="1"/>
  <c r="C1415" s="1"/>
  <c r="L1209"/>
  <c r="M1209" s="1"/>
  <c r="C1209" s="1"/>
  <c r="L194"/>
  <c r="M194" s="1"/>
  <c r="C194" s="1"/>
  <c r="L249"/>
  <c r="M249" s="1"/>
  <c r="C249" s="1"/>
  <c r="L1182"/>
  <c r="M1182" s="1"/>
  <c r="C1182" s="1"/>
  <c r="L197"/>
  <c r="M197" s="1"/>
  <c r="C197" s="1"/>
  <c r="L198"/>
  <c r="M198" s="1"/>
  <c r="C198" s="1"/>
  <c r="L244"/>
  <c r="M244" s="1"/>
  <c r="L1330"/>
  <c r="M1330" s="1"/>
  <c r="L201"/>
  <c r="M201" s="1"/>
  <c r="L202"/>
  <c r="M202" s="1"/>
  <c r="L203"/>
  <c r="M203" s="1"/>
  <c r="C203" s="1"/>
  <c r="L204"/>
  <c r="M204" s="1"/>
  <c r="C204" s="1"/>
  <c r="L205"/>
  <c r="M205" s="1"/>
  <c r="C205" s="1"/>
  <c r="L206"/>
  <c r="M206" s="1"/>
  <c r="C206" s="1"/>
  <c r="L207"/>
  <c r="M207" s="1"/>
  <c r="L208"/>
  <c r="M208" s="1"/>
  <c r="L209"/>
  <c r="M209" s="1"/>
  <c r="L210"/>
  <c r="M210" s="1"/>
  <c r="L1188"/>
  <c r="M1188" s="1"/>
  <c r="L212"/>
  <c r="M212" s="1"/>
  <c r="L213"/>
  <c r="M213" s="1"/>
  <c r="L714"/>
  <c r="M714" s="1"/>
  <c r="L215"/>
  <c r="M215" s="1"/>
  <c r="C215" s="1"/>
  <c r="L216"/>
  <c r="M216" s="1"/>
  <c r="L217"/>
  <c r="M217" s="1"/>
  <c r="L218"/>
  <c r="M218" s="1"/>
  <c r="C218" s="1"/>
  <c r="L260"/>
  <c r="M260" s="1"/>
  <c r="C260" s="1"/>
  <c r="L1280"/>
  <c r="M1280" s="1"/>
  <c r="C1280" s="1"/>
  <c r="L818"/>
  <c r="M818" s="1"/>
  <c r="C818" s="1"/>
  <c r="L1027"/>
  <c r="M1027" s="1"/>
  <c r="C1027" s="1"/>
  <c r="L1221"/>
  <c r="M1221" s="1"/>
  <c r="C1221" s="1"/>
  <c r="L749"/>
  <c r="M749" s="1"/>
  <c r="C749" s="1"/>
  <c r="L1084"/>
  <c r="M1084" s="1"/>
  <c r="C1084" s="1"/>
  <c r="L433"/>
  <c r="M433" s="1"/>
  <c r="C433" s="1"/>
  <c r="L1734"/>
  <c r="M1734" s="1"/>
  <c r="C1734" s="1"/>
  <c r="L228"/>
  <c r="M228" s="1"/>
  <c r="C228" s="1"/>
  <c r="L740"/>
  <c r="M740" s="1"/>
  <c r="C740" s="1"/>
  <c r="L1156"/>
  <c r="M1156" s="1"/>
  <c r="C1156" s="1"/>
  <c r="L263"/>
  <c r="M263" s="1"/>
  <c r="L232"/>
  <c r="M232" s="1"/>
  <c r="C232" s="1"/>
  <c r="L741"/>
  <c r="M741" s="1"/>
  <c r="L234"/>
  <c r="M234" s="1"/>
  <c r="L235"/>
  <c r="M235" s="1"/>
  <c r="L236"/>
  <c r="M236" s="1"/>
  <c r="L1721"/>
  <c r="M1721" s="1"/>
  <c r="L155"/>
  <c r="M155" s="1"/>
  <c r="L239"/>
  <c r="M239" s="1"/>
  <c r="L1183"/>
  <c r="M1183" s="1"/>
  <c r="L1222"/>
  <c r="M1222" s="1"/>
  <c r="C1222" s="1"/>
  <c r="L499"/>
  <c r="M499" s="1"/>
  <c r="L243"/>
  <c r="M243" s="1"/>
  <c r="C243" s="1"/>
  <c r="L1052"/>
  <c r="M1052" s="1"/>
  <c r="C1052" s="1"/>
  <c r="L1331"/>
  <c r="M1331" s="1"/>
  <c r="C1331" s="1"/>
  <c r="L211"/>
  <c r="M211" s="1"/>
  <c r="L1807"/>
  <c r="M1807" s="1"/>
  <c r="C1807" s="1"/>
  <c r="L1086"/>
  <c r="M1086" s="1"/>
  <c r="C1086" s="1"/>
  <c r="L1345"/>
  <c r="M1345" s="1"/>
  <c r="C1345" s="1"/>
  <c r="L1198"/>
  <c r="M1198" s="1"/>
  <c r="C1198" s="1"/>
  <c r="L1078"/>
  <c r="M1078" s="1"/>
  <c r="C1078" s="1"/>
  <c r="L1460"/>
  <c r="M1460" s="1"/>
  <c r="C1460" s="1"/>
  <c r="L1594"/>
  <c r="M1594" s="1"/>
  <c r="L789"/>
  <c r="M789" s="1"/>
  <c r="L1614"/>
  <c r="M1614" s="1"/>
  <c r="L112"/>
  <c r="M112" s="1"/>
  <c r="C112" s="1"/>
  <c r="L1532"/>
  <c r="M1532" s="1"/>
  <c r="C1532" s="1"/>
  <c r="L281"/>
  <c r="M281" s="1"/>
  <c r="C281" s="1"/>
  <c r="L250"/>
  <c r="M250" s="1"/>
  <c r="C250" s="1"/>
  <c r="L752"/>
  <c r="M752" s="1"/>
  <c r="C752" s="1"/>
  <c r="L1224"/>
  <c r="M1224" s="1"/>
  <c r="C1224" s="1"/>
  <c r="L1143"/>
  <c r="M1143" s="1"/>
  <c r="C1143" s="1"/>
  <c r="L226"/>
  <c r="M226" s="1"/>
  <c r="C226" s="1"/>
  <c r="L388"/>
  <c r="M388" s="1"/>
  <c r="C388" s="1"/>
  <c r="L1087"/>
  <c r="M1087" s="1"/>
  <c r="L307"/>
  <c r="M307" s="1"/>
  <c r="C307" s="1"/>
  <c r="L1255"/>
  <c r="M1255" s="1"/>
  <c r="C1255" s="1"/>
  <c r="L589"/>
  <c r="M589" s="1"/>
  <c r="C589" s="1"/>
  <c r="L269"/>
  <c r="M269" s="1"/>
  <c r="C269" s="1"/>
  <c r="L1210"/>
  <c r="M1210" s="1"/>
  <c r="C1210" s="1"/>
  <c r="L840"/>
  <c r="M840" s="1"/>
  <c r="C840" s="1"/>
  <c r="L1005"/>
  <c r="M1005" s="1"/>
  <c r="C1005" s="1"/>
  <c r="L273"/>
  <c r="M273" s="1"/>
  <c r="L19"/>
  <c r="M19" s="1"/>
  <c r="L119"/>
  <c r="M119" s="1"/>
  <c r="L1162"/>
  <c r="M1162" s="1"/>
  <c r="C1162" s="1"/>
  <c r="L277"/>
  <c r="M277" s="1"/>
  <c r="C277" s="1"/>
  <c r="L1197"/>
  <c r="M1197" s="1"/>
  <c r="C1197" s="1"/>
  <c r="L159"/>
  <c r="M159" s="1"/>
  <c r="C159" s="1"/>
  <c r="L280"/>
  <c r="M280" s="1"/>
  <c r="C280" s="1"/>
  <c r="L1697"/>
  <c r="M1697" s="1"/>
  <c r="C1697" s="1"/>
  <c r="L282"/>
  <c r="M282" s="1"/>
  <c r="L283"/>
  <c r="M283" s="1"/>
  <c r="C283" s="1"/>
  <c r="L284"/>
  <c r="M284" s="1"/>
  <c r="L285"/>
  <c r="M285" s="1"/>
  <c r="L286"/>
  <c r="M286" s="1"/>
  <c r="C286" s="1"/>
  <c r="L287"/>
  <c r="M287" s="1"/>
  <c r="L475"/>
  <c r="M475" s="1"/>
  <c r="C475" s="1"/>
  <c r="L289"/>
  <c r="M289" s="1"/>
  <c r="L790"/>
  <c r="M790" s="1"/>
  <c r="C790" s="1"/>
  <c r="L1604"/>
  <c r="M1604" s="1"/>
  <c r="C1604" s="1"/>
  <c r="L97"/>
  <c r="M97" s="1"/>
  <c r="C97" s="1"/>
  <c r="L293"/>
  <c r="M293" s="1"/>
  <c r="L1055"/>
  <c r="M1055" s="1"/>
  <c r="C1055" s="1"/>
  <c r="L1673"/>
  <c r="M1673" s="1"/>
  <c r="C1673" s="1"/>
  <c r="L296"/>
  <c r="M296" s="1"/>
  <c r="L297"/>
  <c r="M297" s="1"/>
  <c r="L791"/>
  <c r="M791" s="1"/>
  <c r="C791" s="1"/>
  <c r="L299"/>
  <c r="M299" s="1"/>
  <c r="C299" s="1"/>
  <c r="L300"/>
  <c r="M300" s="1"/>
  <c r="C300" s="1"/>
  <c r="L301"/>
  <c r="M301" s="1"/>
  <c r="C301" s="1"/>
  <c r="L160"/>
  <c r="M160" s="1"/>
  <c r="C160" s="1"/>
  <c r="L303"/>
  <c r="M303" s="1"/>
  <c r="C303" s="1"/>
  <c r="L304"/>
  <c r="M304" s="1"/>
  <c r="L590"/>
  <c r="M590" s="1"/>
  <c r="C590" s="1"/>
  <c r="L60"/>
  <c r="M60" s="1"/>
  <c r="L192"/>
  <c r="M192" s="1"/>
  <c r="C192" s="1"/>
  <c r="L1533"/>
  <c r="M1533" s="1"/>
  <c r="C1533" s="1"/>
  <c r="L309"/>
  <c r="M309" s="1"/>
  <c r="C309" s="1"/>
  <c r="L310"/>
  <c r="M310" s="1"/>
  <c r="L311"/>
  <c r="M311" s="1"/>
  <c r="L312"/>
  <c r="M312" s="1"/>
  <c r="C312" s="1"/>
  <c r="L313"/>
  <c r="M313" s="1"/>
  <c r="C313" s="1"/>
  <c r="L314"/>
  <c r="M314" s="1"/>
  <c r="C314" s="1"/>
  <c r="L315"/>
  <c r="M315" s="1"/>
  <c r="L1351"/>
  <c r="M1351" s="1"/>
  <c r="C1351" s="1"/>
  <c r="L317"/>
  <c r="M317" s="1"/>
  <c r="L1254"/>
  <c r="M1254" s="1"/>
  <c r="L1353"/>
  <c r="M1353" s="1"/>
  <c r="L1256"/>
  <c r="M1256" s="1"/>
  <c r="L482"/>
  <c r="M482" s="1"/>
  <c r="L322"/>
  <c r="M322" s="1"/>
  <c r="L323"/>
  <c r="M323" s="1"/>
  <c r="L324"/>
  <c r="M324" s="1"/>
  <c r="L325"/>
  <c r="M325" s="1"/>
  <c r="L326"/>
  <c r="M326" s="1"/>
  <c r="L327"/>
  <c r="M327" s="1"/>
  <c r="L754"/>
  <c r="M754" s="1"/>
  <c r="L329"/>
  <c r="M329" s="1"/>
  <c r="L330"/>
  <c r="M330" s="1"/>
  <c r="L1223"/>
  <c r="M1223" s="1"/>
  <c r="L849"/>
  <c r="M849" s="1"/>
  <c r="L333"/>
  <c r="M333" s="1"/>
  <c r="L334"/>
  <c r="M334" s="1"/>
  <c r="C334" s="1"/>
  <c r="L335"/>
  <c r="M335" s="1"/>
  <c r="L336"/>
  <c r="M336" s="1"/>
  <c r="C336" s="1"/>
  <c r="L337"/>
  <c r="M337" s="1"/>
  <c r="L92"/>
  <c r="M92" s="1"/>
  <c r="L339"/>
  <c r="M339" s="1"/>
  <c r="C339" s="1"/>
  <c r="L340"/>
  <c r="M340" s="1"/>
  <c r="L1076"/>
  <c r="M1076" s="1"/>
  <c r="L792"/>
  <c r="M792" s="1"/>
  <c r="L561"/>
  <c r="M561" s="1"/>
  <c r="L744"/>
  <c r="M744" s="1"/>
  <c r="L345"/>
  <c r="M345" s="1"/>
  <c r="L346"/>
  <c r="M346" s="1"/>
  <c r="L347"/>
  <c r="M347" s="1"/>
  <c r="L1216"/>
  <c r="M1216" s="1"/>
  <c r="L349"/>
  <c r="M349" s="1"/>
  <c r="L1616"/>
  <c r="M1616" s="1"/>
  <c r="L1199"/>
  <c r="M1199" s="1"/>
  <c r="L352"/>
  <c r="M352" s="1"/>
  <c r="C352" s="1"/>
  <c r="L353"/>
  <c r="M353" s="1"/>
  <c r="C353" s="1"/>
  <c r="L855"/>
  <c r="M855" s="1"/>
  <c r="L1088"/>
  <c r="M1088" s="1"/>
  <c r="L356"/>
  <c r="M356" s="1"/>
  <c r="L1057"/>
  <c r="M1057" s="1"/>
  <c r="L866"/>
  <c r="M866" s="1"/>
  <c r="L359"/>
  <c r="M359" s="1"/>
  <c r="L360"/>
  <c r="M360" s="1"/>
  <c r="L361"/>
  <c r="M361" s="1"/>
  <c r="C361" s="1"/>
  <c r="L362"/>
  <c r="M362" s="1"/>
  <c r="L363"/>
  <c r="M363" s="1"/>
  <c r="L364"/>
  <c r="M364" s="1"/>
  <c r="L247"/>
  <c r="M247" s="1"/>
  <c r="L366"/>
  <c r="M366" s="1"/>
  <c r="L1578"/>
  <c r="M1578" s="1"/>
  <c r="L416"/>
  <c r="M416" s="1"/>
  <c r="L369"/>
  <c r="M369" s="1"/>
  <c r="L370"/>
  <c r="M370" s="1"/>
  <c r="L371"/>
  <c r="M371" s="1"/>
  <c r="C371" s="1"/>
  <c r="L372"/>
  <c r="M372" s="1"/>
  <c r="L872"/>
  <c r="M872" s="1"/>
  <c r="L374"/>
  <c r="M374" s="1"/>
  <c r="C374" s="1"/>
  <c r="L375"/>
  <c r="M375" s="1"/>
  <c r="L594"/>
  <c r="M594" s="1"/>
  <c r="L377"/>
  <c r="M377" s="1"/>
  <c r="L378"/>
  <c r="M378" s="1"/>
  <c r="L379"/>
  <c r="M379" s="1"/>
  <c r="L380"/>
  <c r="M380" s="1"/>
  <c r="L381"/>
  <c r="M381" s="1"/>
  <c r="L382"/>
  <c r="M382" s="1"/>
  <c r="L1024"/>
  <c r="M1024" s="1"/>
  <c r="L384"/>
  <c r="M384" s="1"/>
  <c r="L385"/>
  <c r="M385" s="1"/>
  <c r="L386"/>
  <c r="M386" s="1"/>
  <c r="L387"/>
  <c r="M387" s="1"/>
  <c r="C387" s="1"/>
  <c r="L1091"/>
  <c r="M1091" s="1"/>
  <c r="C1091" s="1"/>
  <c r="L389"/>
  <c r="M389" s="1"/>
  <c r="C389" s="1"/>
  <c r="L390"/>
  <c r="M390" s="1"/>
  <c r="L391"/>
  <c r="M391" s="1"/>
  <c r="L392"/>
  <c r="M392" s="1"/>
  <c r="C392" s="1"/>
  <c r="L393"/>
  <c r="M393" s="1"/>
  <c r="L394"/>
  <c r="M394" s="1"/>
  <c r="L395"/>
  <c r="M395" s="1"/>
  <c r="C395" s="1"/>
  <c r="L396"/>
  <c r="M396" s="1"/>
  <c r="C396" s="1"/>
  <c r="L162"/>
  <c r="M162" s="1"/>
  <c r="C162" s="1"/>
  <c r="L398"/>
  <c r="M398" s="1"/>
  <c r="C398" s="1"/>
  <c r="L563"/>
  <c r="M563" s="1"/>
  <c r="C563" s="1"/>
  <c r="L400"/>
  <c r="M400" s="1"/>
  <c r="C400" s="1"/>
  <c r="L401"/>
  <c r="M401" s="1"/>
  <c r="L402"/>
  <c r="M402" s="1"/>
  <c r="L403"/>
  <c r="M403" s="1"/>
  <c r="L404"/>
  <c r="M404" s="1"/>
  <c r="C404" s="1"/>
  <c r="L405"/>
  <c r="M405" s="1"/>
  <c r="C405" s="1"/>
  <c r="L406"/>
  <c r="M406" s="1"/>
  <c r="C406" s="1"/>
  <c r="L542"/>
  <c r="M542" s="1"/>
  <c r="C542" s="1"/>
  <c r="L408"/>
  <c r="M408" s="1"/>
  <c r="C408" s="1"/>
  <c r="L1466"/>
  <c r="M1466" s="1"/>
  <c r="C1466" s="1"/>
  <c r="L650"/>
  <c r="M650" s="1"/>
  <c r="L411"/>
  <c r="M411" s="1"/>
  <c r="C411" s="1"/>
  <c r="L412"/>
  <c r="M412" s="1"/>
  <c r="C412" s="1"/>
  <c r="L413"/>
  <c r="M413" s="1"/>
  <c r="C413" s="1"/>
  <c r="L414"/>
  <c r="M414" s="1"/>
  <c r="C414" s="1"/>
  <c r="L415"/>
  <c r="M415" s="1"/>
  <c r="C415" s="1"/>
  <c r="L1201"/>
  <c r="M1201" s="1"/>
  <c r="C1201" s="1"/>
  <c r="L417"/>
  <c r="M417" s="1"/>
  <c r="C417" s="1"/>
  <c r="L418"/>
  <c r="M418" s="1"/>
  <c r="L419"/>
  <c r="M419" s="1"/>
  <c r="L420"/>
  <c r="M420" s="1"/>
  <c r="L421"/>
  <c r="M421" s="1"/>
  <c r="C421" s="1"/>
  <c r="L422"/>
  <c r="M422" s="1"/>
  <c r="L423"/>
  <c r="M423" s="1"/>
  <c r="C423" s="1"/>
  <c r="L424"/>
  <c r="M424" s="1"/>
  <c r="C424" s="1"/>
  <c r="L425"/>
  <c r="M425" s="1"/>
  <c r="C425" s="1"/>
  <c r="L1272"/>
  <c r="M1272" s="1"/>
  <c r="C1272" s="1"/>
  <c r="L427"/>
  <c r="M427" s="1"/>
  <c r="C427" s="1"/>
  <c r="L1724"/>
  <c r="M1724" s="1"/>
  <c r="L90"/>
  <c r="M90" s="1"/>
  <c r="C90" s="1"/>
  <c r="L430"/>
  <c r="M430" s="1"/>
  <c r="C430" s="1"/>
  <c r="L793"/>
  <c r="M793" s="1"/>
  <c r="C793" s="1"/>
  <c r="L1503"/>
  <c r="M1503" s="1"/>
  <c r="C1503" s="1"/>
  <c r="L1159"/>
  <c r="M1159" s="1"/>
  <c r="L434"/>
  <c r="M434" s="1"/>
  <c r="L435"/>
  <c r="M435" s="1"/>
  <c r="L436"/>
  <c r="M436" s="1"/>
  <c r="C436" s="1"/>
  <c r="L1467"/>
  <c r="M1467" s="1"/>
  <c r="C1467" s="1"/>
  <c r="L1358"/>
  <c r="M1358" s="1"/>
  <c r="C1358" s="1"/>
  <c r="L439"/>
  <c r="M439" s="1"/>
  <c r="C439" s="1"/>
  <c r="L809"/>
  <c r="M809" s="1"/>
  <c r="L441"/>
  <c r="M441" s="1"/>
  <c r="C441" s="1"/>
  <c r="L1416"/>
  <c r="M1416" s="1"/>
  <c r="C1416" s="1"/>
  <c r="L1685"/>
  <c r="M1685" s="1"/>
  <c r="C1685" s="1"/>
  <c r="L444"/>
  <c r="M444" s="1"/>
  <c r="L1058"/>
  <c r="M1058" s="1"/>
  <c r="C1058" s="1"/>
  <c r="L446"/>
  <c r="M446" s="1"/>
  <c r="L447"/>
  <c r="M447" s="1"/>
  <c r="L448"/>
  <c r="M448" s="1"/>
  <c r="L449"/>
  <c r="M449" s="1"/>
  <c r="L450"/>
  <c r="M450" s="1"/>
  <c r="L451"/>
  <c r="M451" s="1"/>
  <c r="L452"/>
  <c r="M452" s="1"/>
  <c r="L453"/>
  <c r="M453" s="1"/>
  <c r="L454"/>
  <c r="M454" s="1"/>
  <c r="L455"/>
  <c r="M455" s="1"/>
  <c r="C455" s="1"/>
  <c r="L456"/>
  <c r="M456" s="1"/>
  <c r="C456" s="1"/>
  <c r="L457"/>
  <c r="M457" s="1"/>
  <c r="C457" s="1"/>
  <c r="L458"/>
  <c r="M458" s="1"/>
  <c r="L164"/>
  <c r="M164" s="1"/>
  <c r="L460"/>
  <c r="M460" s="1"/>
  <c r="C460" s="1"/>
  <c r="L461"/>
  <c r="M461" s="1"/>
  <c r="C461" s="1"/>
  <c r="L462"/>
  <c r="M462" s="1"/>
  <c r="L1715"/>
  <c r="M1715" s="1"/>
  <c r="C1715" s="1"/>
  <c r="L464"/>
  <c r="M464" s="1"/>
  <c r="C464" s="1"/>
  <c r="L465"/>
  <c r="M465" s="1"/>
  <c r="C465" s="1"/>
  <c r="L31"/>
  <c r="M31" s="1"/>
  <c r="L467"/>
  <c r="M467" s="1"/>
  <c r="C467" s="1"/>
  <c r="L468"/>
  <c r="M468" s="1"/>
  <c r="L469"/>
  <c r="M469" s="1"/>
  <c r="L470"/>
  <c r="M470" s="1"/>
  <c r="C470" s="1"/>
  <c r="L471"/>
  <c r="M471" s="1"/>
  <c r="C471" s="1"/>
  <c r="L472"/>
  <c r="M472" s="1"/>
  <c r="C472" s="1"/>
  <c r="L473"/>
  <c r="M473" s="1"/>
  <c r="C473" s="1"/>
  <c r="L1852"/>
  <c r="M1852" s="1"/>
  <c r="C1852" s="1"/>
  <c r="L21"/>
  <c r="M21" s="1"/>
  <c r="C21" s="1"/>
  <c r="L476"/>
  <c r="M476" s="1"/>
  <c r="L477"/>
  <c r="M477" s="1"/>
  <c r="C477" s="1"/>
  <c r="L478"/>
  <c r="M478" s="1"/>
  <c r="C478" s="1"/>
  <c r="L479"/>
  <c r="M479" s="1"/>
  <c r="L480"/>
  <c r="M480" s="1"/>
  <c r="C480" s="1"/>
  <c r="L481"/>
  <c r="M481" s="1"/>
  <c r="C481" s="1"/>
  <c r="L1745"/>
  <c r="M1745" s="1"/>
  <c r="C1745" s="1"/>
  <c r="L1092"/>
  <c r="M1092" s="1"/>
  <c r="C1092" s="1"/>
  <c r="L484"/>
  <c r="M484" s="1"/>
  <c r="C484" s="1"/>
  <c r="L485"/>
  <c r="M485" s="1"/>
  <c r="C485" s="1"/>
  <c r="L486"/>
  <c r="M486" s="1"/>
  <c r="C486" s="1"/>
  <c r="L487"/>
  <c r="M487" s="1"/>
  <c r="C487" s="1"/>
  <c r="L1344"/>
  <c r="M1344" s="1"/>
  <c r="L1173"/>
  <c r="M1173" s="1"/>
  <c r="L57"/>
  <c r="M57" s="1"/>
  <c r="L491"/>
  <c r="M491" s="1"/>
  <c r="L492"/>
  <c r="M492" s="1"/>
  <c r="L493"/>
  <c r="M493" s="1"/>
  <c r="L494"/>
  <c r="M494" s="1"/>
  <c r="C494" s="1"/>
  <c r="L1664"/>
  <c r="M1664" s="1"/>
  <c r="C1664" s="1"/>
  <c r="L189"/>
  <c r="M189" s="1"/>
  <c r="L497"/>
  <c r="M497" s="1"/>
  <c r="C497" s="1"/>
  <c r="L498"/>
  <c r="M498" s="1"/>
  <c r="C498" s="1"/>
  <c r="L167"/>
  <c r="M167" s="1"/>
  <c r="C167" s="1"/>
  <c r="L500"/>
  <c r="M500" s="1"/>
  <c r="C500" s="1"/>
  <c r="L1468"/>
  <c r="M1468" s="1"/>
  <c r="C1468" s="1"/>
  <c r="L502"/>
  <c r="M502" s="1"/>
  <c r="C502" s="1"/>
  <c r="L783"/>
  <c r="M783" s="1"/>
  <c r="C783" s="1"/>
  <c r="L599"/>
  <c r="M599" s="1"/>
  <c r="C599" s="1"/>
  <c r="L1792"/>
  <c r="M1792" s="1"/>
  <c r="C1792" s="1"/>
  <c r="L1818"/>
  <c r="M1818" s="1"/>
  <c r="C1818" s="1"/>
  <c r="L507"/>
  <c r="M507" s="1"/>
  <c r="L508"/>
  <c r="M508" s="1"/>
  <c r="L509"/>
  <c r="M509" s="1"/>
  <c r="L1190"/>
  <c r="M1190" s="1"/>
  <c r="C1190" s="1"/>
  <c r="L881"/>
  <c r="M881" s="1"/>
  <c r="C881" s="1"/>
  <c r="L512"/>
  <c r="M512" s="1"/>
  <c r="L513"/>
  <c r="M513" s="1"/>
  <c r="C513" s="1"/>
  <c r="L1534"/>
  <c r="M1534" s="1"/>
  <c r="C1534" s="1"/>
  <c r="L515"/>
  <c r="M515" s="1"/>
  <c r="L1231"/>
  <c r="M1231" s="1"/>
  <c r="C1231" s="1"/>
  <c r="L1095"/>
  <c r="M1095" s="1"/>
  <c r="C1095" s="1"/>
  <c r="L518"/>
  <c r="M518" s="1"/>
  <c r="C518" s="1"/>
  <c r="L519"/>
  <c r="M519" s="1"/>
  <c r="C519" s="1"/>
  <c r="L520"/>
  <c r="M520" s="1"/>
  <c r="L521"/>
  <c r="M521" s="1"/>
  <c r="C521" s="1"/>
  <c r="L522"/>
  <c r="M522" s="1"/>
  <c r="C522" s="1"/>
  <c r="L1376"/>
  <c r="M1376" s="1"/>
  <c r="L524"/>
  <c r="M524" s="1"/>
  <c r="C524" s="1"/>
  <c r="L1725"/>
  <c r="M1725" s="1"/>
  <c r="C1725" s="1"/>
  <c r="L1881"/>
  <c r="M1881" s="1"/>
  <c r="C1881" s="1"/>
  <c r="L523"/>
  <c r="M523" s="1"/>
  <c r="L528"/>
  <c r="M528" s="1"/>
  <c r="C528" s="1"/>
  <c r="L529"/>
  <c r="M529" s="1"/>
  <c r="C529" s="1"/>
  <c r="L530"/>
  <c r="M530" s="1"/>
  <c r="L531"/>
  <c r="M531" s="1"/>
  <c r="L532"/>
  <c r="M532" s="1"/>
  <c r="C532" s="1"/>
  <c r="L533"/>
  <c r="M533" s="1"/>
  <c r="C533" s="1"/>
  <c r="L534"/>
  <c r="M534" s="1"/>
  <c r="L535"/>
  <c r="M535" s="1"/>
  <c r="L367"/>
  <c r="M367" s="1"/>
  <c r="L537"/>
  <c r="M537" s="1"/>
  <c r="L538"/>
  <c r="M538" s="1"/>
  <c r="C538" s="1"/>
  <c r="L539"/>
  <c r="M539" s="1"/>
  <c r="C539" s="1"/>
  <c r="L540"/>
  <c r="M540" s="1"/>
  <c r="C540" s="1"/>
  <c r="L541"/>
  <c r="M541" s="1"/>
  <c r="C541" s="1"/>
  <c r="L878"/>
  <c r="M878" s="1"/>
  <c r="L543"/>
  <c r="M543" s="1"/>
  <c r="C543" s="1"/>
  <c r="L544"/>
  <c r="M544" s="1"/>
  <c r="L545"/>
  <c r="M545" s="1"/>
  <c r="L546"/>
  <c r="M546" s="1"/>
  <c r="L547"/>
  <c r="M547" s="1"/>
  <c r="L548"/>
  <c r="M548" s="1"/>
  <c r="C548" s="1"/>
  <c r="L549"/>
  <c r="M549" s="1"/>
  <c r="C549" s="1"/>
  <c r="L550"/>
  <c r="M550" s="1"/>
  <c r="C550" s="1"/>
  <c r="L551"/>
  <c r="M551" s="1"/>
  <c r="L552"/>
  <c r="M552" s="1"/>
  <c r="L553"/>
  <c r="M553" s="1"/>
  <c r="C553" s="1"/>
  <c r="L554"/>
  <c r="M554" s="1"/>
  <c r="C554" s="1"/>
  <c r="L555"/>
  <c r="M555" s="1"/>
  <c r="C555" s="1"/>
  <c r="L556"/>
  <c r="M556" s="1"/>
  <c r="C556" s="1"/>
  <c r="L557"/>
  <c r="M557" s="1"/>
  <c r="C557" s="1"/>
  <c r="L558"/>
  <c r="M558" s="1"/>
  <c r="C558" s="1"/>
  <c r="L559"/>
  <c r="M559" s="1"/>
  <c r="C559" s="1"/>
  <c r="L560"/>
  <c r="M560" s="1"/>
  <c r="L84"/>
  <c r="M84" s="1"/>
  <c r="C84" s="1"/>
  <c r="L562"/>
  <c r="M562" s="1"/>
  <c r="C562" s="1"/>
  <c r="L611"/>
  <c r="M611" s="1"/>
  <c r="C611" s="1"/>
  <c r="L214"/>
  <c r="M214" s="1"/>
  <c r="C214" s="1"/>
  <c r="L1545"/>
  <c r="M1545" s="1"/>
  <c r="C1545" s="1"/>
  <c r="L566"/>
  <c r="M566" s="1"/>
  <c r="C566" s="1"/>
  <c r="L567"/>
  <c r="M567" s="1"/>
  <c r="C567" s="1"/>
  <c r="L568"/>
  <c r="M568" s="1"/>
  <c r="C568" s="1"/>
  <c r="L569"/>
  <c r="M569" s="1"/>
  <c r="C569" s="1"/>
  <c r="L570"/>
  <c r="M570" s="1"/>
  <c r="L571"/>
  <c r="M571" s="1"/>
  <c r="C571" s="1"/>
  <c r="L572"/>
  <c r="M572" s="1"/>
  <c r="C572" s="1"/>
  <c r="L573"/>
  <c r="M573" s="1"/>
  <c r="L574"/>
  <c r="M574" s="1"/>
  <c r="L1211"/>
  <c r="M1211" s="1"/>
  <c r="C1211" s="1"/>
  <c r="L1819"/>
  <c r="M1819" s="1"/>
  <c r="C1819" s="1"/>
  <c r="L577"/>
  <c r="M577" s="1"/>
  <c r="C577" s="1"/>
  <c r="L578"/>
  <c r="M578" s="1"/>
  <c r="L579"/>
  <c r="M579" s="1"/>
  <c r="L580"/>
  <c r="M580" s="1"/>
  <c r="L581"/>
  <c r="M581" s="1"/>
  <c r="C581" s="1"/>
  <c r="L582"/>
  <c r="M582" s="1"/>
  <c r="C582" s="1"/>
  <c r="L61"/>
  <c r="M61" s="1"/>
  <c r="L584"/>
  <c r="M584" s="1"/>
  <c r="L585"/>
  <c r="M585" s="1"/>
  <c r="C585" s="1"/>
  <c r="L586"/>
  <c r="M586" s="1"/>
  <c r="L1202"/>
  <c r="M1202" s="1"/>
  <c r="L588"/>
  <c r="M588" s="1"/>
  <c r="C588" s="1"/>
  <c r="L251"/>
  <c r="M251" s="1"/>
  <c r="L1365"/>
  <c r="M1365" s="1"/>
  <c r="C1365" s="1"/>
  <c r="L591"/>
  <c r="M591" s="1"/>
  <c r="C591" s="1"/>
  <c r="L592"/>
  <c r="M592" s="1"/>
  <c r="C592" s="1"/>
  <c r="L593"/>
  <c r="M593" s="1"/>
  <c r="L120"/>
  <c r="M120" s="1"/>
  <c r="L595"/>
  <c r="M595" s="1"/>
  <c r="L596"/>
  <c r="M596" s="1"/>
  <c r="L597"/>
  <c r="M597" s="1"/>
  <c r="L598"/>
  <c r="M598" s="1"/>
  <c r="L266"/>
  <c r="M266" s="1"/>
  <c r="L600"/>
  <c r="M600" s="1"/>
  <c r="L601"/>
  <c r="M601" s="1"/>
  <c r="L602"/>
  <c r="M602" s="1"/>
  <c r="L603"/>
  <c r="M603" s="1"/>
  <c r="L604"/>
  <c r="M604" s="1"/>
  <c r="L605"/>
  <c r="M605" s="1"/>
  <c r="L606"/>
  <c r="M606" s="1"/>
  <c r="L607"/>
  <c r="M607" s="1"/>
  <c r="L608"/>
  <c r="M608" s="1"/>
  <c r="L609"/>
  <c r="M609" s="1"/>
  <c r="L610"/>
  <c r="M610" s="1"/>
  <c r="L24"/>
  <c r="M24" s="1"/>
  <c r="L762"/>
  <c r="M762" s="1"/>
  <c r="L613"/>
  <c r="M613" s="1"/>
  <c r="L614"/>
  <c r="M614" s="1"/>
  <c r="L615"/>
  <c r="M615" s="1"/>
  <c r="L616"/>
  <c r="M616" s="1"/>
  <c r="C616" s="1"/>
  <c r="L617"/>
  <c r="M617" s="1"/>
  <c r="C617" s="1"/>
  <c r="L438"/>
  <c r="M438" s="1"/>
  <c r="L619"/>
  <c r="M619" s="1"/>
  <c r="L620"/>
  <c r="M620" s="1"/>
  <c r="L621"/>
  <c r="M621" s="1"/>
  <c r="L1479"/>
  <c r="M1479" s="1"/>
  <c r="L623"/>
  <c r="M623" s="1"/>
  <c r="L745"/>
  <c r="M745" s="1"/>
  <c r="L1008"/>
  <c r="M1008" s="1"/>
  <c r="L1010"/>
  <c r="M1010" s="1"/>
  <c r="L627"/>
  <c r="M627" s="1"/>
  <c r="L1304"/>
  <c r="M1304" s="1"/>
  <c r="L629"/>
  <c r="M629" s="1"/>
  <c r="C629" s="1"/>
  <c r="L1628"/>
  <c r="M1628" s="1"/>
  <c r="L631"/>
  <c r="M631" s="1"/>
  <c r="L632"/>
  <c r="M632" s="1"/>
  <c r="L633"/>
  <c r="M633" s="1"/>
  <c r="L634"/>
  <c r="M634" s="1"/>
  <c r="L635"/>
  <c r="M635" s="1"/>
  <c r="L636"/>
  <c r="M636" s="1"/>
  <c r="L1636"/>
  <c r="M1636" s="1"/>
  <c r="L638"/>
  <c r="M638" s="1"/>
  <c r="L639"/>
  <c r="M639" s="1"/>
  <c r="L640"/>
  <c r="M640" s="1"/>
  <c r="L641"/>
  <c r="M641" s="1"/>
  <c r="C641" s="1"/>
  <c r="L642"/>
  <c r="M642" s="1"/>
  <c r="L643"/>
  <c r="M643" s="1"/>
  <c r="L668"/>
  <c r="M668" s="1"/>
  <c r="L645"/>
  <c r="M645" s="1"/>
  <c r="L646"/>
  <c r="M646" s="1"/>
  <c r="L647"/>
  <c r="M647" s="1"/>
  <c r="C647" s="1"/>
  <c r="L648"/>
  <c r="M648" s="1"/>
  <c r="C648" s="1"/>
  <c r="L649"/>
  <c r="M649" s="1"/>
  <c r="C649" s="1"/>
  <c r="L1827"/>
  <c r="M1827" s="1"/>
  <c r="L651"/>
  <c r="M651" s="1"/>
  <c r="C651" s="1"/>
  <c r="L652"/>
  <c r="M652" s="1"/>
  <c r="L653"/>
  <c r="M653" s="1"/>
  <c r="C653" s="1"/>
  <c r="L1417"/>
  <c r="M1417" s="1"/>
  <c r="C1417" s="1"/>
  <c r="L655"/>
  <c r="M655" s="1"/>
  <c r="C655" s="1"/>
  <c r="L656"/>
  <c r="M656" s="1"/>
  <c r="C656" s="1"/>
  <c r="L657"/>
  <c r="M657" s="1"/>
  <c r="C657" s="1"/>
  <c r="L658"/>
  <c r="M658" s="1"/>
  <c r="C658" s="1"/>
  <c r="L659"/>
  <c r="M659" s="1"/>
  <c r="C659" s="1"/>
  <c r="L660"/>
  <c r="M660" s="1"/>
  <c r="L661"/>
  <c r="M661" s="1"/>
  <c r="L662"/>
  <c r="M662" s="1"/>
  <c r="L663"/>
  <c r="M663" s="1"/>
  <c r="C663" s="1"/>
  <c r="L664"/>
  <c r="M664" s="1"/>
  <c r="C664" s="1"/>
  <c r="L1299"/>
  <c r="M1299" s="1"/>
  <c r="L1212"/>
  <c r="M1212" s="1"/>
  <c r="L667"/>
  <c r="M667" s="1"/>
  <c r="C667" s="1"/>
  <c r="L764"/>
  <c r="M764" s="1"/>
  <c r="C764" s="1"/>
  <c r="L1184"/>
  <c r="M1184" s="1"/>
  <c r="C1184" s="1"/>
  <c r="L1306"/>
  <c r="M1306" s="1"/>
  <c r="C1306" s="1"/>
  <c r="L882"/>
  <c r="M882" s="1"/>
  <c r="C882" s="1"/>
  <c r="L1196"/>
  <c r="M1196" s="1"/>
  <c r="C1196" s="1"/>
  <c r="L673"/>
  <c r="M673" s="1"/>
  <c r="C673" s="1"/>
  <c r="L674"/>
  <c r="M674" s="1"/>
  <c r="C674" s="1"/>
  <c r="L675"/>
  <c r="M675" s="1"/>
  <c r="L676"/>
  <c r="M676" s="1"/>
  <c r="L677"/>
  <c r="M677" s="1"/>
  <c r="L887"/>
  <c r="M887" s="1"/>
  <c r="L679"/>
  <c r="M679" s="1"/>
  <c r="C679" s="1"/>
  <c r="L794"/>
  <c r="M794" s="1"/>
  <c r="L681"/>
  <c r="M681" s="1"/>
  <c r="C681" s="1"/>
  <c r="L1060"/>
  <c r="M1060" s="1"/>
  <c r="C1060" s="1"/>
  <c r="L683"/>
  <c r="M683" s="1"/>
  <c r="L684"/>
  <c r="M684" s="1"/>
  <c r="L685"/>
  <c r="M685" s="1"/>
  <c r="L686"/>
  <c r="M686" s="1"/>
  <c r="C686" s="1"/>
  <c r="L687"/>
  <c r="M687" s="1"/>
  <c r="C687" s="1"/>
  <c r="L688"/>
  <c r="M688" s="1"/>
  <c r="L689"/>
  <c r="M689" s="1"/>
  <c r="L690"/>
  <c r="M690" s="1"/>
  <c r="L691"/>
  <c r="M691" s="1"/>
  <c r="L692"/>
  <c r="M692" s="1"/>
  <c r="L693"/>
  <c r="M693" s="1"/>
  <c r="L694"/>
  <c r="M694" s="1"/>
  <c r="L695"/>
  <c r="M695" s="1"/>
  <c r="L696"/>
  <c r="M696" s="1"/>
  <c r="C696" s="1"/>
  <c r="L697"/>
  <c r="M697" s="1"/>
  <c r="L698"/>
  <c r="M698" s="1"/>
  <c r="L699"/>
  <c r="M699" s="1"/>
  <c r="L700"/>
  <c r="M700" s="1"/>
  <c r="L701"/>
  <c r="M701" s="1"/>
  <c r="L702"/>
  <c r="M702" s="1"/>
  <c r="L703"/>
  <c r="M703" s="1"/>
  <c r="L704"/>
  <c r="M704" s="1"/>
  <c r="L705"/>
  <c r="M705" s="1"/>
  <c r="C705" s="1"/>
  <c r="L706"/>
  <c r="M706" s="1"/>
  <c r="L707"/>
  <c r="M707" s="1"/>
  <c r="L708"/>
  <c r="M708" s="1"/>
  <c r="L709"/>
  <c r="M709" s="1"/>
  <c r="L710"/>
  <c r="M710" s="1"/>
  <c r="L711"/>
  <c r="M711" s="1"/>
  <c r="L712"/>
  <c r="M712" s="1"/>
  <c r="C712" s="1"/>
  <c r="L713"/>
  <c r="M713" s="1"/>
  <c r="C713" s="1"/>
  <c r="L795"/>
  <c r="M795" s="1"/>
  <c r="C795" s="1"/>
  <c r="L715"/>
  <c r="M715" s="1"/>
  <c r="C715" s="1"/>
  <c r="L716"/>
  <c r="M716" s="1"/>
  <c r="C716" s="1"/>
  <c r="L1225"/>
  <c r="M1225" s="1"/>
  <c r="C1225" s="1"/>
  <c r="L718"/>
  <c r="M718" s="1"/>
  <c r="C718" s="1"/>
  <c r="L903"/>
  <c r="M903" s="1"/>
  <c r="C903" s="1"/>
  <c r="L720"/>
  <c r="M720" s="1"/>
  <c r="C720" s="1"/>
  <c r="L721"/>
  <c r="M721" s="1"/>
  <c r="L722"/>
  <c r="M722" s="1"/>
  <c r="C722" s="1"/>
  <c r="L723"/>
  <c r="M723" s="1"/>
  <c r="C723" s="1"/>
  <c r="L724"/>
  <c r="M724" s="1"/>
  <c r="C724" s="1"/>
  <c r="L725"/>
  <c r="M725" s="1"/>
  <c r="L276"/>
  <c r="M276" s="1"/>
  <c r="C276" s="1"/>
  <c r="L727"/>
  <c r="M727" s="1"/>
  <c r="L728"/>
  <c r="M728" s="1"/>
  <c r="L729"/>
  <c r="M729" s="1"/>
  <c r="L730"/>
  <c r="M730" s="1"/>
  <c r="L731"/>
  <c r="M731" s="1"/>
  <c r="L732"/>
  <c r="M732" s="1"/>
  <c r="L1367"/>
  <c r="M1367" s="1"/>
  <c r="C1367" s="1"/>
  <c r="L734"/>
  <c r="M734" s="1"/>
  <c r="L735"/>
  <c r="M735" s="1"/>
  <c r="C735" s="1"/>
  <c r="L736"/>
  <c r="M736" s="1"/>
  <c r="C736" s="1"/>
  <c r="L737"/>
  <c r="M737" s="1"/>
  <c r="L738"/>
  <c r="M738" s="1"/>
  <c r="C738" s="1"/>
  <c r="L739"/>
  <c r="M739" s="1"/>
  <c r="C739" s="1"/>
  <c r="L1234"/>
  <c r="M1234" s="1"/>
  <c r="L904"/>
  <c r="M904" s="1"/>
  <c r="L1294"/>
  <c r="M1294" s="1"/>
  <c r="L743"/>
  <c r="M743" s="1"/>
  <c r="C743" s="1"/>
  <c r="L1470"/>
  <c r="M1470" s="1"/>
  <c r="L1292"/>
  <c r="M1292" s="1"/>
  <c r="L612"/>
  <c r="M612" s="1"/>
  <c r="L1773"/>
  <c r="M1773" s="1"/>
  <c r="L1737"/>
  <c r="M1737" s="1"/>
  <c r="L1808"/>
  <c r="M1808" s="1"/>
  <c r="L750"/>
  <c r="M750" s="1"/>
  <c r="C750" s="1"/>
  <c r="L751"/>
  <c r="M751" s="1"/>
  <c r="C751" s="1"/>
  <c r="L1252"/>
  <c r="M1252" s="1"/>
  <c r="L753"/>
  <c r="M753" s="1"/>
  <c r="C753" s="1"/>
  <c r="L65"/>
  <c r="M65" s="1"/>
  <c r="L755"/>
  <c r="M755" s="1"/>
  <c r="C755" s="1"/>
  <c r="L756"/>
  <c r="M756" s="1"/>
  <c r="L757"/>
  <c r="M757" s="1"/>
  <c r="L758"/>
  <c r="M758" s="1"/>
  <c r="C758" s="1"/>
  <c r="L759"/>
  <c r="M759" s="1"/>
  <c r="L760"/>
  <c r="M760" s="1"/>
  <c r="C760" s="1"/>
  <c r="L761"/>
  <c r="M761" s="1"/>
  <c r="C761" s="1"/>
  <c r="L1722"/>
  <c r="M1722" s="1"/>
  <c r="C1722" s="1"/>
  <c r="L763"/>
  <c r="M763" s="1"/>
  <c r="L1512"/>
  <c r="M1512" s="1"/>
  <c r="C1512" s="1"/>
  <c r="L910"/>
  <c r="M910" s="1"/>
  <c r="L1096"/>
  <c r="M1096" s="1"/>
  <c r="C1096" s="1"/>
  <c r="L767"/>
  <c r="M767" s="1"/>
  <c r="L1322"/>
  <c r="M1322" s="1"/>
  <c r="C1322" s="1"/>
  <c r="L769"/>
  <c r="M769" s="1"/>
  <c r="L770"/>
  <c r="M770" s="1"/>
  <c r="L771"/>
  <c r="M771" s="1"/>
  <c r="L1521"/>
  <c r="M1521" s="1"/>
  <c r="C1521" s="1"/>
  <c r="L773"/>
  <c r="M773" s="1"/>
  <c r="L774"/>
  <c r="M774" s="1"/>
  <c r="C774" s="1"/>
  <c r="L1191"/>
  <c r="M1191" s="1"/>
  <c r="C1191" s="1"/>
  <c r="L776"/>
  <c r="M776" s="1"/>
  <c r="C776" s="1"/>
  <c r="L777"/>
  <c r="M777" s="1"/>
  <c r="C777" s="1"/>
  <c r="L778"/>
  <c r="M778" s="1"/>
  <c r="C778" s="1"/>
  <c r="L779"/>
  <c r="M779" s="1"/>
  <c r="L780"/>
  <c r="M780" s="1"/>
  <c r="C780" s="1"/>
  <c r="L1645"/>
  <c r="M1645" s="1"/>
  <c r="L782"/>
  <c r="M782" s="1"/>
  <c r="C782" s="1"/>
  <c r="L66"/>
  <c r="M66" s="1"/>
  <c r="C66" s="1"/>
  <c r="L1064"/>
  <c r="M1064" s="1"/>
  <c r="C1064" s="1"/>
  <c r="L231"/>
  <c r="M231" s="1"/>
  <c r="L121"/>
  <c r="M121" s="1"/>
  <c r="L1097"/>
  <c r="M1097" s="1"/>
  <c r="L1547"/>
  <c r="M1547" s="1"/>
  <c r="L233"/>
  <c r="M233" s="1"/>
  <c r="L915"/>
  <c r="M915" s="1"/>
  <c r="L171"/>
  <c r="M171" s="1"/>
  <c r="L172"/>
  <c r="M172" s="1"/>
  <c r="L94"/>
  <c r="M94" s="1"/>
  <c r="L1716"/>
  <c r="M1716" s="1"/>
  <c r="L1717"/>
  <c r="M1717" s="1"/>
  <c r="L1758"/>
  <c r="M1758" s="1"/>
  <c r="L237"/>
  <c r="M237" s="1"/>
  <c r="C237" s="1"/>
  <c r="L798"/>
  <c r="M798" s="1"/>
  <c r="L799"/>
  <c r="M799" s="1"/>
  <c r="L800"/>
  <c r="M800" s="1"/>
  <c r="C800" s="1"/>
  <c r="L801"/>
  <c r="M801" s="1"/>
  <c r="L1279"/>
  <c r="M1279" s="1"/>
  <c r="C1279" s="1"/>
  <c r="L803"/>
  <c r="M803" s="1"/>
  <c r="C803" s="1"/>
  <c r="L804"/>
  <c r="M804" s="1"/>
  <c r="L1455"/>
  <c r="M1455" s="1"/>
  <c r="L806"/>
  <c r="M806" s="1"/>
  <c r="C806" s="1"/>
  <c r="L328"/>
  <c r="M328" s="1"/>
  <c r="L808"/>
  <c r="M808" s="1"/>
  <c r="L1548"/>
  <c r="M1548" s="1"/>
  <c r="C1548" s="1"/>
  <c r="L810"/>
  <c r="M810" s="1"/>
  <c r="L811"/>
  <c r="M811" s="1"/>
  <c r="L812"/>
  <c r="M812" s="1"/>
  <c r="L813"/>
  <c r="M813" s="1"/>
  <c r="L814"/>
  <c r="M814" s="1"/>
  <c r="C814" s="1"/>
  <c r="L815"/>
  <c r="M815" s="1"/>
  <c r="C815" s="1"/>
  <c r="L816"/>
  <c r="M816" s="1"/>
  <c r="C816" s="1"/>
  <c r="L817"/>
  <c r="M817" s="1"/>
  <c r="C817" s="1"/>
  <c r="L1098"/>
  <c r="M1098" s="1"/>
  <c r="C1098" s="1"/>
  <c r="L1838"/>
  <c r="M1838" s="1"/>
  <c r="C1838" s="1"/>
  <c r="L820"/>
  <c r="M820" s="1"/>
  <c r="C820" s="1"/>
  <c r="L821"/>
  <c r="M821" s="1"/>
  <c r="C821" s="1"/>
  <c r="L822"/>
  <c r="M822" s="1"/>
  <c r="C822" s="1"/>
  <c r="L823"/>
  <c r="M823" s="1"/>
  <c r="C823" s="1"/>
  <c r="L824"/>
  <c r="M824" s="1"/>
  <c r="C824" s="1"/>
  <c r="L825"/>
  <c r="M825" s="1"/>
  <c r="C825" s="1"/>
  <c r="L826"/>
  <c r="M826" s="1"/>
  <c r="C826" s="1"/>
  <c r="L827"/>
  <c r="M827" s="1"/>
  <c r="C827" s="1"/>
  <c r="L828"/>
  <c r="M828" s="1"/>
  <c r="C828" s="1"/>
  <c r="L829"/>
  <c r="M829" s="1"/>
  <c r="C829" s="1"/>
  <c r="L830"/>
  <c r="M830" s="1"/>
  <c r="C830" s="1"/>
  <c r="L1065"/>
  <c r="M1065" s="1"/>
  <c r="C1065" s="1"/>
  <c r="L832"/>
  <c r="M832" s="1"/>
  <c r="C832" s="1"/>
  <c r="L833"/>
  <c r="M833" s="1"/>
  <c r="C833" s="1"/>
  <c r="L834"/>
  <c r="M834" s="1"/>
  <c r="L835"/>
  <c r="M835" s="1"/>
  <c r="L836"/>
  <c r="M836" s="1"/>
  <c r="L837"/>
  <c r="M837" s="1"/>
  <c r="L1185"/>
  <c r="M1185" s="1"/>
  <c r="L839"/>
  <c r="M839" s="1"/>
  <c r="L1785"/>
  <c r="M1785" s="1"/>
  <c r="L841"/>
  <c r="M841" s="1"/>
  <c r="L842"/>
  <c r="M842" s="1"/>
  <c r="L843"/>
  <c r="M843" s="1"/>
  <c r="L844"/>
  <c r="M844" s="1"/>
  <c r="L845"/>
  <c r="M845" s="1"/>
  <c r="L846"/>
  <c r="M846" s="1"/>
  <c r="L847"/>
  <c r="M847" s="1"/>
  <c r="L1719"/>
  <c r="M1719" s="1"/>
  <c r="L1883"/>
  <c r="M1883" s="1"/>
  <c r="L850"/>
  <c r="M850" s="1"/>
  <c r="L851"/>
  <c r="M851" s="1"/>
  <c r="L995"/>
  <c r="M995" s="1"/>
  <c r="L853"/>
  <c r="M853" s="1"/>
  <c r="L854"/>
  <c r="M854" s="1"/>
  <c r="L1101"/>
  <c r="M1101" s="1"/>
  <c r="L856"/>
  <c r="M856" s="1"/>
  <c r="L857"/>
  <c r="M857" s="1"/>
  <c r="L858"/>
  <c r="M858" s="1"/>
  <c r="L859"/>
  <c r="M859" s="1"/>
  <c r="C859" s="1"/>
  <c r="L860"/>
  <c r="M860" s="1"/>
  <c r="C860" s="1"/>
  <c r="L861"/>
  <c r="M861" s="1"/>
  <c r="C861" s="1"/>
  <c r="L862"/>
  <c r="M862" s="1"/>
  <c r="L863"/>
  <c r="M863" s="1"/>
  <c r="L864"/>
  <c r="M864" s="1"/>
  <c r="C864" s="1"/>
  <c r="L865"/>
  <c r="M865" s="1"/>
  <c r="L267"/>
  <c r="M267" s="1"/>
  <c r="L867"/>
  <c r="M867" s="1"/>
  <c r="L868"/>
  <c r="M868" s="1"/>
  <c r="L869"/>
  <c r="M869" s="1"/>
  <c r="L870"/>
  <c r="M870" s="1"/>
  <c r="L871"/>
  <c r="M871" s="1"/>
  <c r="L1371"/>
  <c r="M1371" s="1"/>
  <c r="L873"/>
  <c r="M873" s="1"/>
  <c r="C873" s="1"/>
  <c r="L874"/>
  <c r="M874" s="1"/>
  <c r="L875"/>
  <c r="M875" s="1"/>
  <c r="C875" s="1"/>
  <c r="L876"/>
  <c r="M876" s="1"/>
  <c r="L877"/>
  <c r="M877" s="1"/>
  <c r="L968"/>
  <c r="M968" s="1"/>
  <c r="L879"/>
  <c r="M879" s="1"/>
  <c r="L880"/>
  <c r="M880" s="1"/>
  <c r="L1595"/>
  <c r="M1595" s="1"/>
  <c r="L1486"/>
  <c r="M1486" s="1"/>
  <c r="L883"/>
  <c r="M883" s="1"/>
  <c r="L884"/>
  <c r="M884" s="1"/>
  <c r="L885"/>
  <c r="M885" s="1"/>
  <c r="L886"/>
  <c r="M886" s="1"/>
  <c r="C886" s="1"/>
  <c r="L62"/>
  <c r="M62" s="1"/>
  <c r="C62" s="1"/>
  <c r="L888"/>
  <c r="M888" s="1"/>
  <c r="C888" s="1"/>
  <c r="L889"/>
  <c r="M889" s="1"/>
  <c r="C889" s="1"/>
  <c r="L890"/>
  <c r="M890" s="1"/>
  <c r="C890" s="1"/>
  <c r="L891"/>
  <c r="M891" s="1"/>
  <c r="C891" s="1"/>
  <c r="L892"/>
  <c r="M892" s="1"/>
  <c r="C892" s="1"/>
  <c r="L893"/>
  <c r="M893" s="1"/>
  <c r="C893" s="1"/>
  <c r="L894"/>
  <c r="M894" s="1"/>
  <c r="C894" s="1"/>
  <c r="L895"/>
  <c r="M895" s="1"/>
  <c r="C895" s="1"/>
  <c r="L896"/>
  <c r="M896" s="1"/>
  <c r="C896" s="1"/>
  <c r="L897"/>
  <c r="M897" s="1"/>
  <c r="C897" s="1"/>
  <c r="L898"/>
  <c r="M898" s="1"/>
  <c r="C898" s="1"/>
  <c r="L899"/>
  <c r="M899" s="1"/>
  <c r="L900"/>
  <c r="M900" s="1"/>
  <c r="L901"/>
  <c r="M901" s="1"/>
  <c r="C901" s="1"/>
  <c r="L902"/>
  <c r="M902" s="1"/>
  <c r="C902" s="1"/>
  <c r="L331"/>
  <c r="M331" s="1"/>
  <c r="L246"/>
  <c r="M246" s="1"/>
  <c r="C246" s="1"/>
  <c r="L905"/>
  <c r="M905" s="1"/>
  <c r="L906"/>
  <c r="M906" s="1"/>
  <c r="C906" s="1"/>
  <c r="L907"/>
  <c r="M907" s="1"/>
  <c r="L908"/>
  <c r="M908" s="1"/>
  <c r="C908" s="1"/>
  <c r="L909"/>
  <c r="M909" s="1"/>
  <c r="L1192"/>
  <c r="M1192" s="1"/>
  <c r="C1192" s="1"/>
  <c r="L911"/>
  <c r="M911" s="1"/>
  <c r="C911" s="1"/>
  <c r="L912"/>
  <c r="M912" s="1"/>
  <c r="L913"/>
  <c r="M913" s="1"/>
  <c r="L914"/>
  <c r="M914" s="1"/>
  <c r="C914" s="1"/>
  <c r="L1809"/>
  <c r="M1809" s="1"/>
  <c r="C1809" s="1"/>
  <c r="L1102"/>
  <c r="M1102" s="1"/>
  <c r="C1102" s="1"/>
  <c r="L917"/>
  <c r="M917" s="1"/>
  <c r="C917" s="1"/>
  <c r="L1810"/>
  <c r="M1810" s="1"/>
  <c r="C1810" s="1"/>
  <c r="L1761"/>
  <c r="M1761" s="1"/>
  <c r="C1761" s="1"/>
  <c r="L920"/>
  <c r="M920" s="1"/>
  <c r="C920" s="1"/>
  <c r="L332"/>
  <c r="M332" s="1"/>
  <c r="C332" s="1"/>
  <c r="L922"/>
  <c r="M922" s="1"/>
  <c r="C922" s="1"/>
  <c r="L923"/>
  <c r="M923" s="1"/>
  <c r="C923" s="1"/>
  <c r="L924"/>
  <c r="M924" s="1"/>
  <c r="L925"/>
  <c r="M925" s="1"/>
  <c r="L926"/>
  <c r="M926" s="1"/>
  <c r="L927"/>
  <c r="M927" s="1"/>
  <c r="C927" s="1"/>
  <c r="L928"/>
  <c r="M928" s="1"/>
  <c r="C928" s="1"/>
  <c r="L929"/>
  <c r="M929" s="1"/>
  <c r="L930"/>
  <c r="M930" s="1"/>
  <c r="L931"/>
  <c r="M931" s="1"/>
  <c r="C931" s="1"/>
  <c r="L932"/>
  <c r="M932" s="1"/>
  <c r="L933"/>
  <c r="M933" s="1"/>
  <c r="L934"/>
  <c r="M934" s="1"/>
  <c r="C934" s="1"/>
  <c r="L935"/>
  <c r="M935" s="1"/>
  <c r="L936"/>
  <c r="M936" s="1"/>
  <c r="L1375"/>
  <c r="M1375" s="1"/>
  <c r="L938"/>
  <c r="M938" s="1"/>
  <c r="C938" s="1"/>
  <c r="L939"/>
  <c r="M939" s="1"/>
  <c r="C939" s="1"/>
  <c r="L940"/>
  <c r="M940" s="1"/>
  <c r="L941"/>
  <c r="M941" s="1"/>
  <c r="C941" s="1"/>
  <c r="L942"/>
  <c r="M942" s="1"/>
  <c r="C942" s="1"/>
  <c r="L1186"/>
  <c r="M1186" s="1"/>
  <c r="L944"/>
  <c r="M944" s="1"/>
  <c r="L945"/>
  <c r="M945" s="1"/>
  <c r="C945" s="1"/>
  <c r="L440"/>
  <c r="M440" s="1"/>
  <c r="L947"/>
  <c r="M947" s="1"/>
  <c r="C947" s="1"/>
  <c r="L948"/>
  <c r="M948" s="1"/>
  <c r="L123"/>
  <c r="M123" s="1"/>
  <c r="C123" s="1"/>
  <c r="L950"/>
  <c r="M950" s="1"/>
  <c r="C950" s="1"/>
  <c r="L517"/>
  <c r="M517" s="1"/>
  <c r="C517" s="1"/>
  <c r="L952"/>
  <c r="M952" s="1"/>
  <c r="L953"/>
  <c r="M953" s="1"/>
  <c r="L954"/>
  <c r="M954" s="1"/>
  <c r="C954" s="1"/>
  <c r="L955"/>
  <c r="M955" s="1"/>
  <c r="L956"/>
  <c r="M956" s="1"/>
  <c r="L957"/>
  <c r="M957" s="1"/>
  <c r="C957" s="1"/>
  <c r="L958"/>
  <c r="M958" s="1"/>
  <c r="C958" s="1"/>
  <c r="L959"/>
  <c r="M959" s="1"/>
  <c r="C959" s="1"/>
  <c r="L960"/>
  <c r="M960" s="1"/>
  <c r="C960" s="1"/>
  <c r="L961"/>
  <c r="M961" s="1"/>
  <c r="L193"/>
  <c r="M193" s="1"/>
  <c r="L963"/>
  <c r="M963" s="1"/>
  <c r="L964"/>
  <c r="M964" s="1"/>
  <c r="L965"/>
  <c r="M965" s="1"/>
  <c r="L966"/>
  <c r="M966" s="1"/>
  <c r="C966" s="1"/>
  <c r="L1666"/>
  <c r="M1666" s="1"/>
  <c r="L1061"/>
  <c r="M1061" s="1"/>
  <c r="C1061" s="1"/>
  <c r="L969"/>
  <c r="M969" s="1"/>
  <c r="C969" s="1"/>
  <c r="L25"/>
  <c r="M25" s="1"/>
  <c r="L971"/>
  <c r="M971" s="1"/>
  <c r="L972"/>
  <c r="M972" s="1"/>
  <c r="L973"/>
  <c r="M973" s="1"/>
  <c r="L262"/>
  <c r="M262" s="1"/>
  <c r="C262" s="1"/>
  <c r="L975"/>
  <c r="M975" s="1"/>
  <c r="C975" s="1"/>
  <c r="L1597"/>
  <c r="M1597" s="1"/>
  <c r="C1597" s="1"/>
  <c r="L977"/>
  <c r="M977" s="1"/>
  <c r="L978"/>
  <c r="M978" s="1"/>
  <c r="L979"/>
  <c r="M979" s="1"/>
  <c r="L1332"/>
  <c r="M1332" s="1"/>
  <c r="C1332" s="1"/>
  <c r="L981"/>
  <c r="M981" s="1"/>
  <c r="C981" s="1"/>
  <c r="L982"/>
  <c r="M982" s="1"/>
  <c r="C982" s="1"/>
  <c r="L983"/>
  <c r="M983" s="1"/>
  <c r="L984"/>
  <c r="M984" s="1"/>
  <c r="C984" s="1"/>
  <c r="L1817"/>
  <c r="M1817" s="1"/>
  <c r="L986"/>
  <c r="M986" s="1"/>
  <c r="L746"/>
  <c r="M746" s="1"/>
  <c r="L1121"/>
  <c r="M1121" s="1"/>
  <c r="L1736"/>
  <c r="M1736" s="1"/>
  <c r="L990"/>
  <c r="M990" s="1"/>
  <c r="L991"/>
  <c r="M991" s="1"/>
  <c r="L992"/>
  <c r="M992" s="1"/>
  <c r="L993"/>
  <c r="M993" s="1"/>
  <c r="C993" s="1"/>
  <c r="L994"/>
  <c r="M994" s="1"/>
  <c r="L1154"/>
  <c r="M1154" s="1"/>
  <c r="C1154" s="1"/>
  <c r="L996"/>
  <c r="M996" s="1"/>
  <c r="C996" s="1"/>
  <c r="L997"/>
  <c r="M997" s="1"/>
  <c r="C997" s="1"/>
  <c r="L998"/>
  <c r="M998" s="1"/>
  <c r="C998" s="1"/>
  <c r="L999"/>
  <c r="M999" s="1"/>
  <c r="C999" s="1"/>
  <c r="L1000"/>
  <c r="M1000" s="1"/>
  <c r="C1000" s="1"/>
  <c r="L1001"/>
  <c r="M1001" s="1"/>
  <c r="C1001" s="1"/>
  <c r="L1002"/>
  <c r="M1002" s="1"/>
  <c r="C1002" s="1"/>
  <c r="L1003"/>
  <c r="M1003" s="1"/>
  <c r="L1004"/>
  <c r="M1004" s="1"/>
  <c r="L442"/>
  <c r="M442" s="1"/>
  <c r="C442" s="1"/>
  <c r="L1006"/>
  <c r="M1006" s="1"/>
  <c r="C1006" s="1"/>
  <c r="L1007"/>
  <c r="M1007" s="1"/>
  <c r="C1007" s="1"/>
  <c r="L80"/>
  <c r="M80" s="1"/>
  <c r="C80" s="1"/>
  <c r="L1009"/>
  <c r="M1009" s="1"/>
  <c r="C1009" s="1"/>
  <c r="L1313"/>
  <c r="M1313" s="1"/>
  <c r="C1313" s="1"/>
  <c r="L1011"/>
  <c r="M1011" s="1"/>
  <c r="L1203"/>
  <c r="M1203" s="1"/>
  <c r="C1203" s="1"/>
  <c r="L1013"/>
  <c r="M1013" s="1"/>
  <c r="L1291"/>
  <c r="M1291" s="1"/>
  <c r="L1015"/>
  <c r="M1015" s="1"/>
  <c r="C1015" s="1"/>
  <c r="L1016"/>
  <c r="M1016" s="1"/>
  <c r="C1016" s="1"/>
  <c r="L1017"/>
  <c r="M1017" s="1"/>
  <c r="C1017" s="1"/>
  <c r="L1018"/>
  <c r="M1018" s="1"/>
  <c r="C1018" s="1"/>
  <c r="L1019"/>
  <c r="M1019" s="1"/>
  <c r="L1020"/>
  <c r="M1020" s="1"/>
  <c r="L1021"/>
  <c r="M1021" s="1"/>
  <c r="C1021" s="1"/>
  <c r="L134"/>
  <c r="M134" s="1"/>
  <c r="L1023"/>
  <c r="M1023" s="1"/>
  <c r="C1023" s="1"/>
  <c r="L272"/>
  <c r="M272" s="1"/>
  <c r="L1488"/>
  <c r="M1488" s="1"/>
  <c r="C1488" s="1"/>
  <c r="L219"/>
  <c r="M219" s="1"/>
  <c r="L564"/>
  <c r="M564" s="1"/>
  <c r="C564" s="1"/>
  <c r="L1816"/>
  <c r="M1816" s="1"/>
  <c r="L59"/>
  <c r="M59" s="1"/>
  <c r="C59" s="1"/>
  <c r="L1030"/>
  <c r="M1030" s="1"/>
  <c r="C1030" s="1"/>
  <c r="L1031"/>
  <c r="M1031" s="1"/>
  <c r="C1031" s="1"/>
  <c r="L1032"/>
  <c r="M1032" s="1"/>
  <c r="C1032" s="1"/>
  <c r="L1033"/>
  <c r="M1033" s="1"/>
  <c r="C1033" s="1"/>
  <c r="L1034"/>
  <c r="M1034" s="1"/>
  <c r="C1034" s="1"/>
  <c r="L1035"/>
  <c r="M1035" s="1"/>
  <c r="C1035" s="1"/>
  <c r="L1036"/>
  <c r="M1036" s="1"/>
  <c r="C1036" s="1"/>
  <c r="L1037"/>
  <c r="M1037" s="1"/>
  <c r="C1037" s="1"/>
  <c r="L1038"/>
  <c r="M1038" s="1"/>
  <c r="L1039"/>
  <c r="M1039" s="1"/>
  <c r="L1040"/>
  <c r="M1040" s="1"/>
  <c r="L1041"/>
  <c r="M1041" s="1"/>
  <c r="C1041" s="1"/>
  <c r="L1815"/>
  <c r="M1815" s="1"/>
  <c r="C1815" s="1"/>
  <c r="L1043"/>
  <c r="M1043" s="1"/>
  <c r="C1043" s="1"/>
  <c r="L1044"/>
  <c r="M1044" s="1"/>
  <c r="L1045"/>
  <c r="M1045" s="1"/>
  <c r="C1045" s="1"/>
  <c r="L1046"/>
  <c r="M1046" s="1"/>
  <c r="C1046" s="1"/>
  <c r="L1047"/>
  <c r="M1047" s="1"/>
  <c r="C1047" s="1"/>
  <c r="L294"/>
  <c r="M294" s="1"/>
  <c r="C294" s="1"/>
  <c r="L1049"/>
  <c r="M1049" s="1"/>
  <c r="L1012"/>
  <c r="M1012" s="1"/>
  <c r="C1012" s="1"/>
  <c r="L1051"/>
  <c r="M1051" s="1"/>
  <c r="C1051" s="1"/>
  <c r="L1567"/>
  <c r="M1567" s="1"/>
  <c r="C1567" s="1"/>
  <c r="L1380"/>
  <c r="M1380" s="1"/>
  <c r="C1380" s="1"/>
  <c r="L1054"/>
  <c r="M1054" s="1"/>
  <c r="C1054" s="1"/>
  <c r="L1608"/>
  <c r="M1608" s="1"/>
  <c r="C1608" s="1"/>
  <c r="L1056"/>
  <c r="M1056" s="1"/>
  <c r="C1056" s="1"/>
  <c r="L1383"/>
  <c r="M1383" s="1"/>
  <c r="C1383" s="1"/>
  <c r="L1648"/>
  <c r="M1648" s="1"/>
  <c r="C1648" s="1"/>
  <c r="L1059"/>
  <c r="M1059" s="1"/>
  <c r="C1059" s="1"/>
  <c r="L785"/>
  <c r="M785" s="1"/>
  <c r="C785" s="1"/>
  <c r="L536"/>
  <c r="M536" s="1"/>
  <c r="C536" s="1"/>
  <c r="L1062"/>
  <c r="M1062" s="1"/>
  <c r="C1062" s="1"/>
  <c r="L1063"/>
  <c r="M1063" s="1"/>
  <c r="C1063" s="1"/>
  <c r="L1513"/>
  <c r="M1513" s="1"/>
  <c r="C1513" s="1"/>
  <c r="L358"/>
  <c r="M358" s="1"/>
  <c r="C358" s="1"/>
  <c r="L1888"/>
  <c r="M1888" s="1"/>
  <c r="C1888" s="1"/>
  <c r="L1235"/>
  <c r="M1235" s="1"/>
  <c r="C1235" s="1"/>
  <c r="L1068"/>
  <c r="M1068" s="1"/>
  <c r="C1068" s="1"/>
  <c r="L1237"/>
  <c r="M1237" s="1"/>
  <c r="C1237" s="1"/>
  <c r="L238"/>
  <c r="M238" s="1"/>
  <c r="C238" s="1"/>
  <c r="L1103"/>
  <c r="M1103" s="1"/>
  <c r="C1103" s="1"/>
  <c r="L1072"/>
  <c r="M1072" s="1"/>
  <c r="C1072" s="1"/>
  <c r="L797"/>
  <c r="M797" s="1"/>
  <c r="C797" s="1"/>
  <c r="L1193"/>
  <c r="M1193" s="1"/>
  <c r="C1193" s="1"/>
  <c r="L428"/>
  <c r="M428" s="1"/>
  <c r="C428" s="1"/>
  <c r="L1820"/>
  <c r="M1820" s="1"/>
  <c r="C1820" s="1"/>
  <c r="L1077"/>
  <c r="M1077" s="1"/>
  <c r="C1077" s="1"/>
  <c r="L1386"/>
  <c r="M1386" s="1"/>
  <c r="C1386" s="1"/>
  <c r="L1422"/>
  <c r="M1422" s="1"/>
  <c r="C1422" s="1"/>
  <c r="L1080"/>
  <c r="M1080" s="1"/>
  <c r="C1080" s="1"/>
  <c r="L252"/>
  <c r="M252" s="1"/>
  <c r="C252" s="1"/>
  <c r="L1082"/>
  <c r="M1082" s="1"/>
  <c r="C1082" s="1"/>
  <c r="L1083"/>
  <c r="M1083" s="1"/>
  <c r="C1083" s="1"/>
  <c r="L1471"/>
  <c r="M1471" s="1"/>
  <c r="C1471" s="1"/>
  <c r="L1085"/>
  <c r="M1085" s="1"/>
  <c r="C1085" s="1"/>
  <c r="L1474"/>
  <c r="M1474" s="1"/>
  <c r="C1474" s="1"/>
  <c r="L1241"/>
  <c r="M1241" s="1"/>
  <c r="C1241" s="1"/>
  <c r="L1242"/>
  <c r="M1242" s="1"/>
  <c r="C1242" s="1"/>
  <c r="L1089"/>
  <c r="M1089" s="1"/>
  <c r="C1089" s="1"/>
  <c r="L1090"/>
  <c r="M1090" s="1"/>
  <c r="C1090" s="1"/>
  <c r="L1610"/>
  <c r="M1610" s="1"/>
  <c r="C1610" s="1"/>
  <c r="L1232"/>
  <c r="M1232" s="1"/>
  <c r="C1232" s="1"/>
  <c r="L1093"/>
  <c r="M1093" s="1"/>
  <c r="C1093" s="1"/>
  <c r="L1094"/>
  <c r="M1094" s="1"/>
  <c r="C1094" s="1"/>
  <c r="L1204"/>
  <c r="M1204" s="1"/>
  <c r="C1204" s="1"/>
  <c r="L1748"/>
  <c r="M1748" s="1"/>
  <c r="C1748" s="1"/>
  <c r="L1619"/>
  <c r="M1619" s="1"/>
  <c r="C1619" s="1"/>
  <c r="L1584"/>
  <c r="M1584" s="1"/>
  <c r="C1584" s="1"/>
  <c r="L1099"/>
  <c r="M1099" s="1"/>
  <c r="C1099" s="1"/>
  <c r="L1100"/>
  <c r="M1100" s="1"/>
  <c r="C1100" s="1"/>
  <c r="L1462"/>
  <c r="M1462" s="1"/>
  <c r="C1462" s="1"/>
  <c r="L1600"/>
  <c r="M1600" s="1"/>
  <c r="C1600" s="1"/>
  <c r="L1243"/>
  <c r="M1243" s="1"/>
  <c r="C1243" s="1"/>
  <c r="L1104"/>
  <c r="M1104" s="1"/>
  <c r="C1104" s="1"/>
  <c r="L1105"/>
  <c r="M1105" s="1"/>
  <c r="C1105" s="1"/>
  <c r="L253"/>
  <c r="M253" s="1"/>
  <c r="C253" s="1"/>
  <c r="L1107"/>
  <c r="M1107" s="1"/>
  <c r="C1107" s="1"/>
  <c r="L1106"/>
  <c r="M1106" s="1"/>
  <c r="C1106" s="1"/>
  <c r="L1314"/>
  <c r="M1314" s="1"/>
  <c r="C1314" s="1"/>
  <c r="L1675"/>
  <c r="M1675" s="1"/>
  <c r="C1675" s="1"/>
  <c r="L1213"/>
  <c r="M1213" s="1"/>
  <c r="C1213" s="1"/>
  <c r="L1112"/>
  <c r="M1112" s="1"/>
  <c r="C1112" s="1"/>
  <c r="L1445"/>
  <c r="M1445" s="1"/>
  <c r="C1445" s="1"/>
  <c r="L1227"/>
  <c r="M1227" s="1"/>
  <c r="C1227" s="1"/>
  <c r="L1115"/>
  <c r="M1115" s="1"/>
  <c r="C1115" s="1"/>
  <c r="L1116"/>
  <c r="M1116" s="1"/>
  <c r="C1116" s="1"/>
  <c r="L1117"/>
  <c r="M1117" s="1"/>
  <c r="C1117" s="1"/>
  <c r="L1501"/>
  <c r="M1501" s="1"/>
  <c r="C1501" s="1"/>
  <c r="L1119"/>
  <c r="M1119" s="1"/>
  <c r="C1119" s="1"/>
  <c r="L443"/>
  <c r="M443" s="1"/>
  <c r="C443" s="1"/>
  <c r="L407"/>
  <c r="M407" s="1"/>
  <c r="C407" s="1"/>
  <c r="L1122"/>
  <c r="M1122" s="1"/>
  <c r="C1122" s="1"/>
  <c r="L1123"/>
  <c r="M1123" s="1"/>
  <c r="C1123" s="1"/>
  <c r="L1124"/>
  <c r="M1124" s="1"/>
  <c r="C1124" s="1"/>
  <c r="L1125"/>
  <c r="M1125" s="1"/>
  <c r="C1125" s="1"/>
  <c r="L1126"/>
  <c r="M1126" s="1"/>
  <c r="C1126" s="1"/>
  <c r="L717"/>
  <c r="M717" s="1"/>
  <c r="C717" s="1"/>
  <c r="L1208"/>
  <c r="M1208" s="1"/>
  <c r="C1208" s="1"/>
  <c r="L1129"/>
  <c r="M1129" s="1"/>
  <c r="L1130"/>
  <c r="M1130" s="1"/>
  <c r="L1811"/>
  <c r="M1811" s="1"/>
  <c r="C1811" s="1"/>
  <c r="L1132"/>
  <c r="M1132" s="1"/>
  <c r="C1132" s="1"/>
  <c r="L1133"/>
  <c r="M1133" s="1"/>
  <c r="L1134"/>
  <c r="M1134" s="1"/>
  <c r="L1135"/>
  <c r="M1135" s="1"/>
  <c r="C1135" s="1"/>
  <c r="L1136"/>
  <c r="M1136" s="1"/>
  <c r="L1137"/>
  <c r="M1137" s="1"/>
  <c r="L1138"/>
  <c r="M1138" s="1"/>
  <c r="C1138" s="1"/>
  <c r="L1139"/>
  <c r="M1139" s="1"/>
  <c r="L1140"/>
  <c r="M1140" s="1"/>
  <c r="L1620"/>
  <c r="M1620" s="1"/>
  <c r="C1620" s="1"/>
  <c r="L1142"/>
  <c r="M1142" s="1"/>
  <c r="L1726"/>
  <c r="M1726" s="1"/>
  <c r="L1144"/>
  <c r="M1144" s="1"/>
  <c r="C1144" s="1"/>
  <c r="L1145"/>
  <c r="M1145" s="1"/>
  <c r="L1749"/>
  <c r="M1749" s="1"/>
  <c r="L1147"/>
  <c r="M1147" s="1"/>
  <c r="L1148"/>
  <c r="M1148" s="1"/>
  <c r="C1148" s="1"/>
  <c r="L1149"/>
  <c r="M1149" s="1"/>
  <c r="L1150"/>
  <c r="M1150" s="1"/>
  <c r="L1151"/>
  <c r="M1151" s="1"/>
  <c r="L1152"/>
  <c r="M1152" s="1"/>
  <c r="L1153"/>
  <c r="M1153" s="1"/>
  <c r="C1153" s="1"/>
  <c r="L410"/>
  <c r="M410" s="1"/>
  <c r="C410" s="1"/>
  <c r="L1257"/>
  <c r="M1257" s="1"/>
  <c r="L1687"/>
  <c r="M1687" s="1"/>
  <c r="C1687" s="1"/>
  <c r="L1157"/>
  <c r="M1157" s="1"/>
  <c r="C1157" s="1"/>
  <c r="L1158"/>
  <c r="M1158" s="1"/>
  <c r="C1158" s="1"/>
  <c r="L1393"/>
  <c r="M1393" s="1"/>
  <c r="C1393" s="1"/>
  <c r="L1160"/>
  <c r="M1160" s="1"/>
  <c r="C1160" s="1"/>
  <c r="L1161"/>
  <c r="M1161" s="1"/>
  <c r="L765"/>
  <c r="M765" s="1"/>
  <c r="C765" s="1"/>
  <c r="L1163"/>
  <c r="M1163" s="1"/>
  <c r="L1164"/>
  <c r="M1164" s="1"/>
  <c r="L1165"/>
  <c r="M1165" s="1"/>
  <c r="L1166"/>
  <c r="M1166" s="1"/>
  <c r="L1167"/>
  <c r="M1167" s="1"/>
  <c r="C1167" s="1"/>
  <c r="L766"/>
  <c r="M766" s="1"/>
  <c r="L174"/>
  <c r="M174" s="1"/>
  <c r="L1170"/>
  <c r="M1170" s="1"/>
  <c r="L1171"/>
  <c r="M1171" s="1"/>
  <c r="C1171" s="1"/>
  <c r="L1172"/>
  <c r="M1172" s="1"/>
  <c r="C1172" s="1"/>
  <c r="L429"/>
  <c r="M429" s="1"/>
  <c r="C429" s="1"/>
  <c r="L1174"/>
  <c r="M1174" s="1"/>
  <c r="L1175"/>
  <c r="M1175" s="1"/>
  <c r="L1176"/>
  <c r="M1176" s="1"/>
  <c r="L1177"/>
  <c r="M1177" s="1"/>
  <c r="C1177" s="1"/>
  <c r="L1178"/>
  <c r="M1178" s="1"/>
  <c r="C1178" s="1"/>
  <c r="L1179"/>
  <c r="M1179" s="1"/>
  <c r="L1180"/>
  <c r="M1180" s="1"/>
  <c r="C1180" s="1"/>
  <c r="L1181"/>
  <c r="M1181" s="1"/>
  <c r="C1181" s="1"/>
  <c r="L1603"/>
  <c r="M1603" s="1"/>
  <c r="C1603" s="1"/>
  <c r="L295"/>
  <c r="M295" s="1"/>
  <c r="C295" s="1"/>
  <c r="L431"/>
  <c r="M431" s="1"/>
  <c r="C431" s="1"/>
  <c r="L341"/>
  <c r="M341" s="1"/>
  <c r="C341" s="1"/>
  <c r="L1226"/>
  <c r="M1226" s="1"/>
  <c r="C1226" s="1"/>
  <c r="L175"/>
  <c r="M175" s="1"/>
  <c r="C175" s="1"/>
  <c r="L1066"/>
  <c r="M1066" s="1"/>
  <c r="C1066" s="1"/>
  <c r="L1876"/>
  <c r="M1876" s="1"/>
  <c r="C1876" s="1"/>
  <c r="L1067"/>
  <c r="M1067" s="1"/>
  <c r="C1067" s="1"/>
  <c r="L135"/>
  <c r="M135" s="1"/>
  <c r="C135" s="1"/>
  <c r="L916"/>
  <c r="M916" s="1"/>
  <c r="C916" s="1"/>
  <c r="L1194"/>
  <c r="M1194" s="1"/>
  <c r="C1194" s="1"/>
  <c r="L1075"/>
  <c r="M1075" s="1"/>
  <c r="L397"/>
  <c r="M397" s="1"/>
  <c r="L342"/>
  <c r="M342" s="1"/>
  <c r="L678"/>
  <c r="M678" s="1"/>
  <c r="L1108"/>
  <c r="M1108" s="1"/>
  <c r="L190"/>
  <c r="M190" s="1"/>
  <c r="C190" s="1"/>
  <c r="L1200"/>
  <c r="M1200" s="1"/>
  <c r="C1200" s="1"/>
  <c r="L195"/>
  <c r="M195" s="1"/>
  <c r="C195" s="1"/>
  <c r="L199"/>
  <c r="M199" s="1"/>
  <c r="C199" s="1"/>
  <c r="L136"/>
  <c r="M136" s="1"/>
  <c r="C136" s="1"/>
  <c r="L1298"/>
  <c r="M1298" s="1"/>
  <c r="C1298" s="1"/>
  <c r="L83"/>
  <c r="M83" s="1"/>
  <c r="C83" s="1"/>
  <c r="L220"/>
  <c r="M220" s="1"/>
  <c r="C220" s="1"/>
  <c r="L227"/>
  <c r="M227" s="1"/>
  <c r="C227" s="1"/>
  <c r="L221"/>
  <c r="M221" s="1"/>
  <c r="C221" s="1"/>
  <c r="L1261"/>
  <c r="M1261" s="1"/>
  <c r="C1261" s="1"/>
  <c r="L177"/>
  <c r="M177" s="1"/>
  <c r="C177" s="1"/>
  <c r="L224"/>
  <c r="M224" s="1"/>
  <c r="C224" s="1"/>
  <c r="L383"/>
  <c r="M383" s="1"/>
  <c r="C383" s="1"/>
  <c r="L254"/>
  <c r="M254" s="1"/>
  <c r="C254" s="1"/>
  <c r="L223"/>
  <c r="M223" s="1"/>
  <c r="C223" s="1"/>
  <c r="L1860"/>
  <c r="M1860" s="1"/>
  <c r="C1860" s="1"/>
  <c r="L1688"/>
  <c r="M1688" s="1"/>
  <c r="C1688" s="1"/>
  <c r="L196"/>
  <c r="M196" s="1"/>
  <c r="C196" s="1"/>
  <c r="L182"/>
  <c r="M182" s="1"/>
  <c r="C182" s="1"/>
  <c r="L305"/>
  <c r="M305" s="1"/>
  <c r="C305" s="1"/>
  <c r="L565"/>
  <c r="M565" s="1"/>
  <c r="C565" s="1"/>
  <c r="L516"/>
  <c r="M516" s="1"/>
  <c r="C516" s="1"/>
  <c r="L255"/>
  <c r="M255" s="1"/>
  <c r="C255" s="1"/>
  <c r="L279"/>
  <c r="M279" s="1"/>
  <c r="C279" s="1"/>
  <c r="L1069"/>
  <c r="M1069" s="1"/>
  <c r="C1069" s="1"/>
  <c r="L67"/>
  <c r="M67" s="1"/>
  <c r="C67" s="1"/>
  <c r="L768"/>
  <c r="M768" s="1"/>
  <c r="C768" s="1"/>
  <c r="L256"/>
  <c r="M256" s="1"/>
  <c r="C256" s="1"/>
  <c r="L506"/>
  <c r="M506" s="1"/>
  <c r="C506" s="1"/>
  <c r="L1229"/>
  <c r="M1229" s="1"/>
  <c r="C1229" s="1"/>
  <c r="L343"/>
  <c r="M343" s="1"/>
  <c r="C343" s="1"/>
  <c r="L278"/>
  <c r="M278" s="1"/>
  <c r="C278" s="1"/>
  <c r="L183"/>
  <c r="M183" s="1"/>
  <c r="C183" s="1"/>
  <c r="L399"/>
  <c r="M399" s="1"/>
  <c r="C399" s="1"/>
  <c r="L137"/>
  <c r="M137" s="1"/>
  <c r="C137" s="1"/>
  <c r="L1395"/>
  <c r="M1395" s="1"/>
  <c r="C1395" s="1"/>
  <c r="L1236"/>
  <c r="M1236" s="1"/>
  <c r="C1236" s="1"/>
  <c r="L987"/>
  <c r="M987" s="1"/>
  <c r="C987" s="1"/>
  <c r="L1238"/>
  <c r="M1238" s="1"/>
  <c r="C1238" s="1"/>
  <c r="L1239"/>
  <c r="M1239" s="1"/>
  <c r="L1240"/>
  <c r="M1240" s="1"/>
  <c r="C1240" s="1"/>
  <c r="L185"/>
  <c r="M185" s="1"/>
  <c r="C185" s="1"/>
  <c r="L1263"/>
  <c r="M1263" s="1"/>
  <c r="C1263" s="1"/>
  <c r="L1476"/>
  <c r="M1476" s="1"/>
  <c r="C1476" s="1"/>
  <c r="L1244"/>
  <c r="M1244" s="1"/>
  <c r="C1244" s="1"/>
  <c r="L1245"/>
  <c r="M1245" s="1"/>
  <c r="L1246"/>
  <c r="M1246" s="1"/>
  <c r="L1247"/>
  <c r="M1247" s="1"/>
  <c r="C1247" s="1"/>
  <c r="L32"/>
  <c r="M32" s="1"/>
  <c r="L1249"/>
  <c r="M1249" s="1"/>
  <c r="C1249" s="1"/>
  <c r="L1509"/>
  <c r="M1509" s="1"/>
  <c r="C1509" s="1"/>
  <c r="L149"/>
  <c r="M149" s="1"/>
  <c r="C149" s="1"/>
  <c r="L1319"/>
  <c r="M1319" s="1"/>
  <c r="C1319" s="1"/>
  <c r="L1253"/>
  <c r="M1253" s="1"/>
  <c r="C1253" s="1"/>
  <c r="L308"/>
  <c r="M308" s="1"/>
  <c r="C308" s="1"/>
  <c r="L445"/>
  <c r="M445" s="1"/>
  <c r="C445" s="1"/>
  <c r="L298"/>
  <c r="M298" s="1"/>
  <c r="C298" s="1"/>
  <c r="L257"/>
  <c r="M257" s="1"/>
  <c r="C257" s="1"/>
  <c r="L1382"/>
  <c r="M1382" s="1"/>
  <c r="L1259"/>
  <c r="M1259" s="1"/>
  <c r="L1260"/>
  <c r="M1260" s="1"/>
  <c r="C1260" s="1"/>
  <c r="L63"/>
  <c r="M63" s="1"/>
  <c r="C63" s="1"/>
  <c r="L1262"/>
  <c r="M1262" s="1"/>
  <c r="C1262" s="1"/>
  <c r="L1822"/>
  <c r="M1822" s="1"/>
  <c r="C1822" s="1"/>
  <c r="L1217"/>
  <c r="M1217" s="1"/>
  <c r="C1217" s="1"/>
  <c r="L1265"/>
  <c r="M1265" s="1"/>
  <c r="C1265" s="1"/>
  <c r="L1266"/>
  <c r="M1266" s="1"/>
  <c r="C1266" s="1"/>
  <c r="L501"/>
  <c r="M501" s="1"/>
  <c r="C501" s="1"/>
  <c r="L1268"/>
  <c r="M1268" s="1"/>
  <c r="C1268" s="1"/>
  <c r="L1269"/>
  <c r="M1269" s="1"/>
  <c r="L503"/>
  <c r="M503" s="1"/>
  <c r="L504"/>
  <c r="M504" s="1"/>
  <c r="L852"/>
  <c r="M852" s="1"/>
  <c r="L1273"/>
  <c r="M1273" s="1"/>
  <c r="L1274"/>
  <c r="M1274" s="1"/>
  <c r="C1274" s="1"/>
  <c r="L1275"/>
  <c r="M1275" s="1"/>
  <c r="L1276"/>
  <c r="M1276" s="1"/>
  <c r="C1276" s="1"/>
  <c r="L1277"/>
  <c r="M1277" s="1"/>
  <c r="L1278"/>
  <c r="M1278" s="1"/>
  <c r="C1278" s="1"/>
  <c r="L1700"/>
  <c r="M1700" s="1"/>
  <c r="C1700" s="1"/>
  <c r="L1264"/>
  <c r="M1264" s="1"/>
  <c r="C1264" s="1"/>
  <c r="L1281"/>
  <c r="M1281" s="1"/>
  <c r="C1281" s="1"/>
  <c r="L1282"/>
  <c r="M1282" s="1"/>
  <c r="C1282" s="1"/>
  <c r="L1283"/>
  <c r="M1283" s="1"/>
  <c r="C1283" s="1"/>
  <c r="L1284"/>
  <c r="M1284" s="1"/>
  <c r="C1284" s="1"/>
  <c r="L1285"/>
  <c r="M1285" s="1"/>
  <c r="C1285" s="1"/>
  <c r="L1286"/>
  <c r="M1286" s="1"/>
  <c r="C1286" s="1"/>
  <c r="L222"/>
  <c r="M222" s="1"/>
  <c r="L344"/>
  <c r="M344" s="1"/>
  <c r="C344" s="1"/>
  <c r="L69"/>
  <c r="M69" s="1"/>
  <c r="C69" s="1"/>
  <c r="L1290"/>
  <c r="M1290" s="1"/>
  <c r="L1109"/>
  <c r="M1109" s="1"/>
  <c r="C1109" s="1"/>
  <c r="L918"/>
  <c r="M918" s="1"/>
  <c r="C918" s="1"/>
  <c r="L1293"/>
  <c r="M1293" s="1"/>
  <c r="L747"/>
  <c r="M747" s="1"/>
  <c r="C747" s="1"/>
  <c r="L1295"/>
  <c r="M1295" s="1"/>
  <c r="L1296"/>
  <c r="M1296" s="1"/>
  <c r="C1296" s="1"/>
  <c r="L1297"/>
  <c r="M1297" s="1"/>
  <c r="C1297" s="1"/>
  <c r="L1248"/>
  <c r="M1248" s="1"/>
  <c r="C1248" s="1"/>
  <c r="L1879"/>
  <c r="M1879" s="1"/>
  <c r="L802"/>
  <c r="M802" s="1"/>
  <c r="L1301"/>
  <c r="M1301" s="1"/>
  <c r="L1302"/>
  <c r="M1302" s="1"/>
  <c r="L1303"/>
  <c r="M1303" s="1"/>
  <c r="C1303" s="1"/>
  <c r="L1477"/>
  <c r="M1477" s="1"/>
  <c r="L1305"/>
  <c r="M1305" s="1"/>
  <c r="C1305" s="1"/>
  <c r="L1070"/>
  <c r="M1070" s="1"/>
  <c r="C1070" s="1"/>
  <c r="L1307"/>
  <c r="M1307" s="1"/>
  <c r="C1307" s="1"/>
  <c r="L1308"/>
  <c r="M1308" s="1"/>
  <c r="L1309"/>
  <c r="M1309" s="1"/>
  <c r="C1309" s="1"/>
  <c r="L1310"/>
  <c r="M1310" s="1"/>
  <c r="C1310" s="1"/>
  <c r="L1311"/>
  <c r="M1311" s="1"/>
  <c r="L1312"/>
  <c r="M1312" s="1"/>
  <c r="C1312" s="1"/>
  <c r="L348"/>
  <c r="M348" s="1"/>
  <c r="L919"/>
  <c r="M919" s="1"/>
  <c r="L1315"/>
  <c r="M1315" s="1"/>
  <c r="C1315" s="1"/>
  <c r="L1316"/>
  <c r="M1316" s="1"/>
  <c r="L1317"/>
  <c r="M1317" s="1"/>
  <c r="C1317" s="1"/>
  <c r="L1318"/>
  <c r="M1318" s="1"/>
  <c r="C1318" s="1"/>
  <c r="L805"/>
  <c r="M805" s="1"/>
  <c r="C805" s="1"/>
  <c r="L618"/>
  <c r="M618" s="1"/>
  <c r="C618" s="1"/>
  <c r="L624"/>
  <c r="M624" s="1"/>
  <c r="C624" s="1"/>
  <c r="L719"/>
  <c r="M719" s="1"/>
  <c r="L1323"/>
  <c r="M1323" s="1"/>
  <c r="C1323" s="1"/>
  <c r="L1324"/>
  <c r="M1324" s="1"/>
  <c r="C1324" s="1"/>
  <c r="L1325"/>
  <c r="M1325" s="1"/>
  <c r="C1325" s="1"/>
  <c r="L1326"/>
  <c r="M1326" s="1"/>
  <c r="C1326" s="1"/>
  <c r="L1327"/>
  <c r="M1327" s="1"/>
  <c r="L1328"/>
  <c r="M1328" s="1"/>
  <c r="C1328" s="1"/>
  <c r="L1329"/>
  <c r="M1329" s="1"/>
  <c r="C1329" s="1"/>
  <c r="L1791"/>
  <c r="M1791" s="1"/>
  <c r="C1791" s="1"/>
  <c r="L1689"/>
  <c r="M1689" s="1"/>
  <c r="C1689" s="1"/>
  <c r="L1233"/>
  <c r="M1233" s="1"/>
  <c r="L1333"/>
  <c r="M1333" s="1"/>
  <c r="C1333" s="1"/>
  <c r="L1334"/>
  <c r="M1334" s="1"/>
  <c r="C1334" s="1"/>
  <c r="L1335"/>
  <c r="M1335" s="1"/>
  <c r="C1335" s="1"/>
  <c r="L1336"/>
  <c r="M1336" s="1"/>
  <c r="C1336" s="1"/>
  <c r="L1337"/>
  <c r="M1337" s="1"/>
  <c r="C1337" s="1"/>
  <c r="L1338"/>
  <c r="M1338" s="1"/>
  <c r="C1338" s="1"/>
  <c r="L1339"/>
  <c r="M1339" s="1"/>
  <c r="C1339" s="1"/>
  <c r="L1340"/>
  <c r="M1340" s="1"/>
  <c r="L1341"/>
  <c r="M1341" s="1"/>
  <c r="L1342"/>
  <c r="M1342" s="1"/>
  <c r="C1342" s="1"/>
  <c r="L1343"/>
  <c r="M1343" s="1"/>
  <c r="L225"/>
  <c r="M225" s="1"/>
  <c r="L1431"/>
  <c r="M1431" s="1"/>
  <c r="L1346"/>
  <c r="M1346" s="1"/>
  <c r="C1346" s="1"/>
  <c r="L1347"/>
  <c r="M1347" s="1"/>
  <c r="C1347" s="1"/>
  <c r="L1348"/>
  <c r="M1348" s="1"/>
  <c r="C1348" s="1"/>
  <c r="L1349"/>
  <c r="M1349" s="1"/>
  <c r="C1349" s="1"/>
  <c r="L1357"/>
  <c r="M1357" s="1"/>
  <c r="C1357" s="1"/>
  <c r="L1228"/>
  <c r="M1228" s="1"/>
  <c r="C1228" s="1"/>
  <c r="L1258"/>
  <c r="M1258" s="1"/>
  <c r="L1267"/>
  <c r="M1267" s="1"/>
  <c r="C1267" s="1"/>
  <c r="L1354"/>
  <c r="M1354" s="1"/>
  <c r="C1354" s="1"/>
  <c r="L1355"/>
  <c r="M1355" s="1"/>
  <c r="C1355" s="1"/>
  <c r="L1250"/>
  <c r="M1250" s="1"/>
  <c r="C1250" s="1"/>
  <c r="L976"/>
  <c r="M976" s="1"/>
  <c r="C976" s="1"/>
  <c r="L1812"/>
  <c r="M1812" s="1"/>
  <c r="C1812" s="1"/>
  <c r="L1359"/>
  <c r="M1359" s="1"/>
  <c r="C1359" s="1"/>
  <c r="L1360"/>
  <c r="M1360" s="1"/>
  <c r="C1360" s="1"/>
  <c r="L1361"/>
  <c r="M1361" s="1"/>
  <c r="L1362"/>
  <c r="M1362" s="1"/>
  <c r="L1363"/>
  <c r="M1363" s="1"/>
  <c r="C1363" s="1"/>
  <c r="L1364"/>
  <c r="M1364" s="1"/>
  <c r="C1364" s="1"/>
  <c r="L772"/>
  <c r="M772" s="1"/>
  <c r="C772" s="1"/>
  <c r="L1366"/>
  <c r="M1366" s="1"/>
  <c r="C1366" s="1"/>
  <c r="L350"/>
  <c r="M350" s="1"/>
  <c r="C350" s="1"/>
  <c r="L1368"/>
  <c r="M1368" s="1"/>
  <c r="L1369"/>
  <c r="M1369" s="1"/>
  <c r="L1370"/>
  <c r="M1370" s="1"/>
  <c r="C1370" s="1"/>
  <c r="L1703"/>
  <c r="M1703" s="1"/>
  <c r="C1703" s="1"/>
  <c r="L1372"/>
  <c r="M1372" s="1"/>
  <c r="C1372" s="1"/>
  <c r="L988"/>
  <c r="M988" s="1"/>
  <c r="C988" s="1"/>
  <c r="L1374"/>
  <c r="M1374" s="1"/>
  <c r="C1374" s="1"/>
  <c r="L1168"/>
  <c r="M1168" s="1"/>
  <c r="C1168" s="1"/>
  <c r="L1638"/>
  <c r="M1638" s="1"/>
  <c r="C1638" s="1"/>
  <c r="L1377"/>
  <c r="M1377" s="1"/>
  <c r="C1377" s="1"/>
  <c r="L1378"/>
  <c r="M1378" s="1"/>
  <c r="C1378" s="1"/>
  <c r="L1379"/>
  <c r="M1379" s="1"/>
  <c r="L1511"/>
  <c r="M1511" s="1"/>
  <c r="C1511" s="1"/>
  <c r="L1381"/>
  <c r="M1381" s="1"/>
  <c r="C1381" s="1"/>
  <c r="L1028"/>
  <c r="M1028" s="1"/>
  <c r="L1014"/>
  <c r="M1014" s="1"/>
  <c r="L1384"/>
  <c r="M1384" s="1"/>
  <c r="L1385"/>
  <c r="M1385" s="1"/>
  <c r="L819"/>
  <c r="M819" s="1"/>
  <c r="C819" s="1"/>
  <c r="L1387"/>
  <c r="M1387" s="1"/>
  <c r="C1387" s="1"/>
  <c r="L1388"/>
  <c r="M1388" s="1"/>
  <c r="C1388" s="1"/>
  <c r="L1407"/>
  <c r="M1407" s="1"/>
  <c r="C1407" s="1"/>
  <c r="L1390"/>
  <c r="M1390" s="1"/>
  <c r="C1390" s="1"/>
  <c r="L1391"/>
  <c r="M1391" s="1"/>
  <c r="C1391" s="1"/>
  <c r="L1392"/>
  <c r="M1392" s="1"/>
  <c r="L1882"/>
  <c r="M1882" s="1"/>
  <c r="L1394"/>
  <c r="M1394" s="1"/>
  <c r="C1394" s="1"/>
  <c r="L1195"/>
  <c r="M1195" s="1"/>
  <c r="L1396"/>
  <c r="M1396" s="1"/>
  <c r="C1396" s="1"/>
  <c r="L483"/>
  <c r="M483" s="1"/>
  <c r="C483" s="1"/>
  <c r="L1398"/>
  <c r="M1398" s="1"/>
  <c r="C1398" s="1"/>
  <c r="L1399"/>
  <c r="M1399" s="1"/>
  <c r="C1399" s="1"/>
  <c r="L1400"/>
  <c r="M1400" s="1"/>
  <c r="C1400" s="1"/>
  <c r="L1401"/>
  <c r="M1401" s="1"/>
  <c r="C1401" s="1"/>
  <c r="L921"/>
  <c r="M921" s="1"/>
  <c r="C921" s="1"/>
  <c r="L1397"/>
  <c r="M1397" s="1"/>
  <c r="C1397" s="1"/>
  <c r="L1071"/>
  <c r="M1071" s="1"/>
  <c r="C1071" s="1"/>
  <c r="L1405"/>
  <c r="M1405" s="1"/>
  <c r="C1405" s="1"/>
  <c r="L1406"/>
  <c r="M1406" s="1"/>
  <c r="C1406" s="1"/>
  <c r="L989"/>
  <c r="M989" s="1"/>
  <c r="C989" s="1"/>
  <c r="L1408"/>
  <c r="M1408" s="1"/>
  <c r="C1408" s="1"/>
  <c r="L1409"/>
  <c r="M1409" s="1"/>
  <c r="C1409" s="1"/>
  <c r="L937"/>
  <c r="M937" s="1"/>
  <c r="C937" s="1"/>
  <c r="L1411"/>
  <c r="M1411" s="1"/>
  <c r="C1411" s="1"/>
  <c r="L1720"/>
  <c r="M1720" s="1"/>
  <c r="C1720" s="1"/>
  <c r="L1413"/>
  <c r="M1413" s="1"/>
  <c r="C1413" s="1"/>
  <c r="L1414"/>
  <c r="M1414" s="1"/>
  <c r="C1414" s="1"/>
  <c r="L1110"/>
  <c r="M1110" s="1"/>
  <c r="C1110" s="1"/>
  <c r="L1111"/>
  <c r="M1111" s="1"/>
  <c r="C1111" s="1"/>
  <c r="L1588"/>
  <c r="M1588" s="1"/>
  <c r="C1588" s="1"/>
  <c r="L1418"/>
  <c r="M1418" s="1"/>
  <c r="C1418" s="1"/>
  <c r="L1419"/>
  <c r="M1419" s="1"/>
  <c r="C1419" s="1"/>
  <c r="L1420"/>
  <c r="M1420" s="1"/>
  <c r="C1420" s="1"/>
  <c r="L1421"/>
  <c r="M1421" s="1"/>
  <c r="C1421" s="1"/>
  <c r="L1502"/>
  <c r="M1502" s="1"/>
  <c r="C1502" s="1"/>
  <c r="L1423"/>
  <c r="M1423" s="1"/>
  <c r="C1423" s="1"/>
  <c r="L1424"/>
  <c r="M1424" s="1"/>
  <c r="C1424" s="1"/>
  <c r="L1425"/>
  <c r="M1425" s="1"/>
  <c r="C1425" s="1"/>
  <c r="L1426"/>
  <c r="M1426" s="1"/>
  <c r="C1426" s="1"/>
  <c r="L1427"/>
  <c r="M1427" s="1"/>
  <c r="C1427" s="1"/>
  <c r="L1428"/>
  <c r="M1428" s="1"/>
  <c r="C1428" s="1"/>
  <c r="L1429"/>
  <c r="M1429" s="1"/>
  <c r="C1429" s="1"/>
  <c r="L1430"/>
  <c r="M1430" s="1"/>
  <c r="C1430" s="1"/>
  <c r="L1141"/>
  <c r="M1141" s="1"/>
  <c r="C1141" s="1"/>
  <c r="L1432"/>
  <c r="M1432" s="1"/>
  <c r="C1432" s="1"/>
  <c r="L1433"/>
  <c r="M1433" s="1"/>
  <c r="C1433" s="1"/>
  <c r="L1434"/>
  <c r="M1434" s="1"/>
  <c r="C1434" s="1"/>
  <c r="L1435"/>
  <c r="M1435" s="1"/>
  <c r="C1435" s="1"/>
  <c r="L1436"/>
  <c r="M1436" s="1"/>
  <c r="C1436" s="1"/>
  <c r="L1437"/>
  <c r="M1437" s="1"/>
  <c r="C1437" s="1"/>
  <c r="L1438"/>
  <c r="M1438" s="1"/>
  <c r="L1439"/>
  <c r="M1439" s="1"/>
  <c r="C1439" s="1"/>
  <c r="L1440"/>
  <c r="M1440" s="1"/>
  <c r="C1440" s="1"/>
  <c r="L1441"/>
  <c r="M1441" s="1"/>
  <c r="C1441" s="1"/>
  <c r="L1442"/>
  <c r="M1442" s="1"/>
  <c r="L1443"/>
  <c r="M1443" s="1"/>
  <c r="C1443" s="1"/>
  <c r="L1444"/>
  <c r="M1444" s="1"/>
  <c r="L943"/>
  <c r="M943" s="1"/>
  <c r="L1446"/>
  <c r="M1446" s="1"/>
  <c r="C1446" s="1"/>
  <c r="L1447"/>
  <c r="M1447" s="1"/>
  <c r="C1447" s="1"/>
  <c r="L1448"/>
  <c r="M1448" s="1"/>
  <c r="C1448" s="1"/>
  <c r="L1449"/>
  <c r="M1449" s="1"/>
  <c r="C1449" s="1"/>
  <c r="L1450"/>
  <c r="M1450" s="1"/>
  <c r="L1451"/>
  <c r="M1451" s="1"/>
  <c r="L1452"/>
  <c r="M1452" s="1"/>
  <c r="L1453"/>
  <c r="M1453" s="1"/>
  <c r="C1453" s="1"/>
  <c r="L1454"/>
  <c r="M1454" s="1"/>
  <c r="C1454" s="1"/>
  <c r="L1793"/>
  <c r="M1793" s="1"/>
  <c r="C1793" s="1"/>
  <c r="L1456"/>
  <c r="M1456" s="1"/>
  <c r="L1457"/>
  <c r="M1457" s="1"/>
  <c r="L1458"/>
  <c r="M1458" s="1"/>
  <c r="C1458" s="1"/>
  <c r="L1459"/>
  <c r="M1459" s="1"/>
  <c r="L1270"/>
  <c r="M1270" s="1"/>
  <c r="L1461"/>
  <c r="M1461" s="1"/>
  <c r="C1461" s="1"/>
  <c r="L748"/>
  <c r="M748" s="1"/>
  <c r="C748" s="1"/>
  <c r="L1214"/>
  <c r="M1214" s="1"/>
  <c r="C1214" s="1"/>
  <c r="L1464"/>
  <c r="M1464" s="1"/>
  <c r="L147"/>
  <c r="M147" s="1"/>
  <c r="C147" s="1"/>
  <c r="L99"/>
  <c r="M99" s="1"/>
  <c r="C99" s="1"/>
  <c r="L1591"/>
  <c r="M1591" s="1"/>
  <c r="C1591" s="1"/>
  <c r="L1320"/>
  <c r="M1320" s="1"/>
  <c r="C1320" s="1"/>
  <c r="L1469"/>
  <c r="M1469" s="1"/>
  <c r="C1469" s="1"/>
  <c r="L365"/>
  <c r="M365" s="1"/>
  <c r="C365" s="1"/>
  <c r="L1321"/>
  <c r="M1321" s="1"/>
  <c r="C1321" s="1"/>
  <c r="L1472"/>
  <c r="M1472" s="1"/>
  <c r="L1473"/>
  <c r="M1473" s="1"/>
  <c r="C1473" s="1"/>
  <c r="L788"/>
  <c r="M788" s="1"/>
  <c r="C788" s="1"/>
  <c r="L1475"/>
  <c r="M1475" s="1"/>
  <c r="L1073"/>
  <c r="M1073" s="1"/>
  <c r="L1113"/>
  <c r="M1113" s="1"/>
  <c r="L1478"/>
  <c r="M1478" s="1"/>
  <c r="C1478" s="1"/>
  <c r="L1869"/>
  <c r="M1869" s="1"/>
  <c r="L1480"/>
  <c r="M1480" s="1"/>
  <c r="C1480" s="1"/>
  <c r="L525"/>
  <c r="M525" s="1"/>
  <c r="L1482"/>
  <c r="M1482" s="1"/>
  <c r="C1482" s="1"/>
  <c r="L1483"/>
  <c r="M1483" s="1"/>
  <c r="L1484"/>
  <c r="M1484" s="1"/>
  <c r="C1484" s="1"/>
  <c r="L1485"/>
  <c r="M1485" s="1"/>
  <c r="C1485" s="1"/>
  <c r="L432"/>
  <c r="M432" s="1"/>
  <c r="C432" s="1"/>
  <c r="L1487"/>
  <c r="M1487" s="1"/>
  <c r="C1487" s="1"/>
  <c r="L625"/>
  <c r="M625" s="1"/>
  <c r="C625" s="1"/>
  <c r="L1489"/>
  <c r="M1489" s="1"/>
  <c r="C1489" s="1"/>
  <c r="L1490"/>
  <c r="M1490" s="1"/>
  <c r="C1490" s="1"/>
  <c r="L1491"/>
  <c r="M1491" s="1"/>
  <c r="C1491" s="1"/>
  <c r="L1492"/>
  <c r="M1492" s="1"/>
  <c r="C1492" s="1"/>
  <c r="L1493"/>
  <c r="M1493" s="1"/>
  <c r="C1493" s="1"/>
  <c r="L1494"/>
  <c r="M1494" s="1"/>
  <c r="L1495"/>
  <c r="M1495" s="1"/>
  <c r="L1496"/>
  <c r="M1496" s="1"/>
  <c r="L1497"/>
  <c r="M1497" s="1"/>
  <c r="L1498"/>
  <c r="M1498" s="1"/>
  <c r="L1499"/>
  <c r="M1499" s="1"/>
  <c r="L1500"/>
  <c r="M1500" s="1"/>
  <c r="C1500" s="1"/>
  <c r="L946"/>
  <c r="M946" s="1"/>
  <c r="L373"/>
  <c r="M373" s="1"/>
  <c r="L258"/>
  <c r="M258" s="1"/>
  <c r="L1504"/>
  <c r="M1504" s="1"/>
  <c r="C1504" s="1"/>
  <c r="L1505"/>
  <c r="M1505" s="1"/>
  <c r="C1505" s="1"/>
  <c r="L1506"/>
  <c r="M1506" s="1"/>
  <c r="L1507"/>
  <c r="M1507" s="1"/>
  <c r="L1508"/>
  <c r="M1508" s="1"/>
  <c r="L426"/>
  <c r="M426" s="1"/>
  <c r="C426" s="1"/>
  <c r="L1510"/>
  <c r="M1510" s="1"/>
  <c r="C1510" s="1"/>
  <c r="L191"/>
  <c r="M191" s="1"/>
  <c r="C191" s="1"/>
  <c r="L1205"/>
  <c r="M1205" s="1"/>
  <c r="C1205" s="1"/>
  <c r="L1738"/>
  <c r="M1738" s="1"/>
  <c r="C1738" s="1"/>
  <c r="L1514"/>
  <c r="M1514" s="1"/>
  <c r="L1515"/>
  <c r="M1515" s="1"/>
  <c r="L1516"/>
  <c r="M1516" s="1"/>
  <c r="C1516" s="1"/>
  <c r="L1517"/>
  <c r="M1517" s="1"/>
  <c r="C1517" s="1"/>
  <c r="L1518"/>
  <c r="M1518" s="1"/>
  <c r="C1518" s="1"/>
  <c r="L1519"/>
  <c r="M1519" s="1"/>
  <c r="C1519" s="1"/>
  <c r="L1520"/>
  <c r="M1520" s="1"/>
  <c r="L7"/>
  <c r="M7" s="1"/>
  <c r="C7" s="1"/>
  <c r="L1522"/>
  <c r="M1522" s="1"/>
  <c r="L1523"/>
  <c r="M1523" s="1"/>
  <c r="L351"/>
  <c r="M351" s="1"/>
  <c r="L1525"/>
  <c r="M1525" s="1"/>
  <c r="C1525" s="1"/>
  <c r="L1389"/>
  <c r="M1389" s="1"/>
  <c r="L1527"/>
  <c r="M1527" s="1"/>
  <c r="L1528"/>
  <c r="M1528" s="1"/>
  <c r="L1529"/>
  <c r="M1529" s="1"/>
  <c r="L1530"/>
  <c r="M1530" s="1"/>
  <c r="L1531"/>
  <c r="M1531" s="1"/>
  <c r="C1531" s="1"/>
  <c r="L1287"/>
  <c r="M1287" s="1"/>
  <c r="L186"/>
  <c r="M186" s="1"/>
  <c r="L1114"/>
  <c r="M1114" s="1"/>
  <c r="L1535"/>
  <c r="M1535" s="1"/>
  <c r="L1536"/>
  <c r="M1536" s="1"/>
  <c r="L1537"/>
  <c r="M1537" s="1"/>
  <c r="L1538"/>
  <c r="M1538" s="1"/>
  <c r="L1539"/>
  <c r="M1539" s="1"/>
  <c r="C1539" s="1"/>
  <c r="L1540"/>
  <c r="M1540" s="1"/>
  <c r="C1540" s="1"/>
  <c r="L1541"/>
  <c r="M1541" s="1"/>
  <c r="L1542"/>
  <c r="M1542" s="1"/>
  <c r="L1543"/>
  <c r="M1543" s="1"/>
  <c r="L1544"/>
  <c r="M1544" s="1"/>
  <c r="L838"/>
  <c r="M838" s="1"/>
  <c r="C838" s="1"/>
  <c r="L1546"/>
  <c r="M1546" s="1"/>
  <c r="L288"/>
  <c r="M288" s="1"/>
  <c r="L1206"/>
  <c r="M1206" s="1"/>
  <c r="L1549"/>
  <c r="M1549" s="1"/>
  <c r="C1549" s="1"/>
  <c r="L1550"/>
  <c r="M1550" s="1"/>
  <c r="L1551"/>
  <c r="M1551" s="1"/>
  <c r="L1552"/>
  <c r="M1552" s="1"/>
  <c r="C1552" s="1"/>
  <c r="L1553"/>
  <c r="M1553" s="1"/>
  <c r="C1553" s="1"/>
  <c r="L1554"/>
  <c r="M1554" s="1"/>
  <c r="C1554" s="1"/>
  <c r="L1555"/>
  <c r="M1555" s="1"/>
  <c r="L1556"/>
  <c r="M1556" s="1"/>
  <c r="L1557"/>
  <c r="M1557" s="1"/>
  <c r="C1557" s="1"/>
  <c r="L1558"/>
  <c r="M1558" s="1"/>
  <c r="C1558" s="1"/>
  <c r="L1559"/>
  <c r="M1559" s="1"/>
  <c r="L1560"/>
  <c r="M1560" s="1"/>
  <c r="L1561"/>
  <c r="M1561" s="1"/>
  <c r="C1561" s="1"/>
  <c r="L1562"/>
  <c r="M1562" s="1"/>
  <c r="L1563"/>
  <c r="M1563" s="1"/>
  <c r="L1564"/>
  <c r="M1564" s="1"/>
  <c r="L1565"/>
  <c r="M1565" s="1"/>
  <c r="L1566"/>
  <c r="M1566" s="1"/>
  <c r="L1219"/>
  <c r="M1219" s="1"/>
  <c r="L1568"/>
  <c r="M1568" s="1"/>
  <c r="L1569"/>
  <c r="M1569" s="1"/>
  <c r="L1570"/>
  <c r="M1570" s="1"/>
  <c r="C1570" s="1"/>
  <c r="L1571"/>
  <c r="M1571" s="1"/>
  <c r="L1572"/>
  <c r="M1572" s="1"/>
  <c r="L1573"/>
  <c r="M1573" s="1"/>
  <c r="L1574"/>
  <c r="M1574" s="1"/>
  <c r="L1575"/>
  <c r="M1575" s="1"/>
  <c r="L1576"/>
  <c r="M1576" s="1"/>
  <c r="L1577"/>
  <c r="M1577" s="1"/>
  <c r="L527"/>
  <c r="M527" s="1"/>
  <c r="L1579"/>
  <c r="M1579" s="1"/>
  <c r="L1580"/>
  <c r="M1580" s="1"/>
  <c r="L1581"/>
  <c r="M1581" s="1"/>
  <c r="L1582"/>
  <c r="M1582" s="1"/>
  <c r="L1583"/>
  <c r="M1583" s="1"/>
  <c r="L1025"/>
  <c r="M1025" s="1"/>
  <c r="L1585"/>
  <c r="M1585" s="1"/>
  <c r="L1586"/>
  <c r="M1586" s="1"/>
  <c r="L1587"/>
  <c r="M1587" s="1"/>
  <c r="L1402"/>
  <c r="M1402" s="1"/>
  <c r="L1589"/>
  <c r="M1589" s="1"/>
  <c r="L1590"/>
  <c r="M1590" s="1"/>
  <c r="C1590" s="1"/>
  <c r="L1271"/>
  <c r="M1271" s="1"/>
  <c r="L1683"/>
  <c r="M1683" s="1"/>
  <c r="L1593"/>
  <c r="M1593" s="1"/>
  <c r="C1593" s="1"/>
  <c r="L1403"/>
  <c r="M1403" s="1"/>
  <c r="L1026"/>
  <c r="M1026" s="1"/>
  <c r="L1596"/>
  <c r="M1596" s="1"/>
  <c r="L665"/>
  <c r="M665" s="1"/>
  <c r="L1598"/>
  <c r="M1598" s="1"/>
  <c r="C1598" s="1"/>
  <c r="L1599"/>
  <c r="M1599" s="1"/>
  <c r="L1118"/>
  <c r="M1118" s="1"/>
  <c r="C1118" s="1"/>
  <c r="L1601"/>
  <c r="M1601" s="1"/>
  <c r="L1602"/>
  <c r="M1602" s="1"/>
  <c r="L949"/>
  <c r="M949" s="1"/>
  <c r="C949" s="1"/>
  <c r="L951"/>
  <c r="M951" s="1"/>
  <c r="C951" s="1"/>
  <c r="L1605"/>
  <c r="M1605" s="1"/>
  <c r="C1605" s="1"/>
  <c r="L1606"/>
  <c r="M1606" s="1"/>
  <c r="C1606" s="1"/>
  <c r="L1607"/>
  <c r="M1607" s="1"/>
  <c r="C1607" s="1"/>
  <c r="L1592"/>
  <c r="M1592" s="1"/>
  <c r="C1592" s="1"/>
  <c r="L1609"/>
  <c r="M1609" s="1"/>
  <c r="L1665"/>
  <c r="M1665" s="1"/>
  <c r="C1665" s="1"/>
  <c r="L1611"/>
  <c r="M1611" s="1"/>
  <c r="L1612"/>
  <c r="M1612" s="1"/>
  <c r="L1613"/>
  <c r="M1613" s="1"/>
  <c r="L264"/>
  <c r="M264" s="1"/>
  <c r="L1615"/>
  <c r="M1615" s="1"/>
  <c r="L505"/>
  <c r="M505" s="1"/>
  <c r="L1617"/>
  <c r="M1617" s="1"/>
  <c r="C1617" s="1"/>
  <c r="L1825"/>
  <c r="M1825" s="1"/>
  <c r="C1825" s="1"/>
  <c r="L1120"/>
  <c r="M1120" s="1"/>
  <c r="C1120" s="1"/>
  <c r="L376"/>
  <c r="M376" s="1"/>
  <c r="C376" s="1"/>
  <c r="L1684"/>
  <c r="M1684" s="1"/>
  <c r="C1684" s="1"/>
  <c r="L1622"/>
  <c r="M1622" s="1"/>
  <c r="L1623"/>
  <c r="M1623" s="1"/>
  <c r="L1624"/>
  <c r="M1624" s="1"/>
  <c r="L1625"/>
  <c r="M1625" s="1"/>
  <c r="L1626"/>
  <c r="M1626" s="1"/>
  <c r="L1627"/>
  <c r="M1627" s="1"/>
  <c r="L1878"/>
  <c r="M1878" s="1"/>
  <c r="L1629"/>
  <c r="M1629" s="1"/>
  <c r="L1630"/>
  <c r="M1630" s="1"/>
  <c r="L1631"/>
  <c r="M1631" s="1"/>
  <c r="L1632"/>
  <c r="M1632" s="1"/>
  <c r="C1632" s="1"/>
  <c r="L1633"/>
  <c r="M1633" s="1"/>
  <c r="C1633" s="1"/>
  <c r="L1634"/>
  <c r="M1634" s="1"/>
  <c r="C1634" s="1"/>
  <c r="L1635"/>
  <c r="M1635" s="1"/>
  <c r="C1635" s="1"/>
  <c r="L1821"/>
  <c r="M1821" s="1"/>
  <c r="C1821" s="1"/>
  <c r="L1637"/>
  <c r="M1637" s="1"/>
  <c r="C1637" s="1"/>
  <c r="L622"/>
  <c r="M622" s="1"/>
  <c r="L1639"/>
  <c r="M1639" s="1"/>
  <c r="C1639" s="1"/>
  <c r="L338"/>
  <c r="M338" s="1"/>
  <c r="L1641"/>
  <c r="M1641" s="1"/>
  <c r="C1641" s="1"/>
  <c r="L1642"/>
  <c r="M1642" s="1"/>
  <c r="C1642" s="1"/>
  <c r="L1643"/>
  <c r="M1643" s="1"/>
  <c r="C1643" s="1"/>
  <c r="L1644"/>
  <c r="M1644" s="1"/>
  <c r="L1288"/>
  <c r="M1288" s="1"/>
  <c r="L1646"/>
  <c r="M1646" s="1"/>
  <c r="C1646" s="1"/>
  <c r="L1647"/>
  <c r="M1647" s="1"/>
  <c r="L962"/>
  <c r="M962" s="1"/>
  <c r="L1649"/>
  <c r="M1649" s="1"/>
  <c r="C1649" s="1"/>
  <c r="L1650"/>
  <c r="M1650" s="1"/>
  <c r="L1651"/>
  <c r="M1651" s="1"/>
  <c r="L1652"/>
  <c r="M1652" s="1"/>
  <c r="C1652" s="1"/>
  <c r="L1653"/>
  <c r="M1653" s="1"/>
  <c r="L1654"/>
  <c r="M1654" s="1"/>
  <c r="L140"/>
  <c r="M140" s="1"/>
  <c r="L1656"/>
  <c r="M1656" s="1"/>
  <c r="C1656" s="1"/>
  <c r="L1657"/>
  <c r="M1657" s="1"/>
  <c r="L1658"/>
  <c r="M1658" s="1"/>
  <c r="C1658" s="1"/>
  <c r="L796"/>
  <c r="M796" s="1"/>
  <c r="L1660"/>
  <c r="M1660" s="1"/>
  <c r="C1660" s="1"/>
  <c r="L1661"/>
  <c r="M1661" s="1"/>
  <c r="L1690"/>
  <c r="M1690" s="1"/>
  <c r="L1843"/>
  <c r="M1843" s="1"/>
  <c r="L671"/>
  <c r="M671" s="1"/>
  <c r="L1671"/>
  <c r="M1671" s="1"/>
  <c r="C1671" s="1"/>
  <c r="L626"/>
  <c r="M626" s="1"/>
  <c r="L1667"/>
  <c r="M1667" s="1"/>
  <c r="L1668"/>
  <c r="M1668" s="1"/>
  <c r="L1669"/>
  <c r="M1669" s="1"/>
  <c r="L1670"/>
  <c r="M1670" s="1"/>
  <c r="C1670" s="1"/>
  <c r="L1743"/>
  <c r="M1743" s="1"/>
  <c r="C1743" s="1"/>
  <c r="L1672"/>
  <c r="M1672" s="1"/>
  <c r="C1672" s="1"/>
  <c r="L488"/>
  <c r="M488" s="1"/>
  <c r="C488" s="1"/>
  <c r="L1674"/>
  <c r="M1674" s="1"/>
  <c r="C1674" s="1"/>
  <c r="L1481"/>
  <c r="M1481" s="1"/>
  <c r="C1481" s="1"/>
  <c r="L1676"/>
  <c r="M1676" s="1"/>
  <c r="C1676" s="1"/>
  <c r="L1677"/>
  <c r="M1677" s="1"/>
  <c r="L1678"/>
  <c r="M1678" s="1"/>
  <c r="C1678" s="1"/>
  <c r="L1679"/>
  <c r="M1679" s="1"/>
  <c r="L1680"/>
  <c r="M1680" s="1"/>
  <c r="L1681"/>
  <c r="M1681" s="1"/>
  <c r="C1681" s="1"/>
  <c r="L1682"/>
  <c r="M1682" s="1"/>
  <c r="L1718"/>
  <c r="M1718" s="1"/>
  <c r="L1404"/>
  <c r="M1404" s="1"/>
  <c r="L144"/>
  <c r="M144" s="1"/>
  <c r="L1686"/>
  <c r="M1686" s="1"/>
  <c r="L1289"/>
  <c r="M1289" s="1"/>
  <c r="L672"/>
  <c r="M672" s="1"/>
  <c r="C672" s="1"/>
  <c r="L268"/>
  <c r="M268" s="1"/>
  <c r="C268" s="1"/>
  <c r="L775"/>
  <c r="M775" s="1"/>
  <c r="C775" s="1"/>
  <c r="L1691"/>
  <c r="M1691" s="1"/>
  <c r="L1692"/>
  <c r="M1692" s="1"/>
  <c r="L1693"/>
  <c r="M1693" s="1"/>
  <c r="L1694"/>
  <c r="M1694" s="1"/>
  <c r="L1695"/>
  <c r="M1695" s="1"/>
  <c r="L1696"/>
  <c r="M1696" s="1"/>
  <c r="L1127"/>
  <c r="M1127" s="1"/>
  <c r="C1127" s="1"/>
  <c r="L1698"/>
  <c r="M1698" s="1"/>
  <c r="L1699"/>
  <c r="M1699" s="1"/>
  <c r="C1699" s="1"/>
  <c r="L1618"/>
  <c r="M1618" s="1"/>
  <c r="C1618" s="1"/>
  <c r="L1701"/>
  <c r="M1701" s="1"/>
  <c r="C1701" s="1"/>
  <c r="L1702"/>
  <c r="M1702" s="1"/>
  <c r="C1702" s="1"/>
  <c r="L1836"/>
  <c r="M1836" s="1"/>
  <c r="C1836" s="1"/>
  <c r="L1704"/>
  <c r="M1704" s="1"/>
  <c r="C1704" s="1"/>
  <c r="L628"/>
  <c r="M628" s="1"/>
  <c r="C628" s="1"/>
  <c r="L1706"/>
  <c r="M1706" s="1"/>
  <c r="L1707"/>
  <c r="M1707" s="1"/>
  <c r="C1707" s="1"/>
  <c r="L1708"/>
  <c r="M1708" s="1"/>
  <c r="C1708" s="1"/>
  <c r="L1709"/>
  <c r="M1709" s="1"/>
  <c r="L1710"/>
  <c r="M1710" s="1"/>
  <c r="L240"/>
  <c r="M240" s="1"/>
  <c r="C240" s="1"/>
  <c r="L1712"/>
  <c r="M1712" s="1"/>
  <c r="L1713"/>
  <c r="M1713" s="1"/>
  <c r="L1714"/>
  <c r="M1714" s="1"/>
  <c r="L138"/>
  <c r="M138" s="1"/>
  <c r="L139"/>
  <c r="M139" s="1"/>
  <c r="L967"/>
  <c r="M967" s="1"/>
  <c r="L970"/>
  <c r="M970" s="1"/>
  <c r="L1350"/>
  <c r="M1350" s="1"/>
  <c r="L1463"/>
  <c r="M1463" s="1"/>
  <c r="C1463" s="1"/>
  <c r="L781"/>
  <c r="M781" s="1"/>
  <c r="C781" s="1"/>
  <c r="L630"/>
  <c r="M630" s="1"/>
  <c r="C630" s="1"/>
  <c r="L1723"/>
  <c r="M1723" s="1"/>
  <c r="C1723" s="1"/>
  <c r="L489"/>
  <c r="M489" s="1"/>
  <c r="L96"/>
  <c r="M96" s="1"/>
  <c r="C96" s="1"/>
  <c r="L786"/>
  <c r="M786" s="1"/>
  <c r="C786" s="1"/>
  <c r="L1727"/>
  <c r="M1727" s="1"/>
  <c r="L1728"/>
  <c r="M1728" s="1"/>
  <c r="L1729"/>
  <c r="M1729" s="1"/>
  <c r="L1730"/>
  <c r="M1730" s="1"/>
  <c r="C1730" s="1"/>
  <c r="L1731"/>
  <c r="M1731" s="1"/>
  <c r="C1731" s="1"/>
  <c r="L1732"/>
  <c r="M1732" s="1"/>
  <c r="L1733"/>
  <c r="M1733" s="1"/>
  <c r="L1813"/>
  <c r="M1813" s="1"/>
  <c r="C1813" s="1"/>
  <c r="L1735"/>
  <c r="M1735" s="1"/>
  <c r="C1735" s="1"/>
  <c r="L1640"/>
  <c r="M1640" s="1"/>
  <c r="L259"/>
  <c r="M259" s="1"/>
  <c r="C259" s="1"/>
  <c r="L637"/>
  <c r="M637" s="1"/>
  <c r="C637" s="1"/>
  <c r="L1739"/>
  <c r="M1739" s="1"/>
  <c r="C1739" s="1"/>
  <c r="L1740"/>
  <c r="M1740" s="1"/>
  <c r="L1741"/>
  <c r="M1741" s="1"/>
  <c r="L1742"/>
  <c r="M1742" s="1"/>
  <c r="C1742" s="1"/>
  <c r="L1207"/>
  <c r="M1207" s="1"/>
  <c r="L1744"/>
  <c r="M1744" s="1"/>
  <c r="C1744" s="1"/>
  <c r="L354"/>
  <c r="M354" s="1"/>
  <c r="L644"/>
  <c r="M644" s="1"/>
  <c r="C644" s="1"/>
  <c r="L1169"/>
  <c r="M1169" s="1"/>
  <c r="L1410"/>
  <c r="M1410" s="1"/>
  <c r="C1410" s="1"/>
  <c r="L1128"/>
  <c r="M1128" s="1"/>
  <c r="L1750"/>
  <c r="M1750" s="1"/>
  <c r="L1751"/>
  <c r="M1751" s="1"/>
  <c r="L1752"/>
  <c r="M1752" s="1"/>
  <c r="L1753"/>
  <c r="M1753" s="1"/>
  <c r="L1754"/>
  <c r="M1754" s="1"/>
  <c r="L1755"/>
  <c r="M1755" s="1"/>
  <c r="L1756"/>
  <c r="M1756" s="1"/>
  <c r="L1757"/>
  <c r="M1757" s="1"/>
  <c r="L1352"/>
  <c r="M1352" s="1"/>
  <c r="L95"/>
  <c r="M95" s="1"/>
  <c r="L1760"/>
  <c r="M1760" s="1"/>
  <c r="C1760" s="1"/>
  <c r="L355"/>
  <c r="M355" s="1"/>
  <c r="L1762"/>
  <c r="M1762" s="1"/>
  <c r="L1763"/>
  <c r="M1763" s="1"/>
  <c r="L271"/>
  <c r="M271" s="1"/>
  <c r="C271" s="1"/>
  <c r="L1765"/>
  <c r="M1765" s="1"/>
  <c r="C1765" s="1"/>
  <c r="L1766"/>
  <c r="M1766" s="1"/>
  <c r="L1131"/>
  <c r="M1131" s="1"/>
  <c r="C1131" s="1"/>
  <c r="L1768"/>
  <c r="M1768" s="1"/>
  <c r="L1769"/>
  <c r="M1769" s="1"/>
  <c r="C1769" s="1"/>
  <c r="L1770"/>
  <c r="M1770" s="1"/>
  <c r="L1771"/>
  <c r="M1771" s="1"/>
  <c r="C1771" s="1"/>
  <c r="L1772"/>
  <c r="M1772" s="1"/>
  <c r="C1772" s="1"/>
  <c r="L669"/>
  <c r="M669" s="1"/>
  <c r="C669" s="1"/>
  <c r="L1774"/>
  <c r="M1774" s="1"/>
  <c r="C1774" s="1"/>
  <c r="L1775"/>
  <c r="M1775" s="1"/>
  <c r="C1775" s="1"/>
  <c r="L1776"/>
  <c r="M1776" s="1"/>
  <c r="C1776" s="1"/>
  <c r="L1777"/>
  <c r="M1777" s="1"/>
  <c r="L1778"/>
  <c r="M1778" s="1"/>
  <c r="L1779"/>
  <c r="M1779" s="1"/>
  <c r="L1780"/>
  <c r="M1780" s="1"/>
  <c r="L1781"/>
  <c r="M1781" s="1"/>
  <c r="C1781" s="1"/>
  <c r="L1782"/>
  <c r="M1782" s="1"/>
  <c r="C1782" s="1"/>
  <c r="L1783"/>
  <c r="M1783" s="1"/>
  <c r="C1783" s="1"/>
  <c r="L1784"/>
  <c r="M1784" s="1"/>
  <c r="L974"/>
  <c r="M974" s="1"/>
  <c r="C974" s="1"/>
  <c r="L1786"/>
  <c r="M1786" s="1"/>
  <c r="C1786" s="1"/>
  <c r="L1787"/>
  <c r="M1787" s="1"/>
  <c r="C1787" s="1"/>
  <c r="L1788"/>
  <c r="M1788" s="1"/>
  <c r="L1789"/>
  <c r="M1789" s="1"/>
  <c r="L1790"/>
  <c r="M1790" s="1"/>
  <c r="L1814"/>
  <c r="M1814" s="1"/>
  <c r="L807"/>
  <c r="M807" s="1"/>
  <c r="C807" s="1"/>
  <c r="L787"/>
  <c r="M787" s="1"/>
  <c r="C787" s="1"/>
  <c r="L1794"/>
  <c r="M1794" s="1"/>
  <c r="C1794" s="1"/>
  <c r="L1795"/>
  <c r="M1795" s="1"/>
  <c r="C1795" s="1"/>
  <c r="L1796"/>
  <c r="M1796" s="1"/>
  <c r="L1797"/>
  <c r="M1797" s="1"/>
  <c r="L1798"/>
  <c r="M1798" s="1"/>
  <c r="C1798" s="1"/>
  <c r="L1799"/>
  <c r="M1799" s="1"/>
  <c r="C1799" s="1"/>
  <c r="L1800"/>
  <c r="M1800" s="1"/>
  <c r="C1800" s="1"/>
  <c r="L241"/>
  <c r="M241" s="1"/>
  <c r="L1802"/>
  <c r="M1802" s="1"/>
  <c r="L1803"/>
  <c r="M1803" s="1"/>
  <c r="C1803" s="1"/>
  <c r="L1804"/>
  <c r="M1804" s="1"/>
  <c r="C1804" s="1"/>
  <c r="L1805"/>
  <c r="M1805" s="1"/>
  <c r="C1805" s="1"/>
  <c r="L1806"/>
  <c r="M1806" s="1"/>
  <c r="C1806" s="1"/>
  <c r="L1412"/>
  <c r="M1412" s="1"/>
  <c r="L980"/>
  <c r="M980" s="1"/>
  <c r="C980" s="1"/>
  <c r="L511"/>
  <c r="M511" s="1"/>
  <c r="L1251"/>
  <c r="M1251" s="1"/>
  <c r="C1251" s="1"/>
  <c r="L1655"/>
  <c r="M1655" s="1"/>
  <c r="C1655" s="1"/>
  <c r="L510"/>
  <c r="M510" s="1"/>
  <c r="C510" s="1"/>
  <c r="L1022"/>
  <c r="M1022" s="1"/>
  <c r="C1022" s="1"/>
  <c r="L270"/>
  <c r="M270" s="1"/>
  <c r="C270" s="1"/>
  <c r="L1662"/>
  <c r="M1662" s="1"/>
  <c r="C1662" s="1"/>
  <c r="L1373"/>
  <c r="M1373" s="1"/>
  <c r="C1373" s="1"/>
  <c r="L526"/>
  <c r="M526" s="1"/>
  <c r="C526" s="1"/>
  <c r="L64"/>
  <c r="M64" s="1"/>
  <c r="C64" s="1"/>
  <c r="L742"/>
  <c r="M742" s="1"/>
  <c r="C742" s="1"/>
  <c r="L985"/>
  <c r="M985" s="1"/>
  <c r="C985" s="1"/>
  <c r="L490"/>
  <c r="M490" s="1"/>
  <c r="C490" s="1"/>
  <c r="L495"/>
  <c r="M495" s="1"/>
  <c r="C495" s="1"/>
  <c r="L1823"/>
  <c r="M1823" s="1"/>
  <c r="C1823" s="1"/>
  <c r="L1824"/>
  <c r="M1824" s="1"/>
  <c r="L654"/>
  <c r="M654" s="1"/>
  <c r="L1826"/>
  <c r="M1826" s="1"/>
  <c r="C1826" s="1"/>
  <c r="L1659"/>
  <c r="M1659" s="1"/>
  <c r="C1659" s="1"/>
  <c r="L1828"/>
  <c r="M1828" s="1"/>
  <c r="C1828" s="1"/>
  <c r="L1829"/>
  <c r="M1829" s="1"/>
  <c r="L1830"/>
  <c r="M1830" s="1"/>
  <c r="C1830" s="1"/>
  <c r="L1831"/>
  <c r="M1831" s="1"/>
  <c r="L1832"/>
  <c r="M1832" s="1"/>
  <c r="L1833"/>
  <c r="M1833" s="1"/>
  <c r="C1833" s="1"/>
  <c r="L1834"/>
  <c r="M1834" s="1"/>
  <c r="L1835"/>
  <c r="M1835" s="1"/>
  <c r="C1835" s="1"/>
  <c r="L666"/>
  <c r="M666" s="1"/>
  <c r="L1837"/>
  <c r="M1837" s="1"/>
  <c r="L274"/>
  <c r="M274" s="1"/>
  <c r="C274" s="1"/>
  <c r="L1839"/>
  <c r="M1839" s="1"/>
  <c r="C1839" s="1"/>
  <c r="L1840"/>
  <c r="M1840" s="1"/>
  <c r="C1840" s="1"/>
  <c r="L1841"/>
  <c r="M1841" s="1"/>
  <c r="C1841" s="1"/>
  <c r="L1842"/>
  <c r="M1842" s="1"/>
  <c r="C1842" s="1"/>
  <c r="L459"/>
  <c r="M459" s="1"/>
  <c r="C459" s="1"/>
  <c r="L1844"/>
  <c r="M1844" s="1"/>
  <c r="C1844" s="1"/>
  <c r="L1845"/>
  <c r="M1845" s="1"/>
  <c r="C1845" s="1"/>
  <c r="L1846"/>
  <c r="M1846" s="1"/>
  <c r="C1846" s="1"/>
  <c r="L1847"/>
  <c r="M1847" s="1"/>
  <c r="C1847" s="1"/>
  <c r="L1848"/>
  <c r="M1848" s="1"/>
  <c r="L1849"/>
  <c r="M1849" s="1"/>
  <c r="L1850"/>
  <c r="M1850" s="1"/>
  <c r="C1850" s="1"/>
  <c r="L1851"/>
  <c r="M1851" s="1"/>
  <c r="C1851" s="1"/>
  <c r="L306"/>
  <c r="M306" s="1"/>
  <c r="C306" s="1"/>
  <c r="L1853"/>
  <c r="M1853" s="1"/>
  <c r="L1854"/>
  <c r="M1854" s="1"/>
  <c r="L1855"/>
  <c r="M1855" s="1"/>
  <c r="L1856"/>
  <c r="M1856" s="1"/>
  <c r="C1856" s="1"/>
  <c r="L1857"/>
  <c r="M1857" s="1"/>
  <c r="C1857" s="1"/>
  <c r="L1858"/>
  <c r="M1858" s="1"/>
  <c r="L1859"/>
  <c r="M1859" s="1"/>
  <c r="L1764"/>
  <c r="M1764" s="1"/>
  <c r="C1764" s="1"/>
  <c r="L1861"/>
  <c r="M1861" s="1"/>
  <c r="L1862"/>
  <c r="M1862" s="1"/>
  <c r="C1862" s="1"/>
  <c r="L1863"/>
  <c r="M1863" s="1"/>
  <c r="L1864"/>
  <c r="M1864" s="1"/>
  <c r="L1865"/>
  <c r="M1865" s="1"/>
  <c r="L1866"/>
  <c r="M1866" s="1"/>
  <c r="C1866" s="1"/>
  <c r="L1867"/>
  <c r="M1867" s="1"/>
  <c r="L1868"/>
  <c r="M1868" s="1"/>
  <c r="L496"/>
  <c r="M496" s="1"/>
  <c r="C496" s="1"/>
  <c r="L1870"/>
  <c r="M1870" s="1"/>
  <c r="L1871"/>
  <c r="M1871" s="1"/>
  <c r="C1871" s="1"/>
  <c r="L1872"/>
  <c r="M1872" s="1"/>
  <c r="L1873"/>
  <c r="M1873" s="1"/>
  <c r="L1874"/>
  <c r="M1874" s="1"/>
  <c r="C1874" s="1"/>
  <c r="L1875"/>
  <c r="M1875" s="1"/>
  <c r="L1050"/>
  <c r="M1050" s="1"/>
  <c r="L1877"/>
  <c r="M1877" s="1"/>
  <c r="L1155"/>
  <c r="M1155" s="1"/>
  <c r="L1356"/>
  <c r="M1356" s="1"/>
  <c r="L848"/>
  <c r="M848" s="1"/>
  <c r="L357"/>
  <c r="M357" s="1"/>
  <c r="C357" s="1"/>
  <c r="L784"/>
  <c r="M784" s="1"/>
  <c r="L242"/>
  <c r="M242" s="1"/>
  <c r="C242" s="1"/>
  <c r="L1884"/>
  <c r="M1884" s="1"/>
  <c r="L1885"/>
  <c r="M1885" s="1"/>
  <c r="L1886"/>
  <c r="M1886" s="1"/>
  <c r="L1887"/>
  <c r="M1887" s="1"/>
  <c r="L79"/>
  <c r="M79" s="1"/>
  <c r="L1759"/>
  <c r="M1759" s="1"/>
  <c r="C1759" s="1"/>
  <c r="C42" i="5"/>
  <c r="H1391" i="4" s="1"/>
  <c r="C41" i="5"/>
  <c r="H1436" i="4" s="1"/>
  <c r="C40" i="5"/>
  <c r="H721" i="4" s="1"/>
  <c r="C39" i="5"/>
  <c r="H1002" i="4" s="1"/>
  <c r="C38" i="5"/>
  <c r="H1780" i="4" s="1"/>
  <c r="C37" i="5"/>
  <c r="C36"/>
  <c r="H1814" i="4" s="1"/>
  <c r="C35" i="5"/>
  <c r="H670" i="4" s="1"/>
  <c r="C34" i="5"/>
  <c r="H1249" i="4" s="1"/>
  <c r="C33" i="5"/>
  <c r="C32"/>
  <c r="H821" i="4" s="1"/>
  <c r="C31" i="5"/>
  <c r="H1535" i="4" s="1"/>
  <c r="C30" i="5"/>
  <c r="H104" i="4" s="1"/>
  <c r="C29" i="5"/>
  <c r="C28"/>
  <c r="H1838" i="4" s="1"/>
  <c r="C27" i="5"/>
  <c r="H1051" i="4" s="1"/>
  <c r="C26" i="5"/>
  <c r="C24"/>
  <c r="H939" i="4" s="1"/>
  <c r="C23" i="5"/>
  <c r="C22"/>
  <c r="C21"/>
  <c r="C20"/>
  <c r="H767" i="4" s="1"/>
  <c r="C19" i="5"/>
  <c r="H1279" i="4" s="1"/>
  <c r="C18" i="5"/>
  <c r="C17"/>
  <c r="C16"/>
  <c r="H314" i="4" s="1"/>
  <c r="C15" i="5"/>
  <c r="H1344" i="4" s="1"/>
  <c r="C14" i="5"/>
  <c r="H991" i="4" s="1"/>
  <c r="C13" i="5"/>
  <c r="H959" i="4" s="1"/>
  <c r="C12" i="5"/>
  <c r="C11"/>
  <c r="C10"/>
  <c r="C9"/>
  <c r="C8"/>
  <c r="C7"/>
  <c r="C6"/>
  <c r="C5"/>
  <c r="C9" i="4" l="1"/>
  <c r="C10"/>
  <c r="C189"/>
  <c r="C732"/>
  <c r="C734" s="1"/>
  <c r="C645"/>
  <c r="C208"/>
  <c r="C209" s="1"/>
  <c r="C458"/>
  <c r="C491" s="1"/>
  <c r="C737"/>
  <c r="C757"/>
  <c r="C759"/>
  <c r="C952" s="1"/>
  <c r="H44"/>
  <c r="H74"/>
  <c r="H132"/>
  <c r="H156"/>
  <c r="H180"/>
  <c r="H202"/>
  <c r="H360"/>
  <c r="H390"/>
  <c r="H398"/>
  <c r="H508"/>
  <c r="H512"/>
  <c r="H528"/>
  <c r="H550"/>
  <c r="H554"/>
  <c r="H556"/>
  <c r="H558"/>
  <c r="H562"/>
  <c r="H598"/>
  <c r="H604"/>
  <c r="H642"/>
  <c r="H728"/>
  <c r="H750"/>
  <c r="H812"/>
  <c r="H830"/>
  <c r="H836"/>
  <c r="H1006"/>
  <c r="H1046"/>
  <c r="H9"/>
  <c r="H33"/>
  <c r="H201"/>
  <c r="H289"/>
  <c r="H315"/>
  <c r="H335"/>
  <c r="H403"/>
  <c r="H427"/>
  <c r="H451"/>
  <c r="H493"/>
  <c r="H507"/>
  <c r="H541"/>
  <c r="H549"/>
  <c r="H553"/>
  <c r="H557"/>
  <c r="H681"/>
  <c r="H725"/>
  <c r="H779"/>
  <c r="H867"/>
  <c r="H877"/>
  <c r="H909"/>
  <c r="H913"/>
  <c r="H941"/>
  <c r="H963"/>
  <c r="H1003"/>
  <c r="H1019"/>
  <c r="H1031"/>
  <c r="H1047"/>
  <c r="H1247"/>
  <c r="H1253"/>
  <c r="H1401"/>
  <c r="H1405"/>
  <c r="H1425"/>
  <c r="H1429"/>
  <c r="H1437"/>
  <c r="H1469"/>
  <c r="H1517"/>
  <c r="H1519"/>
  <c r="H1523"/>
  <c r="H1537"/>
  <c r="H1555"/>
  <c r="H1559"/>
  <c r="H1641"/>
  <c r="H1757"/>
  <c r="H1839"/>
  <c r="H1847"/>
  <c r="H1132"/>
  <c r="H1148"/>
  <c r="H1170"/>
  <c r="H1200"/>
  <c r="H1244"/>
  <c r="H1260"/>
  <c r="H1318"/>
  <c r="H1328"/>
  <c r="H1384"/>
  <c r="H1394"/>
  <c r="H1400"/>
  <c r="H1472"/>
  <c r="H1514"/>
  <c r="H1522"/>
  <c r="H1554"/>
  <c r="H1672"/>
  <c r="H1678"/>
  <c r="H1784"/>
  <c r="H1832"/>
  <c r="H1848"/>
  <c r="H1874"/>
  <c r="H6"/>
  <c r="H1197"/>
  <c r="H97"/>
  <c r="H1521"/>
  <c r="H26"/>
  <c r="H11"/>
  <c r="H260"/>
  <c r="H7"/>
  <c r="H459"/>
  <c r="H1227"/>
  <c r="H271"/>
  <c r="H82"/>
  <c r="H106"/>
  <c r="H126"/>
  <c r="H166"/>
  <c r="H204"/>
  <c r="H212"/>
  <c r="H216"/>
  <c r="H312"/>
  <c r="H400"/>
  <c r="H402"/>
  <c r="H408"/>
  <c r="H476"/>
  <c r="H480"/>
  <c r="H486"/>
  <c r="H492"/>
  <c r="H570"/>
  <c r="H580"/>
  <c r="H620"/>
  <c r="H632"/>
  <c r="H634"/>
  <c r="H638"/>
  <c r="H662"/>
  <c r="H676"/>
  <c r="H730"/>
  <c r="H758"/>
  <c r="H770"/>
  <c r="H804"/>
  <c r="H808"/>
  <c r="H816"/>
  <c r="H862"/>
  <c r="H890"/>
  <c r="H892"/>
  <c r="H894"/>
  <c r="H900"/>
  <c r="H922"/>
  <c r="H930"/>
  <c r="H932"/>
  <c r="H948"/>
  <c r="H954"/>
  <c r="H978"/>
  <c r="H992"/>
  <c r="H996"/>
  <c r="H1004"/>
  <c r="H1018"/>
  <c r="H1044"/>
  <c r="H1072"/>
  <c r="H41"/>
  <c r="H113"/>
  <c r="H157"/>
  <c r="H161"/>
  <c r="H173"/>
  <c r="H203"/>
  <c r="H207"/>
  <c r="H217"/>
  <c r="H235"/>
  <c r="H359"/>
  <c r="H375"/>
  <c r="H377"/>
  <c r="H393"/>
  <c r="H411"/>
  <c r="H417"/>
  <c r="H425"/>
  <c r="H441"/>
  <c r="H471"/>
  <c r="H479"/>
  <c r="H485"/>
  <c r="H509"/>
  <c r="H515"/>
  <c r="H539"/>
  <c r="H571"/>
  <c r="H601"/>
  <c r="H613"/>
  <c r="H619"/>
  <c r="H621"/>
  <c r="H635"/>
  <c r="H647"/>
  <c r="H651"/>
  <c r="H657"/>
  <c r="H659"/>
  <c r="H679"/>
  <c r="H763"/>
  <c r="H771"/>
  <c r="H811"/>
  <c r="H813"/>
  <c r="H815"/>
  <c r="H823"/>
  <c r="H835"/>
  <c r="H879"/>
  <c r="H891"/>
  <c r="H893"/>
  <c r="H895"/>
  <c r="H935"/>
  <c r="H961"/>
  <c r="H977"/>
  <c r="H979"/>
  <c r="H1035"/>
  <c r="H1037"/>
  <c r="H1043"/>
  <c r="H1129"/>
  <c r="H1133"/>
  <c r="H1137"/>
  <c r="H1165"/>
  <c r="H1179"/>
  <c r="H1181"/>
  <c r="H1239"/>
  <c r="H1245"/>
  <c r="H1273"/>
  <c r="H1295"/>
  <c r="H1879"/>
  <c r="H1325"/>
  <c r="H1335"/>
  <c r="H1343"/>
  <c r="H1363"/>
  <c r="H1423"/>
  <c r="H1433"/>
  <c r="H1475"/>
  <c r="H1485"/>
  <c r="H1491"/>
  <c r="H1497"/>
  <c r="H1569"/>
  <c r="H1577"/>
  <c r="H1609"/>
  <c r="H1613"/>
  <c r="H1631"/>
  <c r="H1633"/>
  <c r="H1637"/>
  <c r="H1639"/>
  <c r="H1783"/>
  <c r="H1831"/>
  <c r="H1835"/>
  <c r="H1857"/>
  <c r="H1877"/>
  <c r="H1130"/>
  <c r="H1136"/>
  <c r="H1176"/>
  <c r="H1246"/>
  <c r="H1290"/>
  <c r="H1310"/>
  <c r="H1354"/>
  <c r="H1364"/>
  <c r="H1406"/>
  <c r="H1498"/>
  <c r="H1530"/>
  <c r="H1654"/>
  <c r="H1658"/>
  <c r="H1796"/>
  <c r="H1826"/>
  <c r="H1842"/>
  <c r="H1858"/>
  <c r="H10"/>
  <c r="H92"/>
  <c r="H650"/>
  <c r="H189"/>
  <c r="H367"/>
  <c r="H878"/>
  <c r="H1479"/>
  <c r="H1827"/>
  <c r="H1719"/>
  <c r="H995"/>
  <c r="H968"/>
  <c r="H1061"/>
  <c r="H1597"/>
  <c r="H1121"/>
  <c r="H1816"/>
  <c r="H1526"/>
  <c r="H1578"/>
  <c r="H542"/>
  <c r="H1376"/>
  <c r="H523"/>
  <c r="H1299"/>
  <c r="H1736"/>
  <c r="H1154"/>
  <c r="H536"/>
  <c r="H407"/>
  <c r="H976"/>
  <c r="H988"/>
  <c r="H1407"/>
  <c r="H989"/>
  <c r="H1869"/>
  <c r="H426"/>
  <c r="H665"/>
  <c r="H796"/>
  <c r="H1350"/>
  <c r="H1659"/>
  <c r="H496"/>
  <c r="H1356"/>
  <c r="H410"/>
  <c r="H1509"/>
  <c r="H1382"/>
  <c r="H852"/>
  <c r="H1357"/>
  <c r="H1258"/>
  <c r="H1250"/>
  <c r="H1028"/>
  <c r="H1389"/>
  <c r="H527"/>
  <c r="H338"/>
  <c r="H1640"/>
  <c r="H848"/>
  <c r="H20"/>
  <c r="H820"/>
  <c r="H864"/>
  <c r="H13"/>
  <c r="H859"/>
  <c r="H30"/>
  <c r="H42"/>
  <c r="H960"/>
  <c r="H371"/>
  <c r="H415"/>
  <c r="H477"/>
  <c r="H481"/>
  <c r="H577"/>
  <c r="H761"/>
  <c r="H861"/>
  <c r="H1769"/>
  <c r="H1799"/>
  <c r="H555"/>
  <c r="H755"/>
  <c r="H1105"/>
  <c r="H1293"/>
  <c r="H1617"/>
  <c r="H1172"/>
  <c r="H100"/>
  <c r="H58"/>
  <c r="H245"/>
  <c r="H316"/>
  <c r="H733"/>
  <c r="H318"/>
  <c r="H153"/>
  <c r="H1029"/>
  <c r="H142"/>
  <c r="H102"/>
  <c r="H1042"/>
  <c r="H265"/>
  <c r="H319"/>
  <c r="H1074"/>
  <c r="H1048"/>
  <c r="H1230"/>
  <c r="H320"/>
  <c r="H463"/>
  <c r="H1711"/>
  <c r="H583"/>
  <c r="H437"/>
  <c r="H1220"/>
  <c r="H248"/>
  <c r="H587"/>
  <c r="H1300"/>
  <c r="H1182"/>
  <c r="H714"/>
  <c r="H1280"/>
  <c r="H1027"/>
  <c r="H749"/>
  <c r="H433"/>
  <c r="H1156"/>
  <c r="H155"/>
  <c r="H1183"/>
  <c r="H499"/>
  <c r="H1052"/>
  <c r="H211"/>
  <c r="H1086"/>
  <c r="H1198"/>
  <c r="H1460"/>
  <c r="H789"/>
  <c r="H112"/>
  <c r="H281"/>
  <c r="H752"/>
  <c r="H1143"/>
  <c r="H589"/>
  <c r="H1210"/>
  <c r="H19"/>
  <c r="H1162"/>
  <c r="H475"/>
  <c r="H790"/>
  <c r="H791"/>
  <c r="H160"/>
  <c r="H60"/>
  <c r="H1533"/>
  <c r="H1351"/>
  <c r="H754"/>
  <c r="H849"/>
  <c r="H792"/>
  <c r="H855"/>
  <c r="H866"/>
  <c r="H594"/>
  <c r="H1091"/>
  <c r="H1201"/>
  <c r="H1503"/>
  <c r="H1358"/>
  <c r="H31"/>
  <c r="H1852"/>
  <c r="H1745"/>
  <c r="H599"/>
  <c r="H1534"/>
  <c r="H1365"/>
  <c r="H120"/>
  <c r="H762"/>
  <c r="H438"/>
  <c r="H1304"/>
  <c r="H1212"/>
  <c r="H764"/>
  <c r="H1306"/>
  <c r="H1196"/>
  <c r="H887"/>
  <c r="H794"/>
  <c r="H795"/>
  <c r="H276"/>
  <c r="H1234"/>
  <c r="H612"/>
  <c r="H65"/>
  <c r="H1096"/>
  <c r="H121"/>
  <c r="H1547"/>
  <c r="H915"/>
  <c r="H172"/>
  <c r="H1098"/>
  <c r="H1185"/>
  <c r="H1371"/>
  <c r="H1486"/>
  <c r="H1102"/>
  <c r="H440"/>
  <c r="H193"/>
  <c r="H25"/>
  <c r="H262"/>
  <c r="H1332"/>
  <c r="H80"/>
  <c r="H1313"/>
  <c r="H1203"/>
  <c r="H1291"/>
  <c r="H134"/>
  <c r="H272"/>
  <c r="H1815"/>
  <c r="H1012"/>
  <c r="H1567"/>
  <c r="H1888"/>
  <c r="H238"/>
  <c r="H1386"/>
  <c r="H1242"/>
  <c r="H1748"/>
  <c r="H1584"/>
  <c r="H575"/>
  <c r="H18"/>
  <c r="H229"/>
  <c r="H101"/>
  <c r="H261"/>
  <c r="H200"/>
  <c r="H1079"/>
  <c r="H1705"/>
  <c r="H1524"/>
  <c r="H1187"/>
  <c r="H275"/>
  <c r="H576"/>
  <c r="H1746"/>
  <c r="H230"/>
  <c r="H680"/>
  <c r="H321"/>
  <c r="H1663"/>
  <c r="H368"/>
  <c r="H466"/>
  <c r="H682"/>
  <c r="H1747"/>
  <c r="H1081"/>
  <c r="H474"/>
  <c r="H1209"/>
  <c r="H249"/>
  <c r="H818"/>
  <c r="H1221"/>
  <c r="H1084"/>
  <c r="H740"/>
  <c r="H741"/>
  <c r="H1222"/>
  <c r="H1331"/>
  <c r="H1345"/>
  <c r="H1078"/>
  <c r="H1532"/>
  <c r="H250"/>
  <c r="H226"/>
  <c r="H1087"/>
  <c r="H840"/>
  <c r="H119"/>
  <c r="H159"/>
  <c r="H1697"/>
  <c r="H1604"/>
  <c r="H590"/>
  <c r="H192"/>
  <c r="H1353"/>
  <c r="H482"/>
  <c r="H1223"/>
  <c r="H561"/>
  <c r="H1199"/>
  <c r="H1088"/>
  <c r="H872"/>
  <c r="H1024"/>
  <c r="H162"/>
  <c r="H793"/>
  <c r="H1159"/>
  <c r="H164"/>
  <c r="H1715"/>
  <c r="H21"/>
  <c r="H1092"/>
  <c r="H1173"/>
  <c r="H1664"/>
  <c r="H167"/>
  <c r="H783"/>
  <c r="H881"/>
  <c r="H1095"/>
  <c r="H84"/>
  <c r="H611"/>
  <c r="H1545"/>
  <c r="H1211"/>
  <c r="H61"/>
  <c r="H1202"/>
  <c r="H251"/>
  <c r="H24"/>
  <c r="H1184"/>
  <c r="H882"/>
  <c r="H903"/>
  <c r="H1367"/>
  <c r="H904"/>
  <c r="H910"/>
  <c r="H66"/>
  <c r="H231"/>
  <c r="H1097"/>
  <c r="H233"/>
  <c r="H171"/>
  <c r="H237"/>
  <c r="H328"/>
  <c r="H1548"/>
  <c r="H1883"/>
  <c r="H1101"/>
  <c r="H1595"/>
  <c r="H62"/>
  <c r="H331"/>
  <c r="H1761"/>
  <c r="H332"/>
  <c r="H1375"/>
  <c r="H1186"/>
  <c r="H123"/>
  <c r="H517"/>
  <c r="H1817"/>
  <c r="H442"/>
  <c r="H59"/>
  <c r="H1380"/>
  <c r="H1608"/>
  <c r="H1383"/>
  <c r="H1235"/>
  <c r="H1237"/>
  <c r="H1103"/>
  <c r="H797"/>
  <c r="H252"/>
  <c r="H1241"/>
  <c r="H1610"/>
  <c r="H1204"/>
  <c r="H1462"/>
  <c r="H1243"/>
  <c r="H1314"/>
  <c r="H1213"/>
  <c r="H1445"/>
  <c r="H717"/>
  <c r="H1620"/>
  <c r="H1726"/>
  <c r="H1393"/>
  <c r="H174"/>
  <c r="H341"/>
  <c r="H175"/>
  <c r="H1876"/>
  <c r="H135"/>
  <c r="H678"/>
  <c r="H190"/>
  <c r="H195"/>
  <c r="H136"/>
  <c r="H83"/>
  <c r="H224"/>
  <c r="H254"/>
  <c r="H196"/>
  <c r="H279"/>
  <c r="H67"/>
  <c r="H256"/>
  <c r="H278"/>
  <c r="H399"/>
  <c r="H1395"/>
  <c r="H987"/>
  <c r="H185"/>
  <c r="H445"/>
  <c r="H257"/>
  <c r="H63"/>
  <c r="H1822"/>
  <c r="H504"/>
  <c r="H1700"/>
  <c r="H69"/>
  <c r="H1109"/>
  <c r="H348"/>
  <c r="H805"/>
  <c r="H624"/>
  <c r="H772"/>
  <c r="H350"/>
  <c r="H1168"/>
  <c r="H1014"/>
  <c r="H483"/>
  <c r="H1397"/>
  <c r="H1110"/>
  <c r="H1588"/>
  <c r="H943"/>
  <c r="H1214"/>
  <c r="H1591"/>
  <c r="H1321"/>
  <c r="H1113"/>
  <c r="H525"/>
  <c r="H946"/>
  <c r="H258"/>
  <c r="H191"/>
  <c r="H186"/>
  <c r="H288"/>
  <c r="H1219"/>
  <c r="H1026"/>
  <c r="H949"/>
  <c r="H1120"/>
  <c r="H1288"/>
  <c r="H488"/>
  <c r="H144"/>
  <c r="H1289"/>
  <c r="H1127"/>
  <c r="H1836"/>
  <c r="H628"/>
  <c r="H240"/>
  <c r="H138"/>
  <c r="H967"/>
  <c r="H781"/>
  <c r="H96"/>
  <c r="H259"/>
  <c r="H1207"/>
  <c r="H354"/>
  <c r="H1169"/>
  <c r="H1128"/>
  <c r="H355"/>
  <c r="H1131"/>
  <c r="H974"/>
  <c r="H241"/>
  <c r="H1412"/>
  <c r="H511"/>
  <c r="H1022"/>
  <c r="H526"/>
  <c r="H490"/>
  <c r="H654"/>
  <c r="H357"/>
  <c r="H242"/>
  <c r="H1759"/>
  <c r="H1619"/>
  <c r="H253"/>
  <c r="H1106"/>
  <c r="H1675"/>
  <c r="H1501"/>
  <c r="H443"/>
  <c r="H1208"/>
  <c r="H765"/>
  <c r="H766"/>
  <c r="H916"/>
  <c r="H1075"/>
  <c r="H342"/>
  <c r="H1108"/>
  <c r="H177"/>
  <c r="H383"/>
  <c r="H223"/>
  <c r="H182"/>
  <c r="H255"/>
  <c r="H768"/>
  <c r="H343"/>
  <c r="H183"/>
  <c r="H137"/>
  <c r="H32"/>
  <c r="H1319"/>
  <c r="H503"/>
  <c r="H344"/>
  <c r="H918"/>
  <c r="H1248"/>
  <c r="H802"/>
  <c r="H919"/>
  <c r="H618"/>
  <c r="H719"/>
  <c r="H1791"/>
  <c r="H225"/>
  <c r="H921"/>
  <c r="H937"/>
  <c r="H1720"/>
  <c r="H1111"/>
  <c r="H1502"/>
  <c r="H1320"/>
  <c r="H365"/>
  <c r="H788"/>
  <c r="H625"/>
  <c r="H373"/>
  <c r="H1205"/>
  <c r="H351"/>
  <c r="H1287"/>
  <c r="H1114"/>
  <c r="H1206"/>
  <c r="H1025"/>
  <c r="H1402"/>
  <c r="H1683"/>
  <c r="H1403"/>
  <c r="H1118"/>
  <c r="H951"/>
  <c r="H1592"/>
  <c r="H1665"/>
  <c r="H264"/>
  <c r="H505"/>
  <c r="H1825"/>
  <c r="H376"/>
  <c r="H1821"/>
  <c r="H962"/>
  <c r="H626"/>
  <c r="H1404"/>
  <c r="H672"/>
  <c r="H775"/>
  <c r="H139"/>
  <c r="H970"/>
  <c r="H1463"/>
  <c r="H630"/>
  <c r="H489"/>
  <c r="H637"/>
  <c r="H644"/>
  <c r="H1410"/>
  <c r="H807"/>
  <c r="H980"/>
  <c r="H1251"/>
  <c r="H510"/>
  <c r="H270"/>
  <c r="H64"/>
  <c r="H985"/>
  <c r="H495"/>
  <c r="H666"/>
  <c r="H274"/>
  <c r="H1764"/>
  <c r="H1050"/>
  <c r="H784"/>
  <c r="H79"/>
  <c r="H16"/>
  <c r="H130"/>
  <c r="H146"/>
  <c r="H152"/>
  <c r="H154"/>
  <c r="H206"/>
  <c r="H286"/>
  <c r="H334"/>
  <c r="H352"/>
  <c r="H374"/>
  <c r="H396"/>
  <c r="H414"/>
  <c r="H494"/>
  <c r="H522"/>
  <c r="H538"/>
  <c r="H572"/>
  <c r="H708"/>
  <c r="H712"/>
  <c r="H806"/>
  <c r="H828"/>
  <c r="H860"/>
  <c r="H886"/>
  <c r="H896"/>
  <c r="H902"/>
  <c r="H1034"/>
  <c r="H1036"/>
  <c r="H1094"/>
  <c r="H91"/>
  <c r="H301"/>
  <c r="H313"/>
  <c r="H339"/>
  <c r="H353"/>
  <c r="H361"/>
  <c r="H389"/>
  <c r="H567"/>
  <c r="H569"/>
  <c r="H617"/>
  <c r="H629"/>
  <c r="H641"/>
  <c r="H663"/>
  <c r="H697"/>
  <c r="H751"/>
  <c r="H829"/>
  <c r="H929"/>
  <c r="H945"/>
  <c r="H969"/>
  <c r="H1135"/>
  <c r="H1329"/>
  <c r="H1337"/>
  <c r="H1339"/>
  <c r="H1439"/>
  <c r="H1531"/>
  <c r="H1593"/>
  <c r="H1607"/>
  <c r="H1787"/>
  <c r="H1795"/>
  <c r="H1266"/>
  <c r="H1268"/>
  <c r="H1274"/>
  <c r="H1276"/>
  <c r="H1296"/>
  <c r="H1334"/>
  <c r="H1338"/>
  <c r="H1434"/>
  <c r="H1478"/>
  <c r="H1482"/>
  <c r="H1500"/>
  <c r="H1598"/>
  <c r="H1634"/>
  <c r="H1646"/>
  <c r="H1660"/>
  <c r="H1798"/>
  <c r="H1830"/>
  <c r="H1844"/>
  <c r="H467"/>
  <c r="H917"/>
  <c r="H993"/>
  <c r="H1307"/>
  <c r="H1489"/>
  <c r="H1794"/>
  <c r="H158"/>
  <c r="H346"/>
  <c r="H814"/>
  <c r="H27"/>
  <c r="H303"/>
  <c r="H615"/>
  <c r="H1045"/>
  <c r="H1259"/>
  <c r="H1443"/>
  <c r="H1866"/>
  <c r="H484"/>
  <c r="H927"/>
  <c r="H1021"/>
  <c r="H1381"/>
  <c r="H1138"/>
  <c r="H591"/>
  <c r="H1015"/>
  <c r="H1077"/>
  <c r="H1348"/>
  <c r="A6"/>
  <c r="C12" l="1"/>
  <c r="C210"/>
  <c r="C953"/>
  <c r="C1166" s="1"/>
  <c r="C1340" s="1"/>
  <c r="C1392"/>
  <c r="C1452" s="1"/>
  <c r="C1457" s="1"/>
  <c r="V7" i="5"/>
  <c r="V20" s="1"/>
  <c r="V9"/>
  <c r="V22" s="1"/>
  <c r="V4"/>
  <c r="S6"/>
  <c r="S8"/>
  <c r="S22" s="1"/>
  <c r="S10"/>
  <c r="S24" s="1"/>
  <c r="S12"/>
  <c r="S4"/>
  <c r="V5"/>
  <c r="V6"/>
  <c r="V19" s="1"/>
  <c r="V8"/>
  <c r="V10"/>
  <c r="S5"/>
  <c r="S19" s="1"/>
  <c r="S7"/>
  <c r="S21" s="1"/>
  <c r="S9"/>
  <c r="S23" s="1"/>
  <c r="S11"/>
  <c r="S25" s="1"/>
  <c r="S13"/>
  <c r="V18"/>
  <c r="O4"/>
  <c r="S18"/>
  <c r="O5"/>
  <c r="O7"/>
  <c r="O9"/>
  <c r="O11"/>
  <c r="O13"/>
  <c r="O15"/>
  <c r="O17"/>
  <c r="O19"/>
  <c r="O21"/>
  <c r="O23"/>
  <c r="O25"/>
  <c r="O27"/>
  <c r="O29"/>
  <c r="O31"/>
  <c r="O33"/>
  <c r="O35"/>
  <c r="O37"/>
  <c r="O39"/>
  <c r="O41"/>
  <c r="O43"/>
  <c r="O45"/>
  <c r="O47"/>
  <c r="O49"/>
  <c r="O51"/>
  <c r="O53"/>
  <c r="O55"/>
  <c r="O57"/>
  <c r="O59"/>
  <c r="O61"/>
  <c r="O63"/>
  <c r="O65"/>
  <c r="O67"/>
  <c r="O69"/>
  <c r="O71"/>
  <c r="O73"/>
  <c r="O75"/>
  <c r="O77"/>
  <c r="O79"/>
  <c r="O81"/>
  <c r="O83"/>
  <c r="O85"/>
  <c r="O87"/>
  <c r="O89"/>
  <c r="O91"/>
  <c r="O93"/>
  <c r="O95"/>
  <c r="O97"/>
  <c r="O99"/>
  <c r="O101"/>
  <c r="O103"/>
  <c r="O105"/>
  <c r="O107"/>
  <c r="O109"/>
  <c r="O111"/>
  <c r="O113"/>
  <c r="O115"/>
  <c r="O117"/>
  <c r="O119"/>
  <c r="O121"/>
  <c r="O123"/>
  <c r="O125"/>
  <c r="O127"/>
  <c r="O129"/>
  <c r="O131"/>
  <c r="O133"/>
  <c r="O135"/>
  <c r="O137"/>
  <c r="O6"/>
  <c r="O8"/>
  <c r="O10"/>
  <c r="O12"/>
  <c r="O14"/>
  <c r="O16"/>
  <c r="O18"/>
  <c r="O20"/>
  <c r="O22"/>
  <c r="O24"/>
  <c r="O26"/>
  <c r="O28"/>
  <c r="O30"/>
  <c r="O32"/>
  <c r="O34"/>
  <c r="O36"/>
  <c r="O38"/>
  <c r="O40"/>
  <c r="O42"/>
  <c r="O44"/>
  <c r="O46"/>
  <c r="O48"/>
  <c r="O50"/>
  <c r="O52"/>
  <c r="O54"/>
  <c r="O56"/>
  <c r="O58"/>
  <c r="O60"/>
  <c r="O62"/>
  <c r="O64"/>
  <c r="O66"/>
  <c r="O68"/>
  <c r="O70"/>
  <c r="O72"/>
  <c r="O74"/>
  <c r="O76"/>
  <c r="O78"/>
  <c r="O80"/>
  <c r="O82"/>
  <c r="O84"/>
  <c r="O86"/>
  <c r="O88"/>
  <c r="O90"/>
  <c r="O92"/>
  <c r="O94"/>
  <c r="O96"/>
  <c r="O98"/>
  <c r="O100"/>
  <c r="O102"/>
  <c r="O104"/>
  <c r="O106"/>
  <c r="O108"/>
  <c r="O110"/>
  <c r="O112"/>
  <c r="O114"/>
  <c r="O116"/>
  <c r="O118"/>
  <c r="O120"/>
  <c r="O122"/>
  <c r="O124"/>
  <c r="O126"/>
  <c r="O128"/>
  <c r="O130"/>
  <c r="O132"/>
  <c r="O134"/>
  <c r="O136"/>
  <c r="C14" i="4" l="1"/>
  <c r="V17" i="5"/>
  <c r="V23"/>
  <c r="C213" i="4"/>
  <c r="C1459"/>
  <c r="C15" l="1"/>
  <c r="C19"/>
  <c r="C282"/>
  <c r="C304"/>
  <c r="C367" s="1"/>
  <c r="C435"/>
  <c r="C1647"/>
  <c r="C24" l="1"/>
  <c r="C29" s="1"/>
  <c r="C25"/>
  <c r="C31" s="1"/>
  <c r="C32" s="1"/>
  <c r="C391"/>
  <c r="C444"/>
  <c r="C448"/>
  <c r="C449" s="1"/>
  <c r="C450" s="1"/>
  <c r="C1706"/>
  <c r="C1709" s="1"/>
  <c r="C453" l="1"/>
  <c r="C454" s="1"/>
  <c r="C462" s="1"/>
  <c r="C523" s="1"/>
  <c r="C28"/>
  <c r="C33" s="1"/>
  <c r="C34"/>
  <c r="C36" s="1"/>
  <c r="C544"/>
  <c r="C545" s="1"/>
  <c r="C546"/>
  <c r="C1768"/>
  <c r="C39" l="1"/>
  <c r="C40" s="1"/>
  <c r="C547"/>
  <c r="C551"/>
  <c r="C1837"/>
  <c r="C43" l="1"/>
  <c r="C41"/>
  <c r="C57"/>
  <c r="C60" s="1"/>
  <c r="C61" s="1"/>
  <c r="C552"/>
  <c r="C1849"/>
  <c r="C68" l="1"/>
  <c r="C45"/>
  <c r="C46" s="1"/>
  <c r="C44"/>
  <c r="C65" s="1"/>
  <c r="C54"/>
  <c r="C56" s="1"/>
  <c r="C47"/>
  <c r="C78"/>
  <c r="C73"/>
  <c r="C70"/>
  <c r="C77" s="1"/>
  <c r="C79"/>
  <c r="C560"/>
  <c r="C75" l="1"/>
  <c r="C74"/>
  <c r="C76"/>
  <c r="C85"/>
  <c r="C86" s="1"/>
  <c r="C88" s="1"/>
  <c r="C89" s="1"/>
  <c r="C92" s="1"/>
  <c r="C143"/>
  <c r="C688"/>
  <c r="C689" s="1"/>
  <c r="C690" s="1"/>
  <c r="C691" s="1"/>
  <c r="C692" s="1"/>
  <c r="C693" s="1"/>
  <c r="C694" s="1"/>
  <c r="C695" s="1"/>
  <c r="C597"/>
  <c r="C94" l="1"/>
  <c r="C701"/>
  <c r="C98"/>
  <c r="C103" s="1"/>
  <c r="C105" s="1"/>
  <c r="C158"/>
  <c r="C703"/>
  <c r="C704" s="1"/>
  <c r="C706" s="1"/>
  <c r="C973"/>
  <c r="C109" l="1"/>
  <c r="C106"/>
  <c r="C108" s="1"/>
  <c r="C95"/>
  <c r="C119"/>
  <c r="C120" s="1"/>
  <c r="C121" s="1"/>
  <c r="C709"/>
  <c r="C710" s="1"/>
  <c r="C711" s="1"/>
  <c r="C122"/>
  <c r="C317"/>
  <c r="C346" s="1"/>
  <c r="C356"/>
  <c r="C810"/>
  <c r="C878"/>
  <c r="C983"/>
  <c r="C362" l="1"/>
  <c r="C111"/>
  <c r="C110"/>
  <c r="C124"/>
  <c r="C615"/>
  <c r="C1151"/>
  <c r="C1161"/>
  <c r="C1438"/>
  <c r="C114" l="1"/>
  <c r="C115" s="1"/>
  <c r="C116" s="1"/>
  <c r="C117" s="1"/>
  <c r="C118" s="1"/>
  <c r="C113"/>
  <c r="C660"/>
  <c r="C125"/>
  <c r="C126" s="1"/>
  <c r="C767"/>
  <c r="C1316"/>
  <c r="C1259"/>
  <c r="C1385"/>
  <c r="C1788"/>
  <c r="C127" l="1"/>
  <c r="C1376"/>
  <c r="C1456"/>
  <c r="C1789"/>
  <c r="C128" l="1"/>
  <c r="C1544"/>
  <c r="C1861"/>
  <c r="C129" l="1"/>
  <c r="C1562"/>
  <c r="C1563" s="1"/>
  <c r="C1780"/>
  <c r="C1865"/>
  <c r="C131" l="1"/>
  <c r="C132" s="1"/>
  <c r="C1867"/>
  <c r="C133" l="1"/>
  <c r="C1868"/>
  <c r="C134" l="1"/>
  <c r="C1870"/>
  <c r="C138" l="1"/>
  <c r="C1872"/>
  <c r="C139" l="1"/>
  <c r="C1885"/>
  <c r="C140" l="1"/>
  <c r="C141" l="1"/>
  <c r="C142"/>
  <c r="C144" l="1"/>
  <c r="C150" l="1"/>
  <c r="C148"/>
  <c r="C151"/>
  <c r="C155"/>
  <c r="C156" s="1"/>
  <c r="C157" s="1"/>
  <c r="C161" s="1"/>
  <c r="C164" l="1"/>
  <c r="C165" l="1"/>
  <c r="C166" s="1"/>
  <c r="C171"/>
  <c r="C168" l="1"/>
  <c r="C170" s="1"/>
  <c r="C172"/>
  <c r="C173" s="1"/>
  <c r="C174" l="1"/>
  <c r="C176" s="1"/>
  <c r="C178" s="1"/>
  <c r="C179" s="1"/>
  <c r="C180" s="1"/>
  <c r="C181" s="1"/>
  <c r="C186" l="1"/>
  <c r="C187" l="1"/>
  <c r="C188" s="1"/>
  <c r="C193" l="1"/>
  <c r="C200" l="1"/>
  <c r="C207" l="1"/>
  <c r="C201"/>
  <c r="C202" s="1"/>
  <c r="C219"/>
  <c r="C211" l="1"/>
  <c r="C216"/>
  <c r="C217" s="1"/>
  <c r="C212"/>
  <c r="C222"/>
  <c r="C225" l="1"/>
  <c r="C230" l="1"/>
  <c r="C231" l="1"/>
  <c r="C233" l="1"/>
  <c r="C236" l="1"/>
  <c r="C239" s="1"/>
  <c r="C234"/>
  <c r="C235" s="1"/>
  <c r="C241"/>
  <c r="C244" l="1"/>
  <c r="C247" l="1"/>
  <c r="C248" s="1"/>
  <c r="C251" l="1"/>
  <c r="C258" l="1"/>
  <c r="C263" l="1"/>
  <c r="C264" l="1"/>
  <c r="C265" l="1"/>
  <c r="C266" l="1"/>
  <c r="C267" l="1"/>
  <c r="C272" l="1"/>
  <c r="C273" l="1"/>
  <c r="C275"/>
  <c r="C284" s="1"/>
  <c r="C285" l="1"/>
  <c r="C287" s="1"/>
  <c r="C288"/>
  <c r="C289" s="1"/>
  <c r="C291" l="1"/>
  <c r="C292" l="1"/>
  <c r="C293" l="1"/>
  <c r="C302"/>
  <c r="C296" l="1"/>
  <c r="C319"/>
  <c r="C297" l="1"/>
  <c r="C320"/>
  <c r="C310" l="1"/>
  <c r="C321"/>
  <c r="C311" l="1"/>
  <c r="C315" s="1"/>
  <c r="C322"/>
  <c r="C323" s="1"/>
  <c r="C324" s="1"/>
  <c r="C325" s="1"/>
  <c r="C326" s="1"/>
  <c r="C327" s="1"/>
  <c r="C328"/>
  <c r="C329" l="1"/>
  <c r="C330" s="1"/>
  <c r="C331"/>
  <c r="C333" s="1"/>
  <c r="C337" l="1"/>
  <c r="C335"/>
  <c r="C340"/>
  <c r="C338"/>
  <c r="C342"/>
  <c r="C345" l="1"/>
  <c r="C351"/>
  <c r="C347" l="1"/>
  <c r="C348" s="1"/>
  <c r="C355"/>
  <c r="C349" l="1"/>
  <c r="C359" s="1"/>
  <c r="C360" s="1"/>
  <c r="C363"/>
  <c r="C364" s="1"/>
  <c r="C366" s="1"/>
  <c r="C368"/>
  <c r="C369" s="1"/>
  <c r="C370" s="1"/>
  <c r="C372" s="1"/>
  <c r="C354" l="1"/>
  <c r="C373"/>
  <c r="C378" l="1"/>
  <c r="C379" s="1"/>
  <c r="C380" s="1"/>
  <c r="C381" s="1"/>
  <c r="C375"/>
  <c r="C377" s="1"/>
  <c r="C397"/>
  <c r="C401" s="1"/>
  <c r="C384" l="1"/>
  <c r="C385" s="1"/>
  <c r="C386" s="1"/>
  <c r="C390" s="1"/>
  <c r="C382"/>
  <c r="C416"/>
  <c r="C394" l="1"/>
  <c r="C393"/>
  <c r="C402" s="1"/>
  <c r="C403" s="1"/>
  <c r="C418"/>
  <c r="C437"/>
  <c r="C419" l="1"/>
  <c r="C438"/>
  <c r="C420" l="1"/>
  <c r="C440"/>
  <c r="C422" l="1"/>
  <c r="C463"/>
  <c r="C434" l="1"/>
  <c r="C446" s="1"/>
  <c r="C447" s="1"/>
  <c r="C451" s="1"/>
  <c r="C452" s="1"/>
  <c r="C466"/>
  <c r="C468" l="1"/>
  <c r="C474"/>
  <c r="C476" l="1"/>
  <c r="C469"/>
  <c r="C482"/>
  <c r="C479" l="1"/>
  <c r="C489"/>
  <c r="C492" s="1"/>
  <c r="C493" s="1"/>
  <c r="C499" l="1"/>
  <c r="C503" l="1"/>
  <c r="C504" l="1"/>
  <c r="C505" l="1"/>
  <c r="C507" s="1"/>
  <c r="C508" s="1"/>
  <c r="C509" s="1"/>
  <c r="C511" l="1"/>
  <c r="C512" s="1"/>
  <c r="C515" s="1"/>
  <c r="C520" s="1"/>
  <c r="C525" l="1"/>
  <c r="C527" l="1"/>
  <c r="C530" s="1"/>
  <c r="C531" s="1"/>
  <c r="C534" l="1"/>
  <c r="C535" l="1"/>
  <c r="C537" l="1"/>
  <c r="C561" l="1"/>
  <c r="C570" s="1"/>
  <c r="C573" l="1"/>
  <c r="C574" s="1"/>
  <c r="C576" l="1"/>
  <c r="C578" l="1"/>
  <c r="C579" l="1"/>
  <c r="C580" s="1"/>
  <c r="C583" l="1"/>
  <c r="C584" l="1"/>
  <c r="C586" s="1"/>
  <c r="C587" l="1"/>
  <c r="C593" l="1"/>
  <c r="C594" l="1"/>
  <c r="C595" l="1"/>
  <c r="C596" l="1"/>
  <c r="C598" s="1"/>
  <c r="C600" l="1"/>
  <c r="C601" s="1"/>
  <c r="C602" l="1"/>
  <c r="C603" l="1"/>
  <c r="C604" s="1"/>
  <c r="C605" l="1"/>
  <c r="C606" l="1"/>
  <c r="C607" l="1"/>
  <c r="C608" l="1"/>
  <c r="C609" l="1"/>
  <c r="C610" l="1"/>
  <c r="C613" l="1"/>
  <c r="C612"/>
  <c r="C614"/>
  <c r="C619" s="1"/>
  <c r="C620" s="1"/>
  <c r="C621" s="1"/>
  <c r="C622" l="1"/>
  <c r="C623" l="1"/>
  <c r="C626" s="1"/>
  <c r="C627" l="1"/>
  <c r="C631" s="1"/>
  <c r="C1883"/>
  <c r="C633" l="1"/>
  <c r="C632"/>
  <c r="C707"/>
  <c r="C702"/>
  <c r="C872"/>
  <c r="C868"/>
  <c r="C714" l="1"/>
  <c r="C719" s="1"/>
  <c r="C726"/>
  <c r="C727" s="1"/>
  <c r="C636"/>
  <c r="C634"/>
  <c r="C635" s="1"/>
  <c r="C839"/>
  <c r="C841" s="1"/>
  <c r="C842" s="1"/>
  <c r="C843" s="1"/>
  <c r="C844" s="1"/>
  <c r="C845" s="1"/>
  <c r="C846" s="1"/>
  <c r="C847" s="1"/>
  <c r="C848" s="1"/>
  <c r="C849" s="1"/>
  <c r="C850" s="1"/>
  <c r="C851" s="1"/>
  <c r="C852" s="1"/>
  <c r="C853" s="1"/>
  <c r="C854" s="1"/>
  <c r="C855" s="1"/>
  <c r="C856" s="1"/>
  <c r="C857" s="1"/>
  <c r="C858" s="1"/>
  <c r="C834"/>
  <c r="C835" s="1"/>
  <c r="C836" s="1"/>
  <c r="C887"/>
  <c r="C869"/>
  <c r="C863" l="1"/>
  <c r="C865" s="1"/>
  <c r="C866" s="1"/>
  <c r="C639"/>
  <c r="C640" s="1"/>
  <c r="C638"/>
  <c r="C729"/>
  <c r="C837"/>
  <c r="C870"/>
  <c r="C910"/>
  <c r="C915" l="1"/>
  <c r="C731"/>
  <c r="C741" s="1"/>
  <c r="C744" s="1"/>
  <c r="C745" s="1"/>
  <c r="C746" s="1"/>
  <c r="C754" s="1"/>
  <c r="C756" s="1"/>
  <c r="C762" s="1"/>
  <c r="C643"/>
  <c r="C646" s="1"/>
  <c r="C650" s="1"/>
  <c r="C652" s="1"/>
  <c r="C654" s="1"/>
  <c r="C661" s="1"/>
  <c r="C642"/>
  <c r="C871"/>
  <c r="C943"/>
  <c r="C665" l="1"/>
  <c r="C666" s="1"/>
  <c r="C668" s="1"/>
  <c r="C670" s="1"/>
  <c r="C662"/>
  <c r="C769"/>
  <c r="C946"/>
  <c r="C874"/>
  <c r="C675" l="1"/>
  <c r="C671"/>
  <c r="C784"/>
  <c r="C789" s="1"/>
  <c r="C792" s="1"/>
  <c r="C794" s="1"/>
  <c r="C796" s="1"/>
  <c r="C798" s="1"/>
  <c r="C677"/>
  <c r="C678" s="1"/>
  <c r="C680" s="1"/>
  <c r="C682" s="1"/>
  <c r="C683" s="1"/>
  <c r="C684" s="1"/>
  <c r="C685" s="1"/>
  <c r="C676"/>
  <c r="C967"/>
  <c r="C876"/>
  <c r="C698" l="1"/>
  <c r="C699" s="1"/>
  <c r="C700" s="1"/>
  <c r="C697"/>
  <c r="C721"/>
  <c r="C725" s="1"/>
  <c r="C801"/>
  <c r="C802" s="1"/>
  <c r="C728"/>
  <c r="C880"/>
  <c r="C970"/>
  <c r="C708" l="1"/>
  <c r="C770"/>
  <c r="C771" s="1"/>
  <c r="C773" s="1"/>
  <c r="C730"/>
  <c r="C809"/>
  <c r="C763"/>
  <c r="C766" s="1"/>
  <c r="C1008"/>
  <c r="C1010" s="1"/>
  <c r="C884"/>
  <c r="C779" l="1"/>
  <c r="C799"/>
  <c r="C885"/>
  <c r="C907"/>
  <c r="C1014"/>
  <c r="C804" l="1"/>
  <c r="C808" s="1"/>
  <c r="C862" s="1"/>
  <c r="C867" s="1"/>
  <c r="C877" s="1"/>
  <c r="C1024"/>
  <c r="C1025" s="1"/>
  <c r="C899"/>
  <c r="C900" s="1"/>
  <c r="C924"/>
  <c r="C1048"/>
  <c r="C811" l="1"/>
  <c r="C812" s="1"/>
  <c r="C813" s="1"/>
  <c r="C879"/>
  <c r="C883" s="1"/>
  <c r="C905"/>
  <c r="C909" s="1"/>
  <c r="C912" s="1"/>
  <c r="C1050"/>
  <c r="C1057" s="1"/>
  <c r="C1073" s="1"/>
  <c r="C1074" s="1"/>
  <c r="C1075" s="1"/>
  <c r="C1076" s="1"/>
  <c r="C1079" s="1"/>
  <c r="C1087" s="1"/>
  <c r="C1088" s="1"/>
  <c r="C1097" s="1"/>
  <c r="C1101" s="1"/>
  <c r="C1108" s="1"/>
  <c r="C1113" s="1"/>
  <c r="C1114" s="1"/>
  <c r="C933"/>
  <c r="C904" l="1"/>
  <c r="C913"/>
  <c r="C919" s="1"/>
  <c r="C926"/>
  <c r="C936"/>
  <c r="C1128"/>
  <c r="C930" l="1"/>
  <c r="C929"/>
  <c r="C925"/>
  <c r="C932"/>
  <c r="C940"/>
  <c r="C1155"/>
  <c r="C1159" s="1"/>
  <c r="C944"/>
  <c r="C948" s="1"/>
  <c r="C935" l="1"/>
  <c r="C1169"/>
  <c r="C955"/>
  <c r="C1173" l="1"/>
  <c r="C956"/>
  <c r="C961" s="1"/>
  <c r="C1011"/>
  <c r="C1013" s="1"/>
  <c r="C1183"/>
  <c r="C1185" s="1"/>
  <c r="C1186" s="1"/>
  <c r="C1188" s="1"/>
  <c r="C1189" s="1"/>
  <c r="C1028"/>
  <c r="C1038" s="1"/>
  <c r="C1039" s="1"/>
  <c r="C1040" s="1"/>
  <c r="C1199" l="1"/>
  <c r="C1202" s="1"/>
  <c r="C1206" s="1"/>
  <c r="C1207" s="1"/>
  <c r="C1212" s="1"/>
  <c r="C1215" s="1"/>
  <c r="C1216" s="1"/>
  <c r="C1219" s="1"/>
  <c r="C1220" s="1"/>
  <c r="C1223" s="1"/>
  <c r="C1230" s="1"/>
  <c r="C1233" s="1"/>
  <c r="C963"/>
  <c r="C962"/>
  <c r="C1254"/>
  <c r="C1256" s="1"/>
  <c r="C1257" s="1"/>
  <c r="C1049"/>
  <c r="C964"/>
  <c r="C1270"/>
  <c r="C1271" s="1"/>
  <c r="C1121"/>
  <c r="C965" l="1"/>
  <c r="C1287"/>
  <c r="C1288" s="1"/>
  <c r="C1289" s="1"/>
  <c r="C1134"/>
  <c r="C1291" l="1"/>
  <c r="C968"/>
  <c r="C986"/>
  <c r="C990" s="1"/>
  <c r="C977"/>
  <c r="C978" s="1"/>
  <c r="C979" s="1"/>
  <c r="C1139"/>
  <c r="C1330"/>
  <c r="C1304" l="1"/>
  <c r="C971"/>
  <c r="C972" s="1"/>
  <c r="C995"/>
  <c r="C994"/>
  <c r="C1344"/>
  <c r="C1353" s="1"/>
  <c r="C1371" s="1"/>
  <c r="C1375" s="1"/>
  <c r="C1140"/>
  <c r="C991" l="1"/>
  <c r="C1003"/>
  <c r="C1142"/>
  <c r="C1402"/>
  <c r="C1403" s="1"/>
  <c r="C1404" s="1"/>
  <c r="C1412" s="1"/>
  <c r="C1431" s="1"/>
  <c r="C992" l="1"/>
  <c r="C1004"/>
  <c r="C1019" s="1"/>
  <c r="C1020" s="1"/>
  <c r="C1455"/>
  <c r="C1145"/>
  <c r="C1044" l="1"/>
  <c r="C1129" s="1"/>
  <c r="C1130" s="1"/>
  <c r="C1026"/>
  <c r="C1133"/>
  <c r="C1136"/>
  <c r="C1137" s="1"/>
  <c r="C1147"/>
  <c r="C1465"/>
  <c r="C1477" l="1"/>
  <c r="C1486" s="1"/>
  <c r="C1547" s="1"/>
  <c r="C1149"/>
  <c r="C1594"/>
  <c r="C1595" s="1"/>
  <c r="C1614" l="1"/>
  <c r="C1150"/>
  <c r="C1152" l="1"/>
  <c r="C1616"/>
  <c r="C1163" l="1"/>
  <c r="C1628"/>
  <c r="C1636" l="1"/>
  <c r="C1164"/>
  <c r="C1165" s="1"/>
  <c r="C1170" s="1"/>
  <c r="C1174" l="1"/>
  <c r="C1645"/>
  <c r="C1663" l="1"/>
  <c r="C1666" s="1"/>
  <c r="C1175"/>
  <c r="C1176" s="1"/>
  <c r="C1179" s="1"/>
  <c r="C1683"/>
  <c r="C1239" l="1"/>
  <c r="C1245" s="1"/>
  <c r="C1246" s="1"/>
  <c r="C1195"/>
  <c r="C1234" s="1"/>
  <c r="C1690"/>
  <c r="C1258"/>
  <c r="C1252" l="1"/>
  <c r="C1269"/>
  <c r="C1273" s="1"/>
  <c r="C1711"/>
  <c r="C1716" l="1"/>
  <c r="C1717" s="1"/>
  <c r="C1718" s="1"/>
  <c r="C1275"/>
  <c r="C1277" l="1"/>
  <c r="C1290" s="1"/>
  <c r="C1292" s="1"/>
  <c r="C1721"/>
  <c r="C1726" l="1"/>
  <c r="C1295"/>
  <c r="C1293"/>
  <c r="C1294" s="1"/>
  <c r="C1299"/>
  <c r="C1746"/>
  <c r="C1747" s="1"/>
  <c r="C1749" s="1"/>
  <c r="C1300" l="1"/>
  <c r="C1785"/>
  <c r="C1301"/>
  <c r="C1302" l="1"/>
  <c r="C1814"/>
  <c r="C1308" l="1"/>
  <c r="C1817"/>
  <c r="C1843" l="1"/>
  <c r="C1311"/>
  <c r="C1327" l="1"/>
  <c r="C1878"/>
  <c r="C1341" l="1"/>
  <c r="C1343" l="1"/>
  <c r="C1350"/>
  <c r="C1352" l="1"/>
  <c r="C1356" l="1"/>
  <c r="C1361" l="1"/>
  <c r="C1362" l="1"/>
  <c r="C1368" l="1"/>
  <c r="C1369" s="1"/>
  <c r="C1379" s="1"/>
  <c r="C1382" s="1"/>
  <c r="C1389" l="1"/>
  <c r="C1442" s="1"/>
  <c r="C1444" s="1"/>
  <c r="C1450" s="1"/>
  <c r="C1451" s="1"/>
  <c r="C1464" s="1"/>
  <c r="C1470" s="1"/>
  <c r="C1384"/>
  <c r="C1479"/>
  <c r="C1483" s="1"/>
  <c r="C1494" s="1"/>
  <c r="C1495" s="1"/>
  <c r="C1496" s="1"/>
  <c r="C1475"/>
  <c r="C1578"/>
  <c r="C1579" s="1"/>
  <c r="C1580" s="1"/>
  <c r="C1581" s="1"/>
  <c r="C1582" s="1"/>
  <c r="C1583" s="1"/>
  <c r="C1585" s="1"/>
  <c r="C1586" s="1"/>
  <c r="C1587" s="1"/>
  <c r="C1589" s="1"/>
  <c r="C1596" s="1"/>
  <c r="C1599" s="1"/>
  <c r="C1601" s="1"/>
  <c r="C1602" s="1"/>
  <c r="C1568"/>
  <c r="C1879"/>
  <c r="C1880" s="1"/>
  <c r="C1884" l="1"/>
  <c r="C1886" s="1"/>
  <c r="C1887" s="1"/>
  <c r="C1472"/>
  <c r="C1499"/>
  <c r="C1506" s="1"/>
  <c r="C1497"/>
  <c r="C1498" s="1"/>
  <c r="C1615"/>
  <c r="C1622" s="1"/>
  <c r="C1623" s="1"/>
  <c r="C1624" s="1"/>
  <c r="C1625" s="1"/>
  <c r="C1626" s="1"/>
  <c r="C1627" s="1"/>
  <c r="C1629" s="1"/>
  <c r="C1630" s="1"/>
  <c r="C1571"/>
  <c r="C1572" s="1"/>
  <c r="C1573" s="1"/>
  <c r="C1574" s="1"/>
  <c r="C1575" s="1"/>
  <c r="C1576" s="1"/>
  <c r="C1569"/>
  <c r="C1653"/>
  <c r="C1650"/>
  <c r="C1651" s="1"/>
  <c r="C1640" l="1"/>
  <c r="C1644" s="1"/>
  <c r="C1508"/>
  <c r="C1507"/>
  <c r="C1657"/>
  <c r="C1661" s="1"/>
  <c r="C1667" s="1"/>
  <c r="C1611"/>
  <c r="C1577"/>
  <c r="C1682"/>
  <c r="C1686" s="1"/>
  <c r="C1691" s="1"/>
  <c r="C1692" s="1"/>
  <c r="C1693" s="1"/>
  <c r="C1694" s="1"/>
  <c r="C1695" s="1"/>
  <c r="C1696" s="1"/>
  <c r="C1698" s="1"/>
  <c r="C1679"/>
  <c r="C1669" l="1"/>
  <c r="C1677" s="1"/>
  <c r="C1515"/>
  <c r="C1514"/>
  <c r="C1680"/>
  <c r="C1713"/>
  <c r="C1714" s="1"/>
  <c r="C1719" s="1"/>
  <c r="C1710"/>
  <c r="C1727" l="1"/>
  <c r="C1728" s="1"/>
  <c r="C1729" s="1"/>
  <c r="C1732" s="1"/>
  <c r="C1733" s="1"/>
  <c r="C1736" s="1"/>
  <c r="C1526"/>
  <c r="C1527" s="1"/>
  <c r="C1528" s="1"/>
  <c r="C1529" s="1"/>
  <c r="C1520"/>
  <c r="C1712"/>
  <c r="C1755"/>
  <c r="C1750"/>
  <c r="C1751" s="1"/>
  <c r="C1752" s="1"/>
  <c r="C1753" s="1"/>
  <c r="C1754" s="1"/>
  <c r="C1740" l="1"/>
  <c r="C1741" s="1"/>
  <c r="C1522"/>
  <c r="C1536"/>
  <c r="C1530"/>
  <c r="C1535" s="1"/>
  <c r="C1756"/>
  <c r="C1523" l="1"/>
  <c r="C1538"/>
  <c r="C1541" s="1"/>
  <c r="C1542" s="1"/>
  <c r="C1543" s="1"/>
  <c r="C1546" s="1"/>
  <c r="C1550" s="1"/>
  <c r="C1551" s="1"/>
  <c r="C1537"/>
  <c r="C1758"/>
  <c r="C1556" l="1"/>
  <c r="C1555"/>
  <c r="C1762"/>
  <c r="C1560" l="1"/>
  <c r="C1564" s="1"/>
  <c r="C1565" s="1"/>
  <c r="C1559"/>
  <c r="C1566"/>
  <c r="C1609" s="1"/>
  <c r="C1763"/>
  <c r="C1612" l="1"/>
  <c r="C1770"/>
  <c r="C1613" l="1"/>
  <c r="C1631" s="1"/>
  <c r="C1654" s="1"/>
  <c r="C1668" s="1"/>
  <c r="C1724" s="1"/>
  <c r="C1737" s="1"/>
  <c r="C1757"/>
  <c r="C1766" s="1"/>
  <c r="C1777"/>
  <c r="C1773" l="1"/>
  <c r="C1778"/>
  <c r="C1779" l="1"/>
  <c r="C1784" s="1"/>
  <c r="C1790" l="1"/>
  <c r="C1796" s="1"/>
  <c r="C1797" l="1"/>
  <c r="C1802" l="1"/>
  <c r="C1808" s="1"/>
  <c r="C1816" l="1"/>
  <c r="C1824" l="1"/>
  <c r="C1827" l="1"/>
  <c r="C1829" l="1"/>
  <c r="C1831" s="1"/>
  <c r="C1832" s="1"/>
  <c r="C1834" l="1"/>
  <c r="C1848" s="1"/>
  <c r="C1853" l="1"/>
  <c r="C1854" s="1"/>
  <c r="C1855" s="1"/>
  <c r="C1863" l="1"/>
  <c r="C1864" s="1"/>
  <c r="C1869" s="1"/>
  <c r="C1873" s="1"/>
  <c r="C1875" s="1"/>
  <c r="C1877" s="1"/>
  <c r="C1882" s="1"/>
  <c r="C1858"/>
  <c r="C1859" s="1"/>
  <c r="B36" i="3"/>
  <c r="D29"/>
  <c r="D35"/>
  <c r="C30"/>
  <c r="D33"/>
  <c r="D28"/>
  <c r="B30"/>
  <c r="C35"/>
  <c r="C33"/>
  <c r="C29"/>
  <c r="C28"/>
  <c r="C38"/>
  <c r="B29"/>
  <c r="D34"/>
  <c r="B35"/>
  <c r="B31"/>
  <c r="C34"/>
  <c r="D31"/>
  <c r="B32"/>
  <c r="D32"/>
  <c r="B34"/>
  <c r="C31"/>
  <c r="B28"/>
  <c r="C32"/>
  <c r="D30"/>
  <c r="D36"/>
  <c r="C36"/>
  <c r="B37"/>
  <c r="C37"/>
  <c r="D37"/>
  <c r="D40"/>
  <c r="B33"/>
  <c r="B38"/>
  <c r="D38"/>
  <c r="B41"/>
  <c r="D39"/>
  <c r="B40"/>
  <c r="C39"/>
  <c r="B39"/>
  <c r="C40"/>
  <c r="C44"/>
  <c r="D41"/>
  <c r="D42"/>
  <c r="D43"/>
  <c r="D46"/>
  <c r="B45"/>
  <c r="B42"/>
  <c r="D44"/>
  <c r="B46"/>
  <c r="B44"/>
  <c r="C46"/>
  <c r="B43"/>
  <c r="C45"/>
  <c r="C43"/>
  <c r="D45"/>
  <c r="C42"/>
  <c r="C41"/>
  <c r="C1345"/>
  <c r="C304"/>
  <c r="C339"/>
  <c r="C1959"/>
  <c r="C1350"/>
  <c r="C1329"/>
  <c r="C1529"/>
  <c r="B1681"/>
  <c r="D1641"/>
  <c r="B179"/>
  <c r="D1662"/>
  <c r="C1154"/>
  <c r="B1221"/>
  <c r="D1076"/>
  <c r="C1400"/>
  <c r="D295"/>
  <c r="D1330"/>
  <c r="B1612"/>
  <c r="D1874"/>
  <c r="D496"/>
  <c r="D337"/>
  <c r="C699"/>
  <c r="D1034"/>
  <c r="B1721"/>
  <c r="D385"/>
  <c r="D1795"/>
  <c r="B256"/>
  <c r="B735"/>
  <c r="B1199"/>
  <c r="C1142"/>
  <c r="B1659"/>
  <c r="B1895"/>
  <c r="C1113"/>
  <c r="B1065"/>
  <c r="C1106"/>
  <c r="B688"/>
  <c r="C1457"/>
  <c r="D379"/>
  <c r="B1757"/>
  <c r="D822"/>
  <c r="D762"/>
  <c r="B1187"/>
  <c r="D960"/>
  <c r="D1820"/>
  <c r="C739"/>
  <c r="B330"/>
  <c r="B944"/>
  <c r="C316"/>
  <c r="D1023"/>
  <c r="C1532"/>
  <c r="B268"/>
  <c r="C337"/>
  <c r="C344"/>
  <c r="C1121"/>
  <c r="D1755"/>
  <c r="D1563"/>
  <c r="B1120"/>
  <c r="B931"/>
  <c r="D1932"/>
  <c r="D1132"/>
  <c r="B1726"/>
  <c r="D1518"/>
  <c r="B921"/>
  <c r="B746"/>
  <c r="C1812"/>
  <c r="B747"/>
  <c r="D392"/>
  <c r="B323"/>
  <c r="B488"/>
  <c r="C258"/>
  <c r="C1769"/>
  <c r="D1967"/>
  <c r="B877"/>
  <c r="C1221"/>
  <c r="D396"/>
  <c r="D579"/>
  <c r="D576"/>
  <c r="D318"/>
  <c r="D1776"/>
  <c r="D1539"/>
  <c r="D944"/>
  <c r="D1916"/>
  <c r="C1807"/>
  <c r="B302"/>
  <c r="B1460"/>
  <c r="C1687"/>
  <c r="B420"/>
  <c r="C848"/>
  <c r="B168"/>
  <c r="D1588"/>
  <c r="C595"/>
  <c r="C1524"/>
  <c r="D1624"/>
  <c r="D1403"/>
  <c r="B303"/>
  <c r="D739"/>
  <c r="B411"/>
  <c r="C662"/>
  <c r="B891"/>
  <c r="C1891"/>
  <c r="D302"/>
  <c r="D196"/>
  <c r="B476"/>
  <c r="B745"/>
  <c r="B1036"/>
  <c r="C1573"/>
  <c r="B1399"/>
  <c r="C758"/>
  <c r="D1998"/>
  <c r="B1554"/>
  <c r="C520"/>
  <c r="B1669"/>
  <c r="D1550"/>
  <c r="C1263"/>
  <c r="D863"/>
  <c r="D1781"/>
  <c r="B1678"/>
  <c r="D1956"/>
  <c r="D539"/>
  <c r="C1752"/>
  <c r="B1919"/>
  <c r="D1423"/>
  <c r="D1188"/>
  <c r="C604"/>
  <c r="C364"/>
  <c r="D937"/>
  <c r="C1888"/>
  <c r="C842"/>
  <c r="D1816"/>
  <c r="C785"/>
  <c r="B499"/>
  <c r="C524"/>
  <c r="C1195"/>
  <c r="D1824"/>
  <c r="B1079"/>
  <c r="D1068"/>
  <c r="B833"/>
  <c r="B213"/>
  <c r="B1713"/>
  <c r="D592"/>
  <c r="D1756"/>
  <c r="C1939"/>
  <c r="D483"/>
  <c r="C388"/>
  <c r="D1376"/>
  <c r="D504"/>
  <c r="B1206"/>
  <c r="C1369"/>
  <c r="D644"/>
  <c r="B495"/>
  <c r="C1301"/>
  <c r="B1378"/>
  <c r="C763"/>
  <c r="B310"/>
  <c r="C682"/>
  <c r="D1380"/>
  <c r="B1803"/>
  <c r="D1584"/>
  <c r="B342"/>
  <c r="B1164"/>
  <c r="B1174"/>
  <c r="C438"/>
  <c r="D1000"/>
  <c r="D553"/>
  <c r="D1021"/>
  <c r="B1760"/>
  <c r="B1764"/>
  <c r="D750"/>
  <c r="D1100"/>
  <c r="B1868"/>
  <c r="C1258"/>
  <c r="C849"/>
  <c r="B458"/>
  <c r="C1885"/>
  <c r="D1015"/>
  <c r="D1199"/>
  <c r="D1392"/>
  <c r="C970"/>
  <c r="B1567"/>
  <c r="B1670"/>
  <c r="D1075"/>
  <c r="C1089"/>
  <c r="D1954"/>
  <c r="D1532"/>
  <c r="C618"/>
  <c r="B691"/>
  <c r="B1775"/>
  <c r="D689"/>
  <c r="D1435"/>
  <c r="C646"/>
  <c r="B1401"/>
  <c r="C1108"/>
  <c r="D300"/>
  <c r="D1139"/>
  <c r="C1821"/>
  <c r="D1596"/>
  <c r="D1726"/>
  <c r="C313"/>
  <c r="C1397"/>
  <c r="B494"/>
  <c r="D487"/>
  <c r="B539"/>
  <c r="B530"/>
  <c r="B500"/>
  <c r="C1613"/>
  <c r="D1545"/>
  <c r="B574"/>
  <c r="C920"/>
  <c r="C714"/>
  <c r="D591"/>
  <c r="B528"/>
  <c r="C1662"/>
  <c r="B341"/>
  <c r="B1383"/>
  <c r="B938"/>
  <c r="C1893"/>
  <c r="C1862"/>
  <c r="D868"/>
  <c r="B1502"/>
  <c r="C620"/>
  <c r="B1829"/>
  <c r="B720"/>
  <c r="C953"/>
  <c r="C507"/>
  <c r="B1316"/>
  <c r="C1865"/>
  <c r="C1476"/>
  <c r="C1362"/>
  <c r="B818"/>
  <c r="B757"/>
  <c r="C190"/>
  <c r="D1516"/>
  <c r="C576"/>
  <c r="D1777"/>
  <c r="B742"/>
  <c r="B475"/>
  <c r="B1423"/>
  <c r="C671"/>
  <c r="B661"/>
  <c r="C1035"/>
  <c r="C1187"/>
  <c r="D1714"/>
  <c r="C523"/>
  <c r="B1131"/>
  <c r="B439"/>
  <c r="C1085"/>
  <c r="B909"/>
  <c r="C1517"/>
  <c r="D1931"/>
  <c r="C756"/>
  <c r="C583"/>
  <c r="C571"/>
  <c r="C1777"/>
  <c r="B980"/>
  <c r="B704"/>
  <c r="D1898"/>
  <c r="C857"/>
  <c r="D794"/>
  <c r="B1646"/>
  <c r="D1938"/>
  <c r="C1754"/>
  <c r="B1675"/>
  <c r="B870"/>
  <c r="B1984"/>
  <c r="D1251"/>
  <c r="B473"/>
  <c r="D596"/>
  <c r="D428"/>
  <c r="C222"/>
  <c r="D346"/>
  <c r="C1946"/>
  <c r="B1734"/>
  <c r="D1838"/>
  <c r="B414"/>
  <c r="D418"/>
  <c r="C977"/>
  <c r="B840"/>
  <c r="D513"/>
  <c r="B214"/>
  <c r="D381"/>
  <c r="B1793"/>
  <c r="D1625"/>
  <c r="C1951"/>
  <c r="D614"/>
  <c r="B249"/>
  <c r="B1050"/>
  <c r="C343"/>
  <c r="B199"/>
  <c r="D1148"/>
  <c r="D1085"/>
  <c r="C276"/>
  <c r="B1856"/>
  <c r="B561"/>
  <c r="C1378"/>
  <c r="C371"/>
  <c r="B260"/>
  <c r="C1214"/>
  <c r="D648"/>
  <c r="B382"/>
  <c r="D875"/>
  <c r="C1269"/>
  <c r="D1912"/>
  <c r="D1500"/>
  <c r="B941"/>
  <c r="C1820"/>
  <c r="B1261"/>
  <c r="D1717"/>
  <c r="B431"/>
  <c r="D905"/>
  <c r="C1275"/>
  <c r="C530"/>
  <c r="B365"/>
  <c r="B1873"/>
  <c r="B799"/>
  <c r="C1668"/>
  <c r="B917"/>
  <c r="B1756"/>
  <c r="B1588"/>
  <c r="D349"/>
  <c r="C908"/>
  <c r="B823"/>
  <c r="D618"/>
  <c r="C1618"/>
  <c r="D1910"/>
  <c r="C780"/>
  <c r="D1123"/>
  <c r="D1181"/>
  <c r="D684"/>
  <c r="C1861"/>
  <c r="D1053"/>
  <c r="C1236"/>
  <c r="B1354"/>
  <c r="D1378"/>
  <c r="C755"/>
  <c r="B1711"/>
  <c r="D303"/>
  <c r="D1915"/>
  <c r="B1159"/>
  <c r="B1723"/>
  <c r="C1663"/>
  <c r="C1854"/>
  <c r="B1866"/>
  <c r="C677"/>
  <c r="B1735"/>
  <c r="C1117"/>
  <c r="D1870"/>
  <c r="C1710"/>
  <c r="D1687"/>
  <c r="D1236"/>
  <c r="C416"/>
  <c r="D1633"/>
  <c r="C250"/>
  <c r="C1932"/>
  <c r="B1995"/>
  <c r="B1474"/>
  <c r="D1038"/>
  <c r="D873"/>
  <c r="B387"/>
  <c r="D1201"/>
  <c r="B1998"/>
  <c r="D1615"/>
  <c r="D1977"/>
  <c r="D541"/>
  <c r="D2003"/>
  <c r="D1019"/>
  <c r="D514"/>
  <c r="B1639"/>
  <c r="B869"/>
  <c r="C1058"/>
  <c r="B571"/>
  <c r="B954"/>
  <c r="C518"/>
  <c r="D658"/>
  <c r="D366"/>
  <c r="C596"/>
  <c r="B1931"/>
  <c r="B728"/>
  <c r="D1467"/>
  <c r="C355"/>
  <c r="C1727"/>
  <c r="C350"/>
  <c r="B396"/>
  <c r="C1692"/>
  <c r="D1806"/>
  <c r="D1220"/>
  <c r="B505"/>
  <c r="C733"/>
  <c r="D597"/>
  <c r="C565"/>
  <c r="B184"/>
  <c r="D1561"/>
  <c r="D183"/>
  <c r="D828"/>
  <c r="D299"/>
  <c r="C467"/>
  <c r="D642"/>
  <c r="D1091"/>
  <c r="C345"/>
  <c r="D1444"/>
  <c r="C1409"/>
  <c r="B266"/>
  <c r="C1547"/>
  <c r="C1612"/>
  <c r="B953"/>
  <c r="D1420"/>
  <c r="D1881"/>
  <c r="C1819"/>
  <c r="B1688"/>
  <c r="B1461"/>
  <c r="D1291"/>
  <c r="C1185"/>
  <c r="B408"/>
  <c r="C1229"/>
  <c r="B1503"/>
  <c r="B618"/>
  <c r="D1813"/>
  <c r="D1057"/>
  <c r="B1710"/>
  <c r="C402"/>
  <c r="B1084"/>
  <c r="D383"/>
  <c r="D434"/>
  <c r="B250"/>
  <c r="C387"/>
  <c r="D1424"/>
  <c r="D1474"/>
  <c r="D1841"/>
  <c r="C1500"/>
  <c r="B1471"/>
  <c r="C455"/>
  <c r="D464"/>
  <c r="D1394"/>
  <c r="D931"/>
  <c r="C591"/>
  <c r="B254"/>
  <c r="B1914"/>
  <c r="C985"/>
  <c r="C1665"/>
  <c r="D1372"/>
  <c r="C1209"/>
  <c r="B1236"/>
  <c r="D1877"/>
  <c r="D1108"/>
  <c r="C912"/>
  <c r="D1942"/>
  <c r="C1040"/>
  <c r="D492"/>
  <c r="D323"/>
  <c r="D1192"/>
  <c r="B1367"/>
  <c r="C1762"/>
  <c r="B401"/>
  <c r="D1306"/>
  <c r="C516"/>
  <c r="D1003"/>
  <c r="D1242"/>
  <c r="D1036"/>
  <c r="C1610"/>
  <c r="C248"/>
  <c r="C406"/>
  <c r="C1090"/>
  <c r="B1571"/>
  <c r="B325"/>
  <c r="D1723"/>
  <c r="D429"/>
  <c r="D1692"/>
  <c r="B379"/>
  <c r="C1038"/>
  <c r="C1317"/>
  <c r="B1345"/>
  <c r="C1649"/>
  <c r="C306"/>
  <c r="C1176"/>
  <c r="B296"/>
  <c r="D1208"/>
  <c r="D1232"/>
  <c r="B590"/>
  <c r="B837"/>
  <c r="C1961"/>
  <c r="D1162"/>
  <c r="D706"/>
  <c r="B925"/>
  <c r="B884"/>
  <c r="C616"/>
  <c r="B343"/>
  <c r="B525"/>
  <c r="B1891"/>
  <c r="C1368"/>
  <c r="D1448"/>
  <c r="D548"/>
  <c r="C1061"/>
  <c r="D603"/>
  <c r="B1933"/>
  <c r="D1364"/>
  <c r="B361"/>
  <c r="B248"/>
  <c r="D1946"/>
  <c r="C1126"/>
  <c r="B743"/>
  <c r="C1586"/>
  <c r="D671"/>
  <c r="D1997"/>
  <c r="D1314"/>
  <c r="D264"/>
  <c r="D947"/>
  <c r="D1393"/>
  <c r="C315"/>
  <c r="B417"/>
  <c r="C403"/>
  <c r="C420"/>
  <c r="B1246"/>
  <c r="C921"/>
  <c r="B685"/>
  <c r="D776"/>
  <c r="C358"/>
  <c r="B492"/>
  <c r="B2001"/>
  <c r="D1896"/>
  <c r="D643"/>
  <c r="C711"/>
  <c r="C728"/>
  <c r="C771"/>
  <c r="B1146"/>
  <c r="C786"/>
  <c r="D1275"/>
  <c r="B483"/>
  <c r="C1237"/>
  <c r="B1938"/>
  <c r="B1171"/>
  <c r="C1756"/>
  <c r="C1070"/>
  <c r="C674"/>
  <c r="C775"/>
  <c r="D1194"/>
  <c r="B1740"/>
  <c r="D1911"/>
  <c r="D914"/>
  <c r="B729"/>
  <c r="D426"/>
  <c r="C742"/>
  <c r="D1575"/>
  <c r="C1184"/>
  <c r="D1178"/>
  <c r="D1693"/>
  <c r="B862"/>
  <c r="B912"/>
  <c r="B1173"/>
  <c r="C1868"/>
  <c r="C1297"/>
  <c r="D234"/>
  <c r="B1704"/>
  <c r="D1913"/>
  <c r="C428"/>
  <c r="D1218"/>
  <c r="D608"/>
  <c r="D1560"/>
  <c r="D715"/>
  <c r="B1025"/>
  <c r="D1981"/>
  <c r="B211"/>
  <c r="B1044"/>
  <c r="D1491"/>
  <c r="D1975"/>
  <c r="C593"/>
  <c r="D605"/>
  <c r="D453"/>
  <c r="B1128"/>
  <c r="C1873"/>
  <c r="C289"/>
  <c r="D311"/>
  <c r="B1410"/>
  <c r="D444"/>
  <c r="C1571"/>
  <c r="B1015"/>
  <c r="B1226"/>
  <c r="C1716"/>
  <c r="C331"/>
  <c r="D480"/>
  <c r="C205"/>
  <c r="C935"/>
  <c r="C275"/>
  <c r="D801"/>
  <c r="B1794"/>
  <c r="C1333"/>
  <c r="C1151"/>
  <c r="D967"/>
  <c r="C641"/>
  <c r="C1504"/>
  <c r="C979"/>
  <c r="B682"/>
  <c r="D328"/>
  <c r="B1062"/>
  <c r="D1991"/>
  <c r="B1892"/>
  <c r="B269"/>
  <c r="B1022"/>
  <c r="B507"/>
  <c r="C1506"/>
  <c r="B1672"/>
  <c r="C296"/>
  <c r="B1632"/>
  <c r="C374"/>
  <c r="B1925"/>
  <c r="B848"/>
  <c r="C1159"/>
  <c r="D1637"/>
  <c r="B1340"/>
  <c r="C607"/>
  <c r="D972"/>
  <c r="B1851"/>
  <c r="B1874"/>
  <c r="D1004"/>
  <c r="C511"/>
  <c r="C1278"/>
  <c r="C362"/>
  <c r="B498"/>
  <c r="D751"/>
  <c r="D1888"/>
  <c r="C564"/>
  <c r="D1601"/>
  <c r="D211"/>
  <c r="B1076"/>
  <c r="C1565"/>
  <c r="D1040"/>
  <c r="B1684"/>
  <c r="C1112"/>
  <c r="C1879"/>
  <c r="B1106"/>
  <c r="C584"/>
  <c r="B1462"/>
  <c r="B575"/>
  <c r="B940"/>
  <c r="B1752"/>
  <c r="C1575"/>
  <c r="C643"/>
  <c r="B1140"/>
  <c r="B1572"/>
  <c r="B558"/>
  <c r="D1142"/>
  <c r="C984"/>
  <c r="B1523"/>
  <c r="D1636"/>
  <c r="C1105"/>
  <c r="B338"/>
  <c r="D824"/>
  <c r="B1456"/>
  <c r="B220"/>
  <c r="D786"/>
  <c r="C1274"/>
  <c r="D370"/>
  <c r="D951"/>
  <c r="D1472"/>
  <c r="C1339"/>
  <c r="C323"/>
  <c r="D589"/>
  <c r="C1354"/>
  <c r="D963"/>
  <c r="C1380"/>
  <c r="C208"/>
  <c r="C804"/>
  <c r="D766"/>
  <c r="B920"/>
  <c r="C1714"/>
  <c r="C599"/>
  <c r="D759"/>
  <c r="B491"/>
  <c r="D674"/>
  <c r="D622"/>
  <c r="D1349"/>
  <c r="B1586"/>
  <c r="B1727"/>
  <c r="D339"/>
  <c r="C357"/>
  <c r="C1481"/>
  <c r="D679"/>
  <c r="B1854"/>
  <c r="D975"/>
  <c r="C537"/>
  <c r="C1461"/>
  <c r="D1821"/>
  <c r="D1206"/>
  <c r="C346"/>
  <c r="B1777"/>
  <c r="B1492"/>
  <c r="C1691"/>
  <c r="B1738"/>
  <c r="D1566"/>
  <c r="B1915"/>
  <c r="B258"/>
  <c r="D792"/>
  <c r="B1021"/>
  <c r="B1878"/>
  <c r="D1399"/>
  <c r="C356"/>
  <c r="C512"/>
  <c r="D1792"/>
  <c r="C926"/>
  <c r="D734"/>
  <c r="B418"/>
  <c r="B515"/>
  <c r="B1823"/>
  <c r="D616"/>
  <c r="C413"/>
  <c r="C769"/>
  <c r="C753"/>
  <c r="D833"/>
  <c r="B1950"/>
  <c r="B275"/>
  <c r="D1969"/>
  <c r="B1685"/>
  <c r="C1597"/>
  <c r="B1234"/>
  <c r="D695"/>
  <c r="C1153"/>
  <c r="C1410"/>
  <c r="B1160"/>
  <c r="C1465"/>
  <c r="D569"/>
  <c r="B1417"/>
  <c r="B1715"/>
  <c r="C1437"/>
  <c r="C454"/>
  <c r="C1673"/>
  <c r="D216"/>
  <c r="D341"/>
  <c r="D447"/>
  <c r="C515"/>
  <c r="B958"/>
  <c r="D787"/>
  <c r="C1611"/>
  <c r="D230"/>
  <c r="C522"/>
  <c r="D996"/>
  <c r="D742"/>
  <c r="C1682"/>
  <c r="D1386"/>
  <c r="C1877"/>
  <c r="C629"/>
  <c r="C817"/>
  <c r="B276"/>
  <c r="C175"/>
  <c r="D1594"/>
  <c r="B1292"/>
  <c r="D1779"/>
  <c r="D1285"/>
  <c r="C899"/>
  <c r="C1605"/>
  <c r="B1055"/>
  <c r="C2002"/>
  <c r="C1487"/>
  <c r="D884"/>
  <c r="C1608"/>
  <c r="B234"/>
  <c r="C1043"/>
  <c r="D1062"/>
  <c r="B1122"/>
  <c r="C1816"/>
  <c r="C1334"/>
  <c r="D446"/>
  <c r="D1066"/>
  <c r="B765"/>
  <c r="D342"/>
  <c r="D1661"/>
  <c r="C619"/>
  <c r="C1006"/>
  <c r="C993"/>
  <c r="B1589"/>
  <c r="B279"/>
  <c r="B221"/>
  <c r="D533"/>
  <c r="B1286"/>
  <c r="D1094"/>
  <c r="D1872"/>
  <c r="D1209"/>
  <c r="C1366"/>
  <c r="D1731"/>
  <c r="D1419"/>
  <c r="C1065"/>
  <c r="D1223"/>
  <c r="B1530"/>
  <c r="D995"/>
  <c r="D1433"/>
  <c r="C1434"/>
  <c r="C1772"/>
  <c r="C608"/>
  <c r="B1143"/>
  <c r="C1606"/>
  <c r="D412"/>
  <c r="B551"/>
  <c r="B1762"/>
  <c r="C317"/>
  <c r="D1128"/>
  <c r="B1118"/>
  <c r="C1173"/>
  <c r="C1194"/>
  <c r="B1538"/>
  <c r="B188"/>
  <c r="B273"/>
  <c r="D317"/>
  <c r="B1751"/>
  <c r="B801"/>
  <c r="B1067"/>
  <c r="D1858"/>
  <c r="B231"/>
  <c r="D624"/>
  <c r="B1779"/>
  <c r="D1882"/>
  <c r="D752"/>
  <c r="C1972"/>
  <c r="B277"/>
  <c r="B1435"/>
  <c r="B1040"/>
  <c r="B1191"/>
  <c r="C519"/>
  <c r="B438"/>
  <c r="C384"/>
  <c r="D1343"/>
  <c r="C741"/>
  <c r="D485"/>
  <c r="C836"/>
  <c r="D1254"/>
  <c r="D1955"/>
  <c r="C1020"/>
  <c r="B1448"/>
  <c r="B806"/>
  <c r="B1304"/>
  <c r="B1481"/>
  <c r="D849"/>
  <c r="D1213"/>
  <c r="C1545"/>
  <c r="D1183"/>
  <c r="C1786"/>
  <c r="B1809"/>
  <c r="B2000"/>
  <c r="C1677"/>
  <c r="D306"/>
  <c r="D538"/>
  <c r="C1630"/>
  <c r="B1758"/>
  <c r="B772"/>
  <c r="C724"/>
  <c r="D499"/>
  <c r="D1943"/>
  <c r="B1582"/>
  <c r="B1235"/>
  <c r="D454"/>
  <c r="D1233"/>
  <c r="B1108"/>
  <c r="D699"/>
  <c r="B1279"/>
  <c r="C772"/>
  <c r="C1853"/>
  <c r="B312"/>
  <c r="D1825"/>
  <c r="C1411"/>
  <c r="D1247"/>
  <c r="C330"/>
  <c r="C1991"/>
  <c r="D1124"/>
  <c r="B294"/>
  <c r="B845"/>
  <c r="D1250"/>
  <c r="B632"/>
  <c r="C638"/>
  <c r="C683"/>
  <c r="B503"/>
  <c r="B712"/>
  <c r="B1841"/>
  <c r="D1011"/>
  <c r="B1240"/>
  <c r="D272"/>
  <c r="B612"/>
  <c r="C263"/>
  <c r="D1243"/>
  <c r="B309"/>
  <c r="B1385"/>
  <c r="D201"/>
  <c r="C966"/>
  <c r="C598"/>
  <c r="C1918"/>
  <c r="D1265"/>
  <c r="C1052"/>
  <c r="D1446"/>
  <c r="C1909"/>
  <c r="D936"/>
  <c r="B983"/>
  <c r="C1431"/>
  <c r="C1531"/>
  <c r="C1262"/>
  <c r="D973"/>
  <c r="C1906"/>
  <c r="C1281"/>
  <c r="C963"/>
  <c r="D431"/>
  <c r="B372"/>
  <c r="C1474"/>
  <c r="D1058"/>
  <c r="B1384"/>
  <c r="B777"/>
  <c r="B193"/>
  <c r="C311"/>
  <c r="B335"/>
  <c r="D1350"/>
  <c r="D991"/>
  <c r="D857"/>
  <c r="C266"/>
  <c r="D1370"/>
  <c r="C577"/>
  <c r="B1323"/>
  <c r="B1284"/>
  <c r="D273"/>
  <c r="C1343"/>
  <c r="D1268"/>
  <c r="D1087"/>
  <c r="D386"/>
  <c r="D1481"/>
  <c r="D1305"/>
  <c r="B1840"/>
  <c r="B782"/>
  <c r="D1328"/>
  <c r="C1062"/>
  <c r="D927"/>
  <c r="B722"/>
  <c r="C476"/>
  <c r="D1067"/>
  <c r="D908"/>
  <c r="D322"/>
  <c r="C905"/>
  <c r="B928"/>
  <c r="D1191"/>
  <c r="D630"/>
  <c r="C954"/>
  <c r="D829"/>
  <c r="D1088"/>
  <c r="B973"/>
  <c r="B1443"/>
  <c r="D877"/>
  <c r="D1889"/>
  <c r="B550"/>
  <c r="B1314"/>
  <c r="C1969"/>
  <c r="B902"/>
  <c r="D856"/>
  <c r="B1363"/>
  <c r="C1306"/>
  <c r="C973"/>
  <c r="B770"/>
  <c r="B1458"/>
  <c r="C1340"/>
  <c r="C359"/>
  <c r="C1896"/>
  <c r="C1809"/>
  <c r="C851"/>
  <c r="D288"/>
  <c r="B1543"/>
  <c r="B1557"/>
  <c r="C465"/>
  <c r="B1047"/>
  <c r="C1741"/>
  <c r="C168"/>
  <c r="B1088"/>
  <c r="B1598"/>
  <c r="C695"/>
  <c r="C658"/>
  <c r="C1204"/>
  <c r="B1142"/>
  <c r="D1965"/>
  <c r="C703"/>
  <c r="B865"/>
  <c r="C1014"/>
  <c r="D1914"/>
  <c r="B1239"/>
  <c r="B683"/>
  <c r="B1318"/>
  <c r="D512"/>
  <c r="C796"/>
  <c r="B521"/>
  <c r="D1272"/>
  <c r="B459"/>
  <c r="D632"/>
  <c r="D1145"/>
  <c r="B1144"/>
  <c r="C1831"/>
  <c r="C1440"/>
  <c r="C1749"/>
  <c r="C1958"/>
  <c r="D557"/>
  <c r="D889"/>
  <c r="D1149"/>
  <c r="D1742"/>
  <c r="B1997"/>
  <c r="C1074"/>
  <c r="C1217"/>
  <c r="B327"/>
  <c r="D1555"/>
  <c r="D356"/>
  <c r="B1330"/>
  <c r="C509"/>
  <c r="B567"/>
  <c r="D476"/>
  <c r="D1719"/>
  <c r="D575"/>
  <c r="B1641"/>
  <c r="C1118"/>
  <c r="C1042"/>
  <c r="B595"/>
  <c r="D1947"/>
  <c r="B1774"/>
  <c r="C600"/>
  <c r="B1428"/>
  <c r="C397"/>
  <c r="B1718"/>
  <c r="D1227"/>
  <c r="D247"/>
  <c r="C496"/>
  <c r="D952"/>
  <c r="B1742"/>
  <c r="B1778"/>
  <c r="C1290"/>
  <c r="D1722"/>
  <c r="B1936"/>
  <c r="C825"/>
  <c r="C513"/>
  <c r="C790"/>
  <c r="B834"/>
  <c r="D1347"/>
  <c r="D1182"/>
  <c r="D853"/>
  <c r="D747"/>
  <c r="C368"/>
  <c r="B977"/>
  <c r="D1860"/>
  <c r="C751"/>
  <c r="C327"/>
  <c r="C281"/>
  <c r="D552"/>
  <c r="B1037"/>
  <c r="C640"/>
  <c r="C630"/>
  <c r="C450"/>
  <c r="B1899"/>
  <c r="D1908"/>
  <c r="C1138"/>
  <c r="B311"/>
  <c r="C1569"/>
  <c r="B1754"/>
  <c r="D1753"/>
  <c r="C1379"/>
  <c r="D375"/>
  <c r="B1922"/>
  <c r="D653"/>
  <c r="C1141"/>
  <c r="B798"/>
  <c r="C227"/>
  <c r="B690"/>
  <c r="C332"/>
  <c r="C1374"/>
  <c r="B1785"/>
  <c r="C1897"/>
  <c r="D1918"/>
  <c r="D940"/>
  <c r="D1371"/>
  <c r="B871"/>
  <c r="D1325"/>
  <c r="D1065"/>
  <c r="B878"/>
  <c r="D1102"/>
  <c r="C1130"/>
  <c r="C1283"/>
  <c r="D1335"/>
  <c r="D1119"/>
  <c r="C268"/>
  <c r="D1502"/>
  <c r="B1061"/>
  <c r="C1723"/>
  <c r="C1420"/>
  <c r="C1157"/>
  <c r="C1512"/>
  <c r="B1020"/>
  <c r="C1583"/>
  <c r="C1235"/>
  <c r="D1090"/>
  <c r="D1202"/>
  <c r="D283"/>
  <c r="C1761"/>
  <c r="D1632"/>
  <c r="B1662"/>
  <c r="D1840"/>
  <c r="C191"/>
  <c r="B1699"/>
  <c r="D1107"/>
  <c r="B829"/>
  <c r="B1420"/>
  <c r="D1274"/>
  <c r="D250"/>
  <c r="C725"/>
  <c r="C1352"/>
  <c r="B946"/>
  <c r="B1386"/>
  <c r="B1712"/>
  <c r="C1536"/>
  <c r="D1047"/>
  <c r="D1221"/>
  <c r="C1549"/>
  <c r="B284"/>
  <c r="B692"/>
  <c r="C1143"/>
  <c r="C1223"/>
  <c r="C634"/>
  <c r="D525"/>
  <c r="B1747"/>
  <c r="C1792"/>
  <c r="C759"/>
  <c r="B1209"/>
  <c r="D955"/>
  <c r="D922"/>
  <c r="D891"/>
  <c r="B210"/>
  <c r="C1178"/>
  <c r="B588"/>
  <c r="C1666"/>
  <c r="D1812"/>
  <c r="D1385"/>
  <c r="C1421"/>
  <c r="D732"/>
  <c r="C458"/>
  <c r="B241"/>
  <c r="C891"/>
  <c r="B1139"/>
  <c r="B918"/>
  <c r="C365"/>
  <c r="C633"/>
  <c r="C1161"/>
  <c r="D769"/>
  <c r="D841"/>
  <c r="D1933"/>
  <c r="C1088"/>
  <c r="B1887"/>
  <c r="B1722"/>
  <c r="D815"/>
  <c r="B545"/>
  <c r="B1387"/>
  <c r="D285"/>
  <c r="C1428"/>
  <c r="C1082"/>
  <c r="C407"/>
  <c r="B580"/>
  <c r="D1351"/>
  <c r="D1869"/>
  <c r="D676"/>
  <c r="D598"/>
  <c r="B1361"/>
  <c r="C308"/>
  <c r="C987"/>
  <c r="D1673"/>
  <c r="D1042"/>
  <c r="D1289"/>
  <c r="B1857"/>
  <c r="B1875"/>
  <c r="C654"/>
  <c r="C1338"/>
  <c r="C1534"/>
  <c r="C1619"/>
  <c r="D1363"/>
  <c r="B1658"/>
  <c r="B1068"/>
  <c r="C799"/>
  <c r="D1968"/>
  <c r="C1898"/>
  <c r="C624"/>
  <c r="B1007"/>
  <c r="B1176"/>
  <c r="D767"/>
  <c r="D228"/>
  <c r="D210"/>
  <c r="C870"/>
  <c r="C816"/>
  <c r="D463"/>
  <c r="C419"/>
  <c r="C1899"/>
  <c r="B357"/>
  <c r="C875"/>
  <c r="B1940"/>
  <c r="C1479"/>
  <c r="D1828"/>
  <c r="C934"/>
  <c r="C1245"/>
  <c r="C884"/>
  <c r="B1033"/>
  <c r="B288"/>
  <c r="C721"/>
  <c r="C1729"/>
  <c r="B1972"/>
  <c r="B826"/>
  <c r="B1103"/>
  <c r="B1267"/>
  <c r="C1137"/>
  <c r="D1948"/>
  <c r="C1702"/>
  <c r="D1546"/>
  <c r="D449"/>
  <c r="D529"/>
  <c r="D1867"/>
  <c r="C1802"/>
  <c r="C1577"/>
  <c r="D817"/>
  <c r="C1907"/>
  <c r="C265"/>
  <c r="B1132"/>
  <c r="B384"/>
  <c r="B253"/>
  <c r="C1129"/>
  <c r="B630"/>
  <c r="C1964"/>
  <c r="C1796"/>
  <c r="D805"/>
  <c r="D1127"/>
  <c r="D1521"/>
  <c r="C625"/>
  <c r="D1983"/>
  <c r="D357"/>
  <c r="D840"/>
  <c r="D974"/>
  <c r="D441"/>
  <c r="C1703"/>
  <c r="D245"/>
  <c r="B540"/>
  <c r="D1447"/>
  <c r="B527"/>
  <c r="C1011"/>
  <c r="C1496"/>
  <c r="D1796"/>
  <c r="D330"/>
  <c r="C180"/>
  <c r="D1565"/>
  <c r="D278"/>
  <c r="C704"/>
  <c r="B1903"/>
  <c r="B293"/>
  <c r="C1982"/>
  <c r="C1590"/>
  <c r="B1243"/>
  <c r="C1624"/>
  <c r="B1409"/>
  <c r="C378"/>
  <c r="C1083"/>
  <c r="B584"/>
  <c r="D1404"/>
  <c r="C187"/>
  <c r="B1177"/>
  <c r="C1551"/>
  <c r="B1780"/>
  <c r="D1170"/>
  <c r="B600"/>
  <c r="C1383"/>
  <c r="D420"/>
  <c r="D478"/>
  <c r="B1519"/>
  <c r="B194"/>
  <c r="B1158"/>
  <c r="C1372"/>
  <c r="D729"/>
  <c r="B774"/>
  <c r="C489"/>
  <c r="D683"/>
  <c r="C1655"/>
  <c r="B786"/>
  <c r="B1138"/>
  <c r="C883"/>
  <c r="B1257"/>
  <c r="B183"/>
  <c r="D1224"/>
  <c r="C1911"/>
  <c r="B1593"/>
  <c r="B1618"/>
  <c r="B1229"/>
  <c r="C1167"/>
  <c r="B1963"/>
  <c r="B1859"/>
  <c r="C844"/>
  <c r="B1380"/>
  <c r="B583"/>
  <c r="C1746"/>
  <c r="C1359"/>
  <c r="C680"/>
  <c r="C1429"/>
  <c r="C558"/>
  <c r="D238"/>
  <c r="C526"/>
  <c r="C1393"/>
  <c r="C1255"/>
  <c r="C477"/>
  <c r="D989"/>
  <c r="C1136"/>
  <c r="B1550"/>
  <c r="D556"/>
  <c r="D977"/>
  <c r="D332"/>
  <c r="B1743"/>
  <c r="C719"/>
  <c r="C1012"/>
  <c r="D1061"/>
  <c r="C731"/>
  <c r="B298"/>
  <c r="C1488"/>
  <c r="B1927"/>
  <c r="D1450"/>
  <c r="B1800"/>
  <c r="B1900"/>
  <c r="B1570"/>
  <c r="B1728"/>
  <c r="B779"/>
  <c r="C736"/>
  <c r="B636"/>
  <c r="C1295"/>
  <c r="D825"/>
  <c r="B180"/>
  <c r="D559"/>
  <c r="B443"/>
  <c r="C1483"/>
  <c r="C1394"/>
  <c r="B1266"/>
  <c r="C1670"/>
  <c r="D534"/>
  <c r="C1264"/>
  <c r="D1074"/>
  <c r="D336"/>
  <c r="D506"/>
  <c r="C375"/>
  <c r="C291"/>
  <c r="C1469"/>
  <c r="C605"/>
  <c r="B1553"/>
  <c r="C1164"/>
  <c r="D1904"/>
  <c r="C866"/>
  <c r="B1935"/>
  <c r="B1937"/>
  <c r="D334"/>
  <c r="C2001"/>
  <c r="B292"/>
  <c r="D1514"/>
  <c r="C552"/>
  <c r="D707"/>
  <c r="D530"/>
  <c r="B1365"/>
  <c r="D1694"/>
  <c r="D859"/>
  <c r="C1402"/>
  <c r="B1547"/>
  <c r="C754"/>
  <c r="D1740"/>
  <c r="C1328"/>
  <c r="C768"/>
  <c r="C1019"/>
  <c r="B903"/>
  <c r="B700"/>
  <c r="B737"/>
  <c r="C1704"/>
  <c r="C1080"/>
  <c r="B711"/>
  <c r="C715"/>
  <c r="C1412"/>
  <c r="C288"/>
  <c r="B202"/>
  <c r="B517"/>
  <c r="B896"/>
  <c r="B1956"/>
  <c r="C819"/>
  <c r="B709"/>
  <c r="B1305"/>
  <c r="B950"/>
  <c r="D471"/>
  <c r="D280"/>
  <c r="D1620"/>
  <c r="C1336"/>
  <c r="C206"/>
  <c r="B784"/>
  <c r="B432"/>
  <c r="D1168"/>
  <c r="B1218"/>
  <c r="C1294"/>
  <c r="B644"/>
  <c r="C1426"/>
  <c r="B872"/>
  <c r="C813"/>
  <c r="C486"/>
  <c r="C186"/>
  <c r="C655"/>
  <c r="B794"/>
  <c r="D819"/>
  <c r="C2003"/>
  <c r="B1059"/>
  <c r="B1086"/>
  <c r="D1097"/>
  <c r="B1526"/>
  <c r="C1413"/>
  <c r="C302"/>
  <c r="C1957"/>
  <c r="D1083"/>
  <c r="D1963"/>
  <c r="C858"/>
  <c r="C195"/>
  <c r="D781"/>
  <c r="D978"/>
  <c r="C1864"/>
  <c r="B1766"/>
  <c r="D1780"/>
  <c r="D626"/>
  <c r="B1111"/>
  <c r="D1805"/>
  <c r="B1470"/>
  <c r="C170"/>
  <c r="C1828"/>
  <c r="C294"/>
  <c r="D1337"/>
  <c r="C837"/>
  <c r="D882"/>
  <c r="D1735"/>
  <c r="B1667"/>
  <c r="D235"/>
  <c r="D1698"/>
  <c r="C578"/>
  <c r="D1156"/>
  <c r="B1451"/>
  <c r="D1073"/>
  <c r="C478"/>
  <c r="B1558"/>
  <c r="B1006"/>
  <c r="B1247"/>
  <c r="D1158"/>
  <c r="C722"/>
  <c r="D590"/>
  <c r="D519"/>
  <c r="B1507"/>
  <c r="D976"/>
  <c r="C960"/>
  <c r="B787"/>
  <c r="B1411"/>
  <c r="C1280"/>
  <c r="B1708"/>
  <c r="B1583"/>
  <c r="D214"/>
  <c r="C651"/>
  <c r="B994"/>
  <c r="C1849"/>
  <c r="D1939"/>
  <c r="D1460"/>
  <c r="B1855"/>
  <c r="D1246"/>
  <c r="D1917"/>
  <c r="D1096"/>
  <c r="B1002"/>
  <c r="D1464"/>
  <c r="D1468"/>
  <c r="C1661"/>
  <c r="D459"/>
  <c r="C906"/>
  <c r="C423"/>
  <c r="C841"/>
  <c r="D923"/>
  <c r="C1986"/>
  <c r="D170"/>
  <c r="D390"/>
  <c r="B990"/>
  <c r="D164"/>
  <c r="D634"/>
  <c r="B198"/>
  <c r="D1428"/>
  <c r="B802"/>
  <c r="C1921"/>
  <c r="D1679"/>
  <c r="C193"/>
  <c r="C951"/>
  <c r="B1604"/>
  <c r="B1473"/>
  <c r="B613"/>
  <c r="D486"/>
  <c r="B1831"/>
  <c r="D754"/>
  <c r="D177"/>
  <c r="D1826"/>
  <c r="D1748"/>
  <c r="D1273"/>
  <c r="C965"/>
  <c r="C622"/>
  <c r="B1765"/>
  <c r="B224"/>
  <c r="D1669"/>
  <c r="C838"/>
  <c r="B1219"/>
  <c r="D1531"/>
  <c r="D1387"/>
  <c r="C1358"/>
  <c r="D798"/>
  <c r="C1480"/>
  <c r="B1027"/>
  <c r="C803"/>
  <c r="C1054"/>
  <c r="C897"/>
  <c r="B1504"/>
  <c r="B283"/>
  <c r="C1148"/>
  <c r="D1788"/>
  <c r="D176"/>
  <c r="B1960"/>
  <c r="D1143"/>
  <c r="B166"/>
  <c r="D716"/>
  <c r="B1510"/>
  <c r="D1397"/>
  <c r="D1797"/>
  <c r="D1118"/>
  <c r="B861"/>
  <c r="D1279"/>
  <c r="B1338"/>
  <c r="D659"/>
  <c r="C1005"/>
  <c r="C322"/>
  <c r="B1166"/>
  <c r="C659"/>
  <c r="C967"/>
  <c r="C1737"/>
  <c r="B1487"/>
  <c r="C475"/>
  <c r="D1610"/>
  <c r="B272"/>
  <c r="C1974"/>
  <c r="C1459"/>
  <c r="D535"/>
  <c r="D1605"/>
  <c r="B1636"/>
  <c r="D1741"/>
  <c r="D1369"/>
  <c r="B1295"/>
  <c r="D1186"/>
  <c r="C497"/>
  <c r="B1341"/>
  <c r="D1059"/>
  <c r="B1579"/>
  <c r="C559"/>
  <c r="D1549"/>
  <c r="B1962"/>
  <c r="C380"/>
  <c r="C1955"/>
  <c r="D1056"/>
  <c r="B1609"/>
  <c r="B1624"/>
  <c r="D484"/>
  <c r="C1115"/>
  <c r="B843"/>
  <c r="B828"/>
  <c r="B1369"/>
  <c r="D871"/>
  <c r="D173"/>
  <c r="D878"/>
  <c r="C1224"/>
  <c r="D764"/>
  <c r="C372"/>
  <c r="C911"/>
  <c r="B1633"/>
  <c r="B1731"/>
  <c r="D1174"/>
  <c r="B1197"/>
  <c r="C1406"/>
  <c r="C903"/>
  <c r="C570"/>
  <c r="D436"/>
  <c r="D1849"/>
  <c r="C824"/>
  <c r="B1258"/>
  <c r="C243"/>
  <c r="C174"/>
  <c r="D768"/>
  <c r="D1263"/>
  <c r="D1303"/>
  <c r="C490"/>
  <c r="D430"/>
  <c r="B1272"/>
  <c r="B1491"/>
  <c r="B579"/>
  <c r="B1070"/>
  <c r="D858"/>
  <c r="D628"/>
  <c r="B206"/>
  <c r="B827"/>
  <c r="C307"/>
  <c r="C1561"/>
  <c r="B307"/>
  <c r="C988"/>
  <c r="B1362"/>
  <c r="C1778"/>
  <c r="C1267"/>
  <c r="B800"/>
  <c r="B1202"/>
  <c r="D1617"/>
  <c r="C1259"/>
  <c r="B1332"/>
  <c r="C1688"/>
  <c r="B951"/>
  <c r="C585"/>
  <c r="C992"/>
  <c r="C221"/>
  <c r="B1264"/>
  <c r="D702"/>
  <c r="C720"/>
  <c r="B907"/>
  <c r="D1377"/>
  <c r="D1324"/>
  <c r="B838"/>
  <c r="B886"/>
  <c r="D1953"/>
  <c r="C1984"/>
  <c r="C831"/>
  <c r="B1701"/>
  <c r="D274"/>
  <c r="C928"/>
  <c r="C915"/>
  <c r="D583"/>
  <c r="B1250"/>
  <c r="D1854"/>
  <c r="B1690"/>
  <c r="D503"/>
  <c r="C661"/>
  <c r="C453"/>
  <c r="D1683"/>
  <c r="C220"/>
  <c r="D1212"/>
  <c r="D581"/>
  <c r="C964"/>
  <c r="D1025"/>
  <c r="B1923"/>
  <c r="B1692"/>
  <c r="B655"/>
  <c r="B1276"/>
  <c r="B775"/>
  <c r="D1856"/>
  <c r="D1113"/>
  <c r="B399"/>
  <c r="B1114"/>
  <c r="D621"/>
  <c r="C1735"/>
  <c r="C1962"/>
  <c r="C757"/>
  <c r="B6" l="1"/>
  <c r="D4"/>
  <c r="B3"/>
  <c r="D6"/>
  <c r="D5"/>
  <c r="C5"/>
  <c r="B5"/>
  <c r="D3"/>
  <c r="C3"/>
  <c r="C4"/>
  <c r="B4"/>
  <c r="C6"/>
  <c r="C10"/>
  <c r="C7"/>
  <c r="B7"/>
  <c r="B8"/>
  <c r="B10"/>
  <c r="D10"/>
  <c r="D9"/>
  <c r="B13"/>
  <c r="B9"/>
  <c r="D7"/>
  <c r="D8"/>
  <c r="B11"/>
  <c r="C11"/>
  <c r="D11"/>
  <c r="C12"/>
  <c r="D13"/>
  <c r="D12"/>
  <c r="C13"/>
  <c r="C8"/>
  <c r="C9"/>
  <c r="B12"/>
  <c r="C18"/>
  <c r="C14"/>
  <c r="D20"/>
  <c r="B18"/>
  <c r="B25"/>
  <c r="B19"/>
  <c r="C21"/>
  <c r="C25"/>
  <c r="C16"/>
  <c r="D23"/>
  <c r="D22"/>
  <c r="D25"/>
  <c r="B20"/>
  <c r="C17"/>
  <c r="B15"/>
  <c r="D19"/>
  <c r="B16"/>
  <c r="D14"/>
  <c r="B24"/>
  <c r="D16"/>
  <c r="C20"/>
  <c r="C23"/>
  <c r="D21"/>
  <c r="D24"/>
  <c r="B22"/>
  <c r="B21"/>
  <c r="C24"/>
  <c r="C19"/>
  <c r="C22"/>
  <c r="D15"/>
  <c r="D17"/>
  <c r="B17"/>
  <c r="B14"/>
  <c r="D18"/>
  <c r="B23"/>
  <c r="C15"/>
  <c r="B26"/>
  <c r="D26"/>
  <c r="C26"/>
  <c r="C27"/>
  <c r="D27"/>
  <c r="B27"/>
  <c r="B106"/>
  <c r="D103"/>
  <c r="B94"/>
  <c r="B81"/>
  <c r="C93"/>
  <c r="C66"/>
  <c r="D71"/>
  <c r="C79"/>
  <c r="C61"/>
  <c r="C97"/>
  <c r="C104"/>
  <c r="C74"/>
  <c r="D89"/>
  <c r="D93"/>
  <c r="C75"/>
  <c r="C94"/>
  <c r="B96"/>
  <c r="B61"/>
  <c r="C80"/>
  <c r="D55"/>
  <c r="B65"/>
  <c r="B69"/>
  <c r="D102"/>
  <c r="B52"/>
  <c r="C70"/>
  <c r="B73"/>
  <c r="B105"/>
  <c r="C89"/>
  <c r="D73"/>
  <c r="D62"/>
  <c r="B89"/>
  <c r="D48"/>
  <c r="D50"/>
  <c r="D84"/>
  <c r="D59"/>
  <c r="B99"/>
  <c r="D79"/>
  <c r="D47"/>
  <c r="B62"/>
  <c r="B100"/>
  <c r="C84"/>
  <c r="C72"/>
  <c r="C92"/>
  <c r="B68"/>
  <c r="D94"/>
  <c r="C53"/>
  <c r="D66"/>
  <c r="D58"/>
  <c r="C105"/>
  <c r="C56"/>
  <c r="D70"/>
  <c r="D96"/>
  <c r="B97"/>
  <c r="B91"/>
  <c r="C85"/>
  <c r="C100"/>
  <c r="D65"/>
  <c r="D106"/>
  <c r="B55"/>
  <c r="D80"/>
  <c r="B108"/>
  <c r="D76"/>
  <c r="D91"/>
  <c r="D57"/>
  <c r="C67"/>
  <c r="D95"/>
  <c r="B75"/>
  <c r="B77"/>
  <c r="D82"/>
  <c r="C63"/>
  <c r="C77"/>
  <c r="B104"/>
  <c r="B63"/>
  <c r="C87"/>
  <c r="D64"/>
  <c r="B74"/>
  <c r="C88"/>
  <c r="B76"/>
  <c r="B50"/>
  <c r="D52"/>
  <c r="C102"/>
  <c r="B49"/>
  <c r="C47"/>
  <c r="C82"/>
  <c r="B85"/>
  <c r="D85"/>
  <c r="C51"/>
  <c r="B53"/>
  <c r="D74"/>
  <c r="D69"/>
  <c r="C95"/>
  <c r="C60"/>
  <c r="B58"/>
  <c r="C107"/>
  <c r="B86"/>
  <c r="B103"/>
  <c r="D72"/>
  <c r="D90"/>
  <c r="B84"/>
  <c r="B90"/>
  <c r="B79"/>
  <c r="D108"/>
  <c r="B59"/>
  <c r="D97"/>
  <c r="C65"/>
  <c r="C96"/>
  <c r="D78"/>
  <c r="B107"/>
  <c r="D68"/>
  <c r="C103"/>
  <c r="C73"/>
  <c r="B56"/>
  <c r="D67"/>
  <c r="D98"/>
  <c r="D101"/>
  <c r="D87"/>
  <c r="D105"/>
  <c r="B54"/>
  <c r="B70"/>
  <c r="B102"/>
  <c r="D83"/>
  <c r="B95"/>
  <c r="D86"/>
  <c r="C83"/>
  <c r="C59"/>
  <c r="C54"/>
  <c r="D99"/>
  <c r="D56"/>
  <c r="D104"/>
  <c r="D77"/>
  <c r="D60"/>
  <c r="B87"/>
  <c r="B80"/>
  <c r="C86"/>
  <c r="C108"/>
  <c r="D100"/>
  <c r="D61"/>
  <c r="C91"/>
  <c r="B66"/>
  <c r="C57"/>
  <c r="C48"/>
  <c r="D92"/>
  <c r="C49"/>
  <c r="C68"/>
  <c r="C106"/>
  <c r="C99"/>
  <c r="B67"/>
  <c r="C101"/>
  <c r="B51"/>
  <c r="C58"/>
  <c r="C50"/>
  <c r="D81"/>
  <c r="D53"/>
  <c r="D63"/>
  <c r="B82"/>
  <c r="C98"/>
  <c r="B57"/>
  <c r="B93"/>
  <c r="C81"/>
  <c r="B88"/>
  <c r="D107"/>
  <c r="B64"/>
  <c r="C62"/>
  <c r="B47"/>
  <c r="C90"/>
  <c r="B71"/>
  <c r="C76"/>
  <c r="B83"/>
  <c r="C52"/>
  <c r="B98"/>
  <c r="D75"/>
  <c r="C55"/>
  <c r="C64"/>
  <c r="C71"/>
  <c r="D54"/>
  <c r="B48"/>
  <c r="C78"/>
  <c r="B92"/>
  <c r="D49"/>
  <c r="D51"/>
  <c r="C69"/>
  <c r="B72"/>
  <c r="D88"/>
  <c r="B60"/>
  <c r="B78"/>
  <c r="B101"/>
  <c r="D112"/>
  <c r="B153"/>
  <c r="C123"/>
  <c r="D124"/>
  <c r="B160"/>
  <c r="B780"/>
  <c r="C1416"/>
  <c r="D1901"/>
  <c r="C955"/>
  <c r="C1949"/>
  <c r="C784"/>
  <c r="D1850"/>
  <c r="C1895"/>
  <c r="B227"/>
  <c r="C295"/>
  <c r="B162"/>
  <c r="C173"/>
  <c r="B824"/>
  <c r="B1415"/>
  <c r="C1941"/>
  <c r="C1081"/>
  <c r="B375"/>
  <c r="D373"/>
  <c r="D1538"/>
  <c r="C1205"/>
  <c r="B1233"/>
  <c r="D693"/>
  <c r="C300"/>
  <c r="D1520"/>
  <c r="C1843"/>
  <c r="B1444"/>
  <c r="B403"/>
  <c r="D1893"/>
  <c r="D1929"/>
  <c r="B1929"/>
  <c r="D661"/>
  <c r="C1003"/>
  <c r="C1999"/>
  <c r="D698"/>
  <c r="B1170"/>
  <c r="D508"/>
  <c r="C1361"/>
  <c r="D818"/>
  <c r="C787"/>
  <c r="B451"/>
  <c r="D1966"/>
  <c r="C264"/>
  <c r="D1537"/>
  <c r="B1344"/>
  <c r="B1920"/>
  <c r="D1852"/>
  <c r="B1943"/>
  <c r="B442"/>
  <c r="D169"/>
  <c r="C1407"/>
  <c r="B319"/>
  <c r="B419"/>
  <c r="B1737"/>
  <c r="B975"/>
  <c r="B1406"/>
  <c r="D1711"/>
  <c r="B1041"/>
  <c r="C156"/>
  <c r="B1309"/>
  <c r="B1130"/>
  <c r="C1900"/>
  <c r="D1964"/>
  <c r="B490"/>
  <c r="C1241"/>
  <c r="B395"/>
  <c r="B1989"/>
  <c r="B1555"/>
  <c r="D1749"/>
  <c r="C115"/>
  <c r="C165"/>
  <c r="D122"/>
  <c r="D609"/>
  <c r="B1661"/>
  <c r="C1576"/>
  <c r="C649"/>
  <c r="C1580"/>
  <c r="D1666"/>
  <c r="B563"/>
  <c r="C956"/>
  <c r="B1733"/>
  <c r="B1890"/>
  <c r="B209"/>
  <c r="B1858"/>
  <c r="C549"/>
  <c r="D516"/>
  <c r="B1282"/>
  <c r="C561"/>
  <c r="B1948"/>
  <c r="C1751"/>
  <c r="B430"/>
  <c r="C1499"/>
  <c r="C845"/>
  <c r="C1190"/>
  <c r="D1793"/>
  <c r="B1773"/>
  <c r="C1095"/>
  <c r="B738"/>
  <c r="C781"/>
  <c r="C1960"/>
  <c r="C1234"/>
  <c r="C1222"/>
  <c r="D1567"/>
  <c r="B1749"/>
  <c r="D1503"/>
  <c r="C1563"/>
  <c r="B647"/>
  <c r="D1055"/>
  <c r="C1989"/>
  <c r="D397"/>
  <c r="D1007"/>
  <c r="D361"/>
  <c r="B1095"/>
  <c r="D1426"/>
  <c r="B956"/>
  <c r="B1179"/>
  <c r="C1671"/>
  <c r="C877"/>
  <c r="C1800"/>
  <c r="D666"/>
  <c r="B680"/>
  <c r="D962"/>
  <c r="B1525"/>
  <c r="C1462"/>
  <c r="C1272"/>
  <c r="B474"/>
  <c r="C1979"/>
  <c r="B1613"/>
  <c r="C890"/>
  <c r="B1447"/>
  <c r="D1930"/>
  <c r="C414"/>
  <c r="B1124"/>
  <c r="C573"/>
  <c r="B957"/>
  <c r="C800"/>
  <c r="D988"/>
  <c r="D1101"/>
  <c r="C1277"/>
  <c r="B1388"/>
  <c r="C1490"/>
  <c r="C1582"/>
  <c r="D400"/>
  <c r="C972"/>
  <c r="C444"/>
  <c r="C1904"/>
  <c r="C579"/>
  <c r="D1411"/>
  <c r="C1852"/>
  <c r="C1643"/>
  <c r="C231"/>
  <c r="B1827"/>
  <c r="D599"/>
  <c r="B1294"/>
  <c r="C828"/>
  <c r="C1307"/>
  <c r="D625"/>
  <c r="C795"/>
  <c r="D1193"/>
  <c r="C750"/>
  <c r="B1446"/>
  <c r="B668"/>
  <c r="C962"/>
  <c r="C349"/>
  <c r="D784"/>
  <c r="D1830"/>
  <c r="B1127"/>
  <c r="C185"/>
  <c r="D414"/>
  <c r="D1017"/>
  <c r="B332"/>
  <c r="C1890"/>
  <c r="D987"/>
  <c r="C628"/>
  <c r="D1452"/>
  <c r="C1144"/>
  <c r="B1244"/>
  <c r="D1022"/>
  <c r="B208"/>
  <c r="B991"/>
  <c r="D637"/>
  <c r="D1598"/>
  <c r="B1085"/>
  <c r="B732"/>
  <c r="B1395"/>
  <c r="B216"/>
  <c r="D1267"/>
  <c r="D528"/>
  <c r="C1460"/>
  <c r="C376"/>
  <c r="C1693"/>
  <c r="C446"/>
  <c r="B562"/>
  <c r="C1930"/>
  <c r="C1876"/>
  <c r="D550"/>
  <c r="B615"/>
  <c r="C1750"/>
  <c r="C635"/>
  <c r="D1320"/>
  <c r="D1293"/>
  <c r="B963"/>
  <c r="D573"/>
  <c r="C1977"/>
  <c r="B1509"/>
  <c r="D646"/>
  <c r="D1044"/>
  <c r="D326"/>
  <c r="C1033"/>
  <c r="B717"/>
  <c r="C832"/>
  <c r="C1926"/>
  <c r="C273"/>
  <c r="B533"/>
  <c r="C919"/>
  <c r="B1647"/>
  <c r="B1320"/>
  <c r="D1002"/>
  <c r="C1342"/>
  <c r="D368"/>
  <c r="C879"/>
  <c r="D1523"/>
  <c r="C1760"/>
  <c r="C1399"/>
  <c r="D1631"/>
  <c r="B689"/>
  <c r="C312"/>
  <c r="B569"/>
  <c r="D262"/>
  <c r="D298"/>
  <c r="B173"/>
  <c r="B144"/>
  <c r="D1651"/>
  <c r="D542"/>
  <c r="D1382"/>
  <c r="C735"/>
  <c r="D1973"/>
  <c r="B1116"/>
  <c r="C1976"/>
  <c r="D212"/>
  <c r="D1745"/>
  <c r="B853"/>
  <c r="C125"/>
  <c r="C109"/>
  <c r="C119"/>
  <c r="C128"/>
  <c r="D1277"/>
  <c r="D1240"/>
  <c r="C1707"/>
  <c r="C885"/>
  <c r="B436"/>
  <c r="B889"/>
  <c r="C424"/>
  <c r="D1024"/>
  <c r="C1232"/>
  <c r="C216"/>
  <c r="B1355"/>
  <c r="C118"/>
  <c r="C126"/>
  <c r="D155"/>
  <c r="D127"/>
  <c r="D1803"/>
  <c r="B352"/>
  <c r="C958"/>
  <c r="B625"/>
  <c r="C853"/>
  <c r="C435"/>
  <c r="B635"/>
  <c r="C1641"/>
  <c r="C1602"/>
  <c r="D731"/>
  <c r="D367"/>
  <c r="C394"/>
  <c r="B413"/>
  <c r="D502"/>
  <c r="D1658"/>
  <c r="B1814"/>
  <c r="C1708"/>
  <c r="C392"/>
  <c r="B578"/>
  <c r="D1619"/>
  <c r="B1508"/>
  <c r="C247"/>
  <c r="B428"/>
  <c r="C249"/>
  <c r="C948"/>
  <c r="D862"/>
  <c r="D1041"/>
  <c r="D1510"/>
  <c r="B1932"/>
  <c r="D839"/>
  <c r="D1475"/>
  <c r="C333"/>
  <c r="D1353"/>
  <c r="C990"/>
  <c r="C1477"/>
  <c r="B340"/>
  <c r="D1670"/>
  <c r="B308"/>
  <c r="C462"/>
  <c r="B744"/>
  <c r="C480"/>
  <c r="D537"/>
  <c r="B997"/>
  <c r="D1707"/>
  <c r="C701"/>
  <c r="D718"/>
  <c r="B149"/>
  <c r="B139"/>
  <c r="D145"/>
  <c r="B1926"/>
  <c r="D615"/>
  <c r="D915"/>
  <c r="B464"/>
  <c r="B345"/>
  <c r="B299"/>
  <c r="C793"/>
  <c r="B2003"/>
  <c r="D248"/>
  <c r="C1623"/>
  <c r="D154"/>
  <c r="B138"/>
  <c r="D141"/>
  <c r="C631"/>
  <c r="D1899"/>
  <c r="C1128"/>
  <c r="C209"/>
  <c r="C1289"/>
  <c r="C1382"/>
  <c r="C1985"/>
  <c r="B1115"/>
  <c r="C200"/>
  <c r="B441"/>
  <c r="B1974"/>
  <c r="D1134"/>
  <c r="D874"/>
  <c r="D1092"/>
  <c r="B1168"/>
  <c r="B1216"/>
  <c r="C1767"/>
  <c r="C527"/>
  <c r="B1693"/>
  <c r="C686"/>
  <c r="B497"/>
  <c r="D1368"/>
  <c r="D1674"/>
  <c r="D1415"/>
  <c r="C1785"/>
  <c r="D466"/>
  <c r="D1606"/>
  <c r="D1465"/>
  <c r="C1650"/>
  <c r="C675"/>
  <c r="C1731"/>
  <c r="C1225"/>
  <c r="C1801"/>
  <c r="B965"/>
  <c r="C925"/>
  <c r="B437"/>
  <c r="D1980"/>
  <c r="C1456"/>
  <c r="D1744"/>
  <c r="B1459"/>
  <c r="C1096"/>
  <c r="C280"/>
  <c r="C1026"/>
  <c r="C1075"/>
  <c r="C260"/>
  <c r="B493"/>
  <c r="B359"/>
  <c r="D297"/>
  <c r="B496"/>
  <c r="B972"/>
  <c r="D1160"/>
  <c r="C1103"/>
  <c r="B1776"/>
  <c r="D1184"/>
  <c r="B943"/>
  <c r="D319"/>
  <c r="C1990"/>
  <c r="D249"/>
  <c r="C909"/>
  <c r="B594"/>
  <c r="D505"/>
  <c r="D251"/>
  <c r="B813"/>
  <c r="B1172"/>
  <c r="D209"/>
  <c r="D848"/>
  <c r="B1761"/>
  <c r="D391"/>
  <c r="C929"/>
  <c r="D743"/>
  <c r="D1635"/>
  <c r="B1965"/>
  <c r="B222"/>
  <c r="D721"/>
  <c r="D1729"/>
  <c r="C1528"/>
  <c r="C433"/>
  <c r="C609"/>
  <c r="B1605"/>
  <c r="C916"/>
  <c r="B702"/>
  <c r="C1699"/>
  <c r="D378"/>
  <c r="D468"/>
  <c r="D1925"/>
  <c r="D924"/>
  <c r="B385"/>
  <c r="C706"/>
  <c r="C1808"/>
  <c r="B1577"/>
  <c r="D1866"/>
  <c r="D675"/>
  <c r="C1276"/>
  <c r="C1775"/>
  <c r="C726"/>
  <c r="C301"/>
  <c r="B611"/>
  <c r="C1648"/>
  <c r="D1413"/>
  <c r="D941"/>
  <c r="D1700"/>
  <c r="B1371"/>
  <c r="C1452"/>
  <c r="D1354"/>
  <c r="C1690"/>
  <c r="C1049"/>
  <c r="D1471"/>
  <c r="B922"/>
  <c r="B1074"/>
  <c r="B502"/>
  <c r="B1805"/>
  <c r="B949"/>
  <c r="D1764"/>
  <c r="D1535"/>
  <c r="C1856"/>
  <c r="B1109"/>
  <c r="C1954"/>
  <c r="B422"/>
  <c r="C1251"/>
  <c r="D364"/>
  <c r="D1640"/>
  <c r="D1048"/>
  <c r="C481"/>
  <c r="C1403"/>
  <c r="D1897"/>
  <c r="B1477"/>
  <c r="B749"/>
  <c r="C1417"/>
  <c r="C1678"/>
  <c r="B262"/>
  <c r="B822"/>
  <c r="B1911"/>
  <c r="D443"/>
  <c r="B1705"/>
  <c r="B1242"/>
  <c r="D501"/>
  <c r="B1014"/>
  <c r="D1540"/>
  <c r="C1300"/>
  <c r="B1601"/>
  <c r="C1700"/>
  <c r="C1992"/>
  <c r="D1009"/>
  <c r="C1664"/>
  <c r="C779"/>
  <c r="D1582"/>
  <c r="B1515"/>
  <c r="D1716"/>
  <c r="D870"/>
  <c r="C532"/>
  <c r="D773"/>
  <c r="B271"/>
  <c r="C1519"/>
  <c r="C923"/>
  <c r="D376"/>
  <c r="C1839"/>
  <c r="D1548"/>
  <c r="D741"/>
  <c r="C1056"/>
  <c r="D156"/>
  <c r="D132"/>
  <c r="D117"/>
  <c r="D115"/>
  <c r="D656"/>
  <c r="B544"/>
  <c r="D1987"/>
  <c r="D1936"/>
  <c r="B1975"/>
  <c r="C1846"/>
  <c r="D1438"/>
  <c r="D1865"/>
  <c r="D586"/>
  <c r="B634"/>
  <c r="C158"/>
  <c r="C133"/>
  <c r="C1858"/>
  <c r="B1112"/>
  <c r="B147"/>
  <c r="B606"/>
  <c r="C1032"/>
  <c r="D1970"/>
  <c r="B1013"/>
  <c r="B289"/>
  <c r="C575"/>
  <c r="D187"/>
  <c r="C1212"/>
  <c r="D1136"/>
  <c r="D222"/>
  <c r="D1843"/>
  <c r="C937"/>
  <c r="C707"/>
  <c r="B1123"/>
  <c r="D1052"/>
  <c r="B229"/>
  <c r="C230"/>
  <c r="C1953"/>
  <c r="C1427"/>
  <c r="B513"/>
  <c r="D1519"/>
  <c r="B1184"/>
  <c r="D1436"/>
  <c r="B1529"/>
  <c r="B788"/>
  <c r="D359"/>
  <c r="B1807"/>
  <c r="B554"/>
  <c r="D610"/>
  <c r="D1135"/>
  <c r="B1576"/>
  <c r="D1245"/>
  <c r="B815"/>
  <c r="C1385"/>
  <c r="D1650"/>
  <c r="B263"/>
  <c r="C1592"/>
  <c r="B1928"/>
  <c r="C1326"/>
  <c r="B617"/>
  <c r="C1451"/>
  <c r="D410"/>
  <c r="B1585"/>
  <c r="C1676"/>
  <c r="C361"/>
  <c r="B121"/>
  <c r="C1696"/>
  <c r="C1889"/>
  <c r="B1312"/>
  <c r="B1724"/>
  <c r="D515"/>
  <c r="B1271"/>
  <c r="B274"/>
  <c r="B1961"/>
  <c r="C286"/>
  <c r="D308"/>
  <c r="C1880"/>
  <c r="C149"/>
  <c r="D150"/>
  <c r="C434"/>
  <c r="B523"/>
  <c r="D682"/>
  <c r="C666"/>
  <c r="C606"/>
  <c r="D928"/>
  <c r="B1200"/>
  <c r="B1846"/>
  <c r="D526"/>
  <c r="B1884"/>
  <c r="B1224"/>
  <c r="C1988"/>
  <c r="C1498"/>
  <c r="C657"/>
  <c r="D1760"/>
  <c r="C1078"/>
  <c r="C660"/>
  <c r="B1035"/>
  <c r="D701"/>
  <c r="B1398"/>
  <c r="D613"/>
  <c r="B910"/>
  <c r="B659"/>
  <c r="C1266"/>
  <c r="C1392"/>
  <c r="D1701"/>
  <c r="C1616"/>
  <c r="D398"/>
  <c r="D1355"/>
  <c r="C1160"/>
  <c r="B966"/>
  <c r="D1747"/>
  <c r="B1205"/>
  <c r="B479"/>
  <c r="B1640"/>
  <c r="C1463"/>
  <c r="B1300"/>
  <c r="C1156"/>
  <c r="B1465"/>
  <c r="C1243"/>
  <c r="B1028"/>
  <c r="B1153"/>
  <c r="C252"/>
  <c r="D623"/>
  <c r="B1665"/>
  <c r="C907"/>
  <c r="C697"/>
  <c r="C1247"/>
  <c r="B598"/>
  <c r="B1183"/>
  <c r="B987"/>
  <c r="D896"/>
  <c r="D474"/>
  <c r="D1887"/>
  <c r="B1617"/>
  <c r="D1287"/>
  <c r="B1372"/>
  <c r="B1391"/>
  <c r="C439"/>
  <c r="D953"/>
  <c r="B970"/>
  <c r="D990"/>
  <c r="D294"/>
  <c r="C1753"/>
  <c r="B1676"/>
  <c r="D1278"/>
  <c r="B1058"/>
  <c r="B1434"/>
  <c r="C716"/>
  <c r="D1558"/>
  <c r="B740"/>
  <c r="B796"/>
  <c r="C1312"/>
  <c r="D883"/>
  <c r="B1450"/>
  <c r="D479"/>
  <c r="B1590"/>
  <c r="D1028"/>
  <c r="B1578"/>
  <c r="C1107"/>
  <c r="B1703"/>
  <c r="D1459"/>
  <c r="D199"/>
  <c r="D1791"/>
  <c r="B1524"/>
  <c r="C723"/>
  <c r="B601"/>
  <c r="C1725"/>
  <c r="D1818"/>
  <c r="B1623"/>
  <c r="B1281"/>
  <c r="B1389"/>
  <c r="B586"/>
  <c r="C1875"/>
  <c r="D543"/>
  <c r="D711"/>
  <c r="C431"/>
  <c r="C292"/>
  <c r="B596"/>
  <c r="B1709"/>
  <c r="D619"/>
  <c r="B1625"/>
  <c r="C822"/>
  <c r="C390"/>
  <c r="C1098"/>
  <c r="D633"/>
  <c r="B1408"/>
  <c r="B1262"/>
  <c r="D1613"/>
  <c r="C580"/>
  <c r="D1951"/>
  <c r="B389"/>
  <c r="D1312"/>
  <c r="B851"/>
  <c r="C778"/>
  <c r="B512"/>
  <c r="D520"/>
  <c r="B1303"/>
  <c r="D1800"/>
  <c r="B1531"/>
  <c r="C1495"/>
  <c r="C342"/>
  <c r="B1307"/>
  <c r="C405"/>
  <c r="B916"/>
  <c r="D1035"/>
  <c r="B1599"/>
  <c r="D959"/>
  <c r="B1113"/>
  <c r="D812"/>
  <c r="B1475"/>
  <c r="C1132"/>
  <c r="C189"/>
  <c r="B1818"/>
  <c r="B1082"/>
  <c r="D510"/>
  <c r="D1622"/>
  <c r="B1565"/>
  <c r="D269"/>
  <c r="D1994"/>
  <c r="C878"/>
  <c r="B230"/>
  <c r="C463"/>
  <c r="C1589"/>
  <c r="B989"/>
  <c r="C1140"/>
  <c r="B1698"/>
  <c r="C1968"/>
  <c r="B1687"/>
  <c r="B769"/>
  <c r="B1651"/>
  <c r="C363"/>
  <c r="D994"/>
  <c r="C401"/>
  <c r="B1080"/>
  <c r="B1941"/>
  <c r="C225"/>
  <c r="D307"/>
  <c r="C1288"/>
  <c r="C846"/>
  <c r="B672"/>
  <c r="C904"/>
  <c r="C1795"/>
  <c r="C931"/>
  <c r="C1207"/>
  <c r="B1489"/>
  <c r="C1740"/>
  <c r="D1757"/>
  <c r="B1254"/>
  <c r="B1260"/>
  <c r="C1931"/>
  <c r="C1726"/>
  <c r="D1829"/>
  <c r="B1719"/>
  <c r="B1208"/>
  <c r="D950"/>
  <c r="C743"/>
  <c r="D1229"/>
  <c r="B280"/>
  <c r="D1718"/>
  <c r="B1071"/>
  <c r="B1744"/>
  <c r="C1776"/>
  <c r="C1944"/>
  <c r="C1566"/>
  <c r="C1721"/>
  <c r="D121"/>
  <c r="B145"/>
  <c r="C131"/>
  <c r="C143"/>
  <c r="B1620"/>
  <c r="D1257"/>
  <c r="C1780"/>
  <c r="D1476"/>
  <c r="D1579"/>
  <c r="D600"/>
  <c r="C1829"/>
  <c r="C1995"/>
  <c r="C485"/>
  <c r="D1823"/>
  <c r="B919"/>
  <c r="C184"/>
  <c r="D1310"/>
  <c r="B236"/>
  <c r="B1988"/>
  <c r="D384"/>
  <c r="D1533"/>
  <c r="D1499"/>
  <c r="D1774"/>
  <c r="B885"/>
  <c r="B1277"/>
  <c r="C1748"/>
  <c r="D1678"/>
  <c r="B1269"/>
  <c r="C829"/>
  <c r="B1671"/>
  <c r="D1084"/>
  <c r="C1994"/>
  <c r="B469"/>
  <c r="C305"/>
  <c r="C240"/>
  <c r="D1817"/>
  <c r="D1296"/>
  <c r="C1133"/>
  <c r="D1851"/>
  <c r="D1879"/>
  <c r="D1214"/>
  <c r="D1427"/>
  <c r="D1958"/>
  <c r="C1674"/>
  <c r="B811"/>
  <c r="B992"/>
  <c r="C1467"/>
  <c r="C1256"/>
  <c r="D1117"/>
  <c r="B1104"/>
  <c r="C1076"/>
  <c r="D1037"/>
  <c r="C944"/>
  <c r="D469"/>
  <c r="D724"/>
  <c r="B120"/>
  <c r="B158"/>
  <c r="C1768"/>
  <c r="D1033"/>
  <c r="D723"/>
  <c r="C1186"/>
  <c r="D521"/>
  <c r="C862"/>
  <c r="D1046"/>
  <c r="B393"/>
  <c r="B1034"/>
  <c r="C1203"/>
  <c r="C160"/>
  <c r="C142"/>
  <c r="B152"/>
  <c r="B1853"/>
  <c r="B652"/>
  <c r="C892"/>
  <c r="D1657"/>
  <c r="B1342"/>
  <c r="B1650"/>
  <c r="D1645"/>
  <c r="C1929"/>
  <c r="D838"/>
  <c r="C1104"/>
  <c r="B1575"/>
  <c r="D1743"/>
  <c r="C665"/>
  <c r="D803"/>
  <c r="B1331"/>
  <c r="B875"/>
  <c r="D945"/>
  <c r="B887"/>
  <c r="D200"/>
  <c r="C318"/>
  <c r="C974"/>
  <c r="B200"/>
  <c r="D958"/>
  <c r="C436"/>
  <c r="B667"/>
  <c r="B1215"/>
  <c r="C1521"/>
  <c r="B1514"/>
  <c r="B228"/>
  <c r="B932"/>
  <c r="D333"/>
  <c r="D572"/>
  <c r="B1830"/>
  <c r="B1729"/>
  <c r="B1499"/>
  <c r="B1790"/>
  <c r="B1005"/>
  <c r="D921"/>
  <c r="B1038"/>
  <c r="D1195"/>
  <c r="D639"/>
  <c r="D1440"/>
  <c r="C1353"/>
  <c r="B1245"/>
  <c r="C1617"/>
  <c r="B1336"/>
  <c r="C863"/>
  <c r="D582"/>
  <c r="B657"/>
  <c r="C1552"/>
  <c r="C617"/>
  <c r="D1672"/>
  <c r="B684"/>
  <c r="C1155"/>
  <c r="C1758"/>
  <c r="C1055"/>
  <c r="C202"/>
  <c r="B1501"/>
  <c r="C393"/>
  <c r="C996"/>
  <c r="B1741"/>
  <c r="D1366"/>
  <c r="D1454"/>
  <c r="B529"/>
  <c r="D852"/>
  <c r="B1161"/>
  <c r="C1588"/>
  <c r="B863"/>
  <c r="D984"/>
  <c r="D424"/>
  <c r="D1109"/>
  <c r="C811"/>
  <c r="B175"/>
  <c r="D809"/>
  <c r="B1772"/>
  <c r="B240"/>
  <c r="D1928"/>
  <c r="D546"/>
  <c r="C1672"/>
  <c r="C1667"/>
  <c r="D1602"/>
  <c r="B1273"/>
  <c r="D1873"/>
  <c r="D1847"/>
  <c r="D1900"/>
  <c r="B622"/>
  <c r="D720"/>
  <c r="C1010"/>
  <c r="D1323"/>
  <c r="C1934"/>
  <c r="C1064"/>
  <c r="B1643"/>
  <c r="D1013"/>
  <c r="C1215"/>
  <c r="C1270"/>
  <c r="B1087"/>
  <c r="D1120"/>
  <c r="B1861"/>
  <c r="B817"/>
  <c r="D1686"/>
  <c r="B803"/>
  <c r="B1944"/>
  <c r="B852"/>
  <c r="C1824"/>
  <c r="B1440"/>
  <c r="B1433"/>
  <c r="B416"/>
  <c r="B195"/>
  <c r="C1013"/>
  <c r="B773"/>
  <c r="D320"/>
  <c r="C287"/>
  <c r="D1944"/>
  <c r="C1484"/>
  <c r="D832"/>
  <c r="B1533"/>
  <c r="D394"/>
  <c r="C1265"/>
  <c r="D749"/>
  <c r="C484"/>
  <c r="D1169"/>
  <c r="B1397"/>
  <c r="B1816"/>
  <c r="C554"/>
  <c r="D254"/>
  <c r="D1554"/>
  <c r="B1052"/>
  <c r="C1640"/>
  <c r="D1738"/>
  <c r="C1845"/>
  <c r="D1572"/>
  <c r="C1028"/>
  <c r="D1487"/>
  <c r="D268"/>
  <c r="D1219"/>
  <c r="B809"/>
  <c r="C1604"/>
  <c r="D218"/>
  <c r="D1137"/>
  <c r="C1543"/>
  <c r="B1520"/>
  <c r="B1211"/>
  <c r="D1712"/>
  <c r="D270"/>
  <c r="D1379"/>
  <c r="C1596"/>
  <c r="B795"/>
  <c r="C1453"/>
  <c r="C505"/>
  <c r="C1254"/>
  <c r="C1298"/>
  <c r="B433"/>
  <c r="C1327"/>
  <c r="B1351"/>
  <c r="B1648"/>
  <c r="D835"/>
  <c r="C1537"/>
  <c r="B1843"/>
  <c r="B1652"/>
  <c r="C1905"/>
  <c r="C215"/>
  <c r="B1594"/>
  <c r="B663"/>
  <c r="D561"/>
  <c r="B1787"/>
  <c r="D437"/>
  <c r="D1357"/>
  <c r="C1773"/>
  <c r="D256"/>
  <c r="B1315"/>
  <c r="C1788"/>
  <c r="D854"/>
  <c r="D1388"/>
  <c r="C1917"/>
  <c r="C876"/>
  <c r="C1840"/>
  <c r="C134"/>
  <c r="C163"/>
  <c r="D1486"/>
  <c r="C542"/>
  <c r="B318"/>
  <c r="C211"/>
  <c r="C1686"/>
  <c r="B589"/>
  <c r="D1231"/>
  <c r="D709"/>
  <c r="D377"/>
  <c r="C815"/>
  <c r="C468"/>
  <c r="D136"/>
  <c r="B163"/>
  <c r="D417"/>
  <c r="B900"/>
  <c r="B321"/>
  <c r="D657"/>
  <c r="D439"/>
  <c r="D1180"/>
  <c r="C752"/>
  <c r="B1186"/>
  <c r="C521"/>
  <c r="C400"/>
  <c r="B514"/>
  <c r="B1615"/>
  <c r="B1134"/>
  <c r="B531"/>
  <c r="D1020"/>
  <c r="B581"/>
  <c r="C1766"/>
  <c r="D225"/>
  <c r="C976"/>
  <c r="D1536"/>
  <c r="D1562"/>
  <c r="D844"/>
  <c r="C1086"/>
  <c r="B304"/>
  <c r="D1005"/>
  <c r="D800"/>
  <c r="C1728"/>
  <c r="B1178"/>
  <c r="B333"/>
  <c r="C1097"/>
  <c r="C1600"/>
  <c r="C1527"/>
  <c r="C235"/>
  <c r="C1087"/>
  <c r="B1606"/>
  <c r="B752"/>
  <c r="C1067"/>
  <c r="B435"/>
  <c r="C503"/>
  <c r="B1600"/>
  <c r="C597"/>
  <c r="D949"/>
  <c r="D1307"/>
  <c r="C1887"/>
  <c r="D1959"/>
  <c r="D641"/>
  <c r="C1347"/>
  <c r="C693"/>
  <c r="B1607"/>
  <c r="B993"/>
  <c r="B538"/>
  <c r="C1644"/>
  <c r="D999"/>
  <c r="C745"/>
  <c r="C153"/>
  <c r="B109"/>
  <c r="B156"/>
  <c r="C152"/>
  <c r="B125"/>
  <c r="B482"/>
  <c r="C927"/>
  <c r="C670"/>
  <c r="C1240"/>
  <c r="B1792"/>
  <c r="B587"/>
  <c r="C1458"/>
  <c r="B1064"/>
  <c r="D290"/>
  <c r="B1405"/>
  <c r="B136"/>
  <c r="C120"/>
  <c r="B1902"/>
  <c r="C1660"/>
  <c r="D1072"/>
  <c r="B197"/>
  <c r="D267"/>
  <c r="D460"/>
  <c r="C1715"/>
  <c r="B480"/>
  <c r="D1358"/>
  <c r="B1376"/>
  <c r="C1817"/>
  <c r="D663"/>
  <c r="D1903"/>
  <c r="C182"/>
  <c r="C1793"/>
  <c r="B371"/>
  <c r="C309"/>
  <c r="D1648"/>
  <c r="C228"/>
  <c r="C767"/>
  <c r="C1510"/>
  <c r="C1471"/>
  <c r="C563"/>
  <c r="C748"/>
  <c r="D1557"/>
  <c r="D292"/>
  <c r="D517"/>
  <c r="B1480"/>
  <c r="B607"/>
  <c r="D1331"/>
  <c r="B404"/>
  <c r="C1804"/>
  <c r="B927"/>
  <c r="C1497"/>
  <c r="C1367"/>
  <c r="D554"/>
  <c r="D1810"/>
  <c r="D1547"/>
  <c r="C673"/>
  <c r="B407"/>
  <c r="D189"/>
  <c r="D1318"/>
  <c r="C1810"/>
  <c r="D1884"/>
  <c r="D971"/>
  <c r="B1117"/>
  <c r="B410"/>
  <c r="D1239"/>
  <c r="D894"/>
  <c r="D1432"/>
  <c r="B626"/>
  <c r="C950"/>
  <c r="B1912"/>
  <c r="B1169"/>
  <c r="C1811"/>
  <c r="B290"/>
  <c r="D1751"/>
  <c r="D697"/>
  <c r="B305"/>
  <c r="B1847"/>
  <c r="D879"/>
  <c r="D685"/>
  <c r="C1914"/>
  <c r="D1801"/>
  <c r="D612"/>
  <c r="B715"/>
  <c r="B1098"/>
  <c r="B1030"/>
  <c r="C546"/>
  <c r="D946"/>
  <c r="B460"/>
  <c r="C1501"/>
  <c r="B1472"/>
  <c r="B1549"/>
  <c r="C334"/>
  <c r="D795"/>
  <c r="C466"/>
  <c r="B1129"/>
  <c r="C1603"/>
  <c r="B427"/>
  <c r="C1642"/>
  <c r="D1534"/>
  <c r="C895"/>
  <c r="B1182"/>
  <c r="D355"/>
  <c r="B346"/>
  <c r="C652"/>
  <c r="D888"/>
  <c r="C959"/>
  <c r="B572"/>
  <c r="C705"/>
  <c r="D1680"/>
  <c r="C1450"/>
  <c r="D509"/>
  <c r="B1110"/>
  <c r="B640"/>
  <c r="D1612"/>
  <c r="C319"/>
  <c r="D919"/>
  <c r="D1984"/>
  <c r="D1941"/>
  <c r="D1653"/>
  <c r="D1172"/>
  <c r="C830"/>
  <c r="B537"/>
  <c r="C1637"/>
  <c r="C488"/>
  <c r="C1850"/>
  <c r="C1628"/>
  <c r="D2002"/>
  <c r="C668"/>
  <c r="B1782"/>
  <c r="D744"/>
  <c r="B675"/>
  <c r="D456"/>
  <c r="C1533"/>
  <c r="D1891"/>
  <c r="D1150"/>
  <c r="B555"/>
  <c r="C198"/>
  <c r="D171"/>
  <c r="B1513"/>
  <c r="B445"/>
  <c r="B1621"/>
  <c r="B223"/>
  <c r="C1733"/>
  <c r="B353"/>
  <c r="B1263"/>
  <c r="D1480"/>
  <c r="C1335"/>
  <c r="C417"/>
  <c r="B1019"/>
  <c r="D1203"/>
  <c r="C1697"/>
  <c r="C1781"/>
  <c r="D1589"/>
  <c r="B1192"/>
  <c r="B449"/>
  <c r="C581"/>
  <c r="B1407"/>
  <c r="C1449"/>
  <c r="C1216"/>
  <c r="C667"/>
  <c r="B1877"/>
  <c r="B1204"/>
  <c r="D1470"/>
  <c r="B639"/>
  <c r="D722"/>
  <c r="B388"/>
  <c r="B1977"/>
  <c r="C492"/>
  <c r="C1997"/>
  <c r="B1311"/>
  <c r="C348"/>
  <c r="C889"/>
  <c r="C551"/>
  <c r="D1759"/>
  <c r="D710"/>
  <c r="D162"/>
  <c r="C835"/>
  <c r="C1638"/>
  <c r="D1509"/>
  <c r="D647"/>
  <c r="B1789"/>
  <c r="B1073"/>
  <c r="C1189"/>
  <c r="B1916"/>
  <c r="C1257"/>
  <c r="C1466"/>
  <c r="C140"/>
  <c r="C136"/>
  <c r="D143"/>
  <c r="D157"/>
  <c r="D1768"/>
  <c r="C569"/>
  <c r="B807"/>
  <c r="D758"/>
  <c r="C1436"/>
  <c r="D1837"/>
  <c r="B1000"/>
  <c r="D790"/>
  <c r="B1302"/>
  <c r="B1649"/>
  <c r="D1043"/>
  <c r="B664"/>
  <c r="D455"/>
  <c r="B267"/>
  <c r="C681"/>
  <c r="D1732"/>
  <c r="C1579"/>
  <c r="D1676"/>
  <c r="B880"/>
  <c r="B576"/>
  <c r="C914"/>
  <c r="B196"/>
  <c r="C1919"/>
  <c r="C1039"/>
  <c r="C1381"/>
  <c r="C1286"/>
  <c r="C818"/>
  <c r="C1732"/>
  <c r="D772"/>
  <c r="D362"/>
  <c r="C1072"/>
  <c r="D1978"/>
  <c r="C1987"/>
  <c r="B306"/>
  <c r="C500"/>
  <c r="C181"/>
  <c r="B239"/>
  <c r="C1318"/>
  <c r="C1239"/>
  <c r="B758"/>
  <c r="B698"/>
  <c r="C761"/>
  <c r="B185"/>
  <c r="B232"/>
  <c r="D1508"/>
  <c r="D1621"/>
  <c r="C148"/>
  <c r="D125"/>
  <c r="C710"/>
  <c r="D120"/>
  <c r="B117"/>
  <c r="D409"/>
  <c r="D1443"/>
  <c r="C637"/>
  <c r="D1878"/>
  <c r="D1173"/>
  <c r="D1485"/>
  <c r="B751"/>
  <c r="C538"/>
  <c r="C1901"/>
  <c r="B1753"/>
  <c r="B1654"/>
  <c r="B133"/>
  <c r="D130"/>
  <c r="C146"/>
  <c r="D866"/>
  <c r="B1463"/>
  <c r="C773"/>
  <c r="D1892"/>
  <c r="B1432"/>
  <c r="D1238"/>
  <c r="C1438"/>
  <c r="B730"/>
  <c r="B1293"/>
  <c r="C957"/>
  <c r="B1296"/>
  <c r="B718"/>
  <c r="B739"/>
  <c r="C1903"/>
  <c r="C1763"/>
  <c r="C517"/>
  <c r="C262"/>
  <c r="B1947"/>
  <c r="C1790"/>
  <c r="D1402"/>
  <c r="D1264"/>
  <c r="C421"/>
  <c r="B402"/>
  <c r="C1636"/>
  <c r="D966"/>
  <c r="B354"/>
  <c r="D1689"/>
  <c r="D1163"/>
  <c r="D943"/>
  <c r="C995"/>
  <c r="D1006"/>
  <c r="C533"/>
  <c r="C1024"/>
  <c r="C1765"/>
  <c r="C1444"/>
  <c r="B212"/>
  <c r="C448"/>
  <c r="C1198"/>
  <c r="B1893"/>
  <c r="D498"/>
  <c r="D1608"/>
  <c r="C1007"/>
  <c r="D1628"/>
  <c r="B557"/>
  <c r="D1784"/>
  <c r="B409"/>
  <c r="C999"/>
  <c r="D594"/>
  <c r="B1680"/>
  <c r="C188"/>
  <c r="D371"/>
  <c r="C1614"/>
  <c r="D540"/>
  <c r="D408"/>
  <c r="D1216"/>
  <c r="B1048"/>
  <c r="B708"/>
  <c r="C177"/>
  <c r="B526"/>
  <c r="B1909"/>
  <c r="D631"/>
  <c r="C426"/>
  <c r="B1031"/>
  <c r="C1127"/>
  <c r="B322"/>
  <c r="C293"/>
  <c r="D585"/>
  <c r="C1803"/>
  <c r="D358"/>
  <c r="B1445"/>
  <c r="D168"/>
  <c r="B1026"/>
  <c r="D1593"/>
  <c r="B1556"/>
  <c r="B1795"/>
  <c r="D1758"/>
  <c r="D876"/>
  <c r="D482"/>
  <c r="B349"/>
  <c r="B694"/>
  <c r="D1012"/>
  <c r="D309"/>
  <c r="D547"/>
  <c r="C663"/>
  <c r="D993"/>
  <c r="D1197"/>
  <c r="C459"/>
  <c r="C1491"/>
  <c r="C732"/>
  <c r="C1848"/>
  <c r="D1614"/>
  <c r="D911"/>
  <c r="B1616"/>
  <c r="C869"/>
  <c r="C1492"/>
  <c r="B1334"/>
  <c r="C1149"/>
  <c r="C1135"/>
  <c r="D1999"/>
  <c r="B1622"/>
  <c r="D1441"/>
  <c r="B1195"/>
  <c r="C1101"/>
  <c r="D748"/>
  <c r="D360"/>
  <c r="C1162"/>
  <c r="C271"/>
  <c r="D203"/>
  <c r="C644"/>
  <c r="C442"/>
  <c r="C1832"/>
  <c r="C396"/>
  <c r="C1652"/>
  <c r="D601"/>
  <c r="B783"/>
  <c r="D638"/>
  <c r="C1627"/>
  <c r="D1115"/>
  <c r="C871"/>
  <c r="B1638"/>
  <c r="B1889"/>
  <c r="C1965"/>
  <c r="D954"/>
  <c r="B1763"/>
  <c r="C1201"/>
  <c r="D524"/>
  <c r="C975"/>
  <c r="C1834"/>
  <c r="B1003"/>
  <c r="D780"/>
  <c r="C451"/>
  <c r="D655"/>
  <c r="B649"/>
  <c r="D777"/>
  <c r="D423"/>
  <c r="B686"/>
  <c r="D667"/>
  <c r="B1966"/>
  <c r="B1046"/>
  <c r="C1902"/>
  <c r="D188"/>
  <c r="B1278"/>
  <c r="D1176"/>
  <c r="D1815"/>
  <c r="D490"/>
  <c r="D1671"/>
  <c r="B326"/>
  <c r="C167"/>
  <c r="D830"/>
  <c r="D350"/>
  <c r="D1541"/>
  <c r="C1779"/>
  <c r="B1137"/>
  <c r="D227"/>
  <c r="C1000"/>
  <c r="C1111"/>
  <c r="B391"/>
  <c r="C648"/>
  <c r="D1261"/>
  <c r="C1193"/>
  <c r="B470"/>
  <c r="B1482"/>
  <c r="C689"/>
  <c r="B1917"/>
  <c r="C747"/>
  <c r="C1309"/>
  <c r="B930"/>
  <c r="C1837"/>
  <c r="C1886"/>
  <c r="D1695"/>
  <c r="C1261"/>
  <c r="B1255"/>
  <c r="D969"/>
  <c r="B448"/>
  <c r="C1285"/>
  <c r="D1071"/>
  <c r="B1057"/>
  <c r="D1505"/>
  <c r="B1045"/>
  <c r="B1429"/>
  <c r="D175"/>
  <c r="B1881"/>
  <c r="B471"/>
  <c r="C443"/>
  <c r="D1937"/>
  <c r="C1950"/>
  <c r="C223"/>
  <c r="C1587"/>
  <c r="B849"/>
  <c r="B463"/>
  <c r="B237"/>
  <c r="D1886"/>
  <c r="D1972"/>
  <c r="D387"/>
  <c r="C449"/>
  <c r="B841"/>
  <c r="C1050"/>
  <c r="D457"/>
  <c r="C1163"/>
  <c r="B215"/>
  <c r="C1375"/>
  <c r="C1774"/>
  <c r="B1053"/>
  <c r="D1338"/>
  <c r="B1024"/>
  <c r="D1544"/>
  <c r="B128"/>
  <c r="D142"/>
  <c r="D111"/>
  <c r="D118"/>
  <c r="C1432"/>
  <c r="B378"/>
  <c r="C574"/>
  <c r="D1317"/>
  <c r="C303"/>
  <c r="D1993"/>
  <c r="D708"/>
  <c r="D869"/>
  <c r="C834"/>
  <c r="D1871"/>
  <c r="C1983"/>
  <c r="C298"/>
  <c r="B1561"/>
  <c r="D1281"/>
  <c r="D799"/>
  <c r="B771"/>
  <c r="B1359"/>
  <c r="B648"/>
  <c r="C1594"/>
  <c r="B1167"/>
  <c r="D580"/>
  <c r="B174"/>
  <c r="D1321"/>
  <c r="B1425"/>
  <c r="D1082"/>
  <c r="C1231"/>
  <c r="B1259"/>
  <c r="D433"/>
  <c r="D1434"/>
  <c r="D1960"/>
  <c r="C1174"/>
  <c r="C1794"/>
  <c r="D1861"/>
  <c r="C1179"/>
  <c r="C692"/>
  <c r="B846"/>
  <c r="C1165"/>
  <c r="C1956"/>
  <c r="C894"/>
  <c r="D934"/>
  <c r="B631"/>
  <c r="D796"/>
  <c r="B1673"/>
  <c r="B677"/>
  <c r="C1683"/>
  <c r="C1001"/>
  <c r="B376"/>
  <c r="B119"/>
  <c r="B1083"/>
  <c r="C1332"/>
  <c r="C1883"/>
  <c r="D755"/>
  <c r="B835"/>
  <c r="D413"/>
  <c r="D1389"/>
  <c r="C1226"/>
  <c r="D1513"/>
  <c r="D1051"/>
  <c r="D110"/>
  <c r="D128"/>
  <c r="D133"/>
  <c r="D489"/>
  <c r="B1180"/>
  <c r="B1973"/>
  <c r="C1324"/>
  <c r="C1574"/>
  <c r="C1694"/>
  <c r="B369"/>
  <c r="C166"/>
  <c r="D1416"/>
  <c r="C1822"/>
  <c r="C1146"/>
  <c r="C1685"/>
  <c r="B974"/>
  <c r="B1288"/>
  <c r="D265"/>
  <c r="D1409"/>
  <c r="D1634"/>
  <c r="C938"/>
  <c r="D432"/>
  <c r="D823"/>
  <c r="B189"/>
  <c r="D872"/>
  <c r="D1894"/>
  <c r="B1151"/>
  <c r="D942"/>
  <c r="C1246"/>
  <c r="B1225"/>
  <c r="D1081"/>
  <c r="C399"/>
  <c r="D1418"/>
  <c r="B914"/>
  <c r="C760"/>
  <c r="C1747"/>
  <c r="C1473"/>
  <c r="D1664"/>
  <c r="B1848"/>
  <c r="D1750"/>
  <c r="C696"/>
  <c r="D881"/>
  <c r="C1826"/>
  <c r="B836"/>
  <c r="C1908"/>
  <c r="D1728"/>
  <c r="C994"/>
  <c r="D345"/>
  <c r="C1698"/>
  <c r="C1099"/>
  <c r="C169"/>
  <c r="B1418"/>
  <c r="C321"/>
  <c r="B982"/>
  <c r="D730"/>
  <c r="C324"/>
  <c r="C1091"/>
  <c r="D241"/>
  <c r="C1320"/>
  <c r="C941"/>
  <c r="C1114"/>
  <c r="C1936"/>
  <c r="C508"/>
  <c r="D1675"/>
  <c r="B424"/>
  <c r="D1691"/>
  <c r="D1836"/>
  <c r="C1200"/>
  <c r="B1126"/>
  <c r="B1954"/>
  <c r="D1685"/>
  <c r="C1912"/>
  <c r="B819"/>
  <c r="C494"/>
  <c r="C1734"/>
  <c r="B1714"/>
  <c r="B1563"/>
  <c r="D1667"/>
  <c r="D204"/>
  <c r="C626"/>
  <c r="B1105"/>
  <c r="D1950"/>
  <c r="D382"/>
  <c r="D558"/>
  <c r="B1426"/>
  <c r="B1587"/>
  <c r="D215"/>
  <c r="B1631"/>
  <c r="D1586"/>
  <c r="B1228"/>
  <c r="C534"/>
  <c r="D1327"/>
  <c r="B1100"/>
  <c r="C1871"/>
  <c r="D427"/>
  <c r="C1544"/>
  <c r="D1790"/>
  <c r="D670"/>
  <c r="D808"/>
  <c r="D389"/>
  <c r="B1241"/>
  <c r="D1129"/>
  <c r="D1078"/>
  <c r="B397"/>
  <c r="B1767"/>
  <c r="D1600"/>
  <c r="B781"/>
  <c r="B405"/>
  <c r="B1382"/>
  <c r="C1296"/>
  <c r="B929"/>
  <c r="D1255"/>
  <c r="D1204"/>
  <c r="B658"/>
  <c r="C1422"/>
  <c r="D650"/>
  <c r="B504"/>
  <c r="B286"/>
  <c r="B1901"/>
  <c r="C1330"/>
  <c r="D1992"/>
  <c r="B1819"/>
  <c r="D957"/>
  <c r="B1455"/>
  <c r="D1618"/>
  <c r="B1808"/>
  <c r="D445"/>
  <c r="C612"/>
  <c r="B1996"/>
  <c r="D1945"/>
  <c r="B726"/>
  <c r="D407"/>
  <c r="D570"/>
  <c r="B1797"/>
  <c r="D1375"/>
  <c r="B724"/>
  <c r="B1490"/>
  <c r="D1179"/>
  <c r="D1699"/>
  <c r="C1041"/>
  <c r="C1791"/>
  <c r="B337"/>
  <c r="B1781"/>
  <c r="B1791"/>
  <c r="B1629"/>
  <c r="D886"/>
  <c r="B1949"/>
  <c r="B205"/>
  <c r="B1896"/>
  <c r="B1683"/>
  <c r="C272"/>
  <c r="B883"/>
  <c r="D860"/>
  <c r="C898"/>
  <c r="C447"/>
  <c r="B1096"/>
  <c r="D1110"/>
  <c r="D1381"/>
  <c r="D1976"/>
  <c r="D1804"/>
  <c r="D327"/>
  <c r="C1857"/>
  <c r="D123"/>
  <c r="D1607"/>
  <c r="D153"/>
  <c r="C1230"/>
  <c r="C700"/>
  <c r="C1134"/>
  <c r="D1775"/>
  <c r="B1839"/>
  <c r="B1495"/>
  <c r="B1016"/>
  <c r="D774"/>
  <c r="D205"/>
  <c r="D1027"/>
  <c r="C154"/>
  <c r="D139"/>
  <c r="C157"/>
  <c r="B447"/>
  <c r="D316"/>
  <c r="D717"/>
  <c r="D1339"/>
  <c r="C1894"/>
  <c r="D728"/>
  <c r="C1825"/>
  <c r="B415"/>
  <c r="C939"/>
  <c r="C1882"/>
  <c r="D481"/>
  <c r="D816"/>
  <c r="D1802"/>
  <c r="B952"/>
  <c r="C1418"/>
  <c r="C833"/>
  <c r="B452"/>
  <c r="B1725"/>
  <c r="D1352"/>
  <c r="B1603"/>
  <c r="C1468"/>
  <c r="C1475"/>
  <c r="B315"/>
  <c r="C1093"/>
  <c r="D654"/>
  <c r="D405"/>
  <c r="C590"/>
  <c r="C1525"/>
  <c r="B1274"/>
  <c r="B1982"/>
  <c r="C179"/>
  <c r="D1469"/>
  <c r="D806"/>
  <c r="D640"/>
  <c r="D1553"/>
  <c r="C1659"/>
  <c r="C1348"/>
  <c r="C1102"/>
  <c r="D1070"/>
  <c r="C1168"/>
  <c r="C501"/>
  <c r="D1786"/>
  <c r="D1152"/>
  <c r="D1709"/>
  <c r="B646"/>
  <c r="B585"/>
  <c r="C139"/>
  <c r="C162"/>
  <c r="D1583"/>
  <c r="D518"/>
  <c r="D783"/>
  <c r="B368"/>
  <c r="D1643"/>
  <c r="B1125"/>
  <c r="D544"/>
  <c r="C253"/>
  <c r="D1609"/>
  <c r="B1431"/>
  <c r="C135"/>
  <c r="B115"/>
  <c r="C164"/>
  <c r="B363"/>
  <c r="D802"/>
  <c r="B536"/>
  <c r="C1365"/>
  <c r="C1502"/>
  <c r="D289"/>
  <c r="C460"/>
  <c r="B1528"/>
  <c r="B394"/>
  <c r="B1185"/>
  <c r="C242"/>
  <c r="C1620"/>
  <c r="D1405"/>
  <c r="D887"/>
  <c r="D1280"/>
  <c r="D986"/>
  <c r="C679"/>
  <c r="D956"/>
  <c r="B510"/>
  <c r="D791"/>
  <c r="C1398"/>
  <c r="C1120"/>
  <c r="B1918"/>
  <c r="D261"/>
  <c r="C212"/>
  <c r="D916"/>
  <c r="D793"/>
  <c r="C1489"/>
  <c r="D1479"/>
  <c r="D253"/>
  <c r="D1577"/>
  <c r="B1147"/>
  <c r="C946"/>
  <c r="B1042"/>
  <c r="B1149"/>
  <c r="C1609"/>
  <c r="D1652"/>
  <c r="C283"/>
  <c r="B1063"/>
  <c r="D1737"/>
  <c r="C1526"/>
  <c r="C1745"/>
  <c r="D1121"/>
  <c r="B1696"/>
  <c r="C1814"/>
  <c r="C270"/>
  <c r="C232"/>
  <c r="C1377"/>
  <c r="B462"/>
  <c r="D1752"/>
  <c r="B933"/>
  <c r="C1866"/>
  <c r="B1657"/>
  <c r="D1580"/>
  <c r="D1599"/>
  <c r="D305"/>
  <c r="B1214"/>
  <c r="C1037"/>
  <c r="B336"/>
  <c r="C865"/>
  <c r="D465"/>
  <c r="B1574"/>
  <c r="B1736"/>
  <c r="D753"/>
  <c r="B597"/>
  <c r="C1401"/>
  <c r="B1099"/>
  <c r="D1504"/>
  <c r="D221"/>
  <c r="C968"/>
  <c r="D1859"/>
  <c r="D224"/>
  <c r="D1630"/>
  <c r="B614"/>
  <c r="C1952"/>
  <c r="D422"/>
  <c r="B1870"/>
  <c r="B1347"/>
  <c r="D495"/>
  <c r="B654"/>
  <c r="D1927"/>
  <c r="C557"/>
  <c r="C874"/>
  <c r="C1344"/>
  <c r="B440"/>
  <c r="D1346"/>
  <c r="C1632"/>
  <c r="B1771"/>
  <c r="D677"/>
  <c r="C1293"/>
  <c r="B233"/>
  <c r="D243"/>
  <c r="B1568"/>
  <c r="C1557"/>
  <c r="C267"/>
  <c r="D660"/>
  <c r="B671"/>
  <c r="D845"/>
  <c r="C1738"/>
  <c r="B1626"/>
  <c r="D1270"/>
  <c r="C791"/>
  <c r="D1196"/>
  <c r="B710"/>
  <c r="D1235"/>
  <c r="B1133"/>
  <c r="C244"/>
  <c r="D1437"/>
  <c r="C1963"/>
  <c r="B1301"/>
  <c r="B1821"/>
  <c r="C256"/>
  <c r="D672"/>
  <c r="B714"/>
  <c r="C1282"/>
  <c r="C1337"/>
  <c r="B857"/>
  <c r="C1213"/>
  <c r="D282"/>
  <c r="C1867"/>
  <c r="C1651"/>
  <c r="C1542"/>
  <c r="B501"/>
  <c r="C924"/>
  <c r="C1722"/>
  <c r="B1844"/>
  <c r="D1724"/>
  <c r="C562"/>
  <c r="B1869"/>
  <c r="C1967"/>
  <c r="B1357"/>
  <c r="D1311"/>
  <c r="B1213"/>
  <c r="B347"/>
  <c r="D353"/>
  <c r="D1934"/>
  <c r="C1647"/>
  <c r="C1446"/>
  <c r="D1677"/>
  <c r="B960"/>
  <c r="C1550"/>
  <c r="B1317"/>
  <c r="D1736"/>
  <c r="C1152"/>
  <c r="D895"/>
  <c r="D1720"/>
  <c r="C610"/>
  <c r="D1302"/>
  <c r="C1180"/>
  <c r="C1455"/>
  <c r="D223"/>
  <c r="C639"/>
  <c r="B1759"/>
  <c r="C801"/>
  <c r="C1923"/>
  <c r="C1870"/>
  <c r="B1702"/>
  <c r="D907"/>
  <c r="D1453"/>
  <c r="C277"/>
  <c r="C1192"/>
  <c r="C933"/>
  <c r="B1970"/>
  <c r="B244"/>
  <c r="D1839"/>
  <c r="B1265"/>
  <c r="D1639"/>
  <c r="C854"/>
  <c r="B577"/>
  <c r="B1165"/>
  <c r="C1119"/>
  <c r="D898"/>
  <c r="B1285"/>
  <c r="B201"/>
  <c r="B1597"/>
  <c r="C1515"/>
  <c r="D1234"/>
  <c r="B1864"/>
  <c r="D1417"/>
  <c r="D649"/>
  <c r="B1150"/>
  <c r="B1343"/>
  <c r="D611"/>
  <c r="B1637"/>
  <c r="B1979"/>
  <c r="C1851"/>
  <c r="B582"/>
  <c r="D662"/>
  <c r="D1189"/>
  <c r="D847"/>
  <c r="B429"/>
  <c r="B351"/>
  <c r="B1004"/>
  <c r="B996"/>
  <c r="C314"/>
  <c r="B165"/>
  <c r="B141"/>
  <c r="B130"/>
  <c r="B140"/>
  <c r="B754"/>
  <c r="D312"/>
  <c r="B962"/>
  <c r="D1253"/>
  <c r="B1268"/>
  <c r="C592"/>
  <c r="D1703"/>
  <c r="C1116"/>
  <c r="C1202"/>
  <c r="B1770"/>
  <c r="C161"/>
  <c r="D137"/>
  <c r="D116"/>
  <c r="D140"/>
  <c r="B112"/>
  <c r="C770"/>
  <c r="C1170"/>
  <c r="D304"/>
  <c r="D1842"/>
  <c r="B627"/>
  <c r="D1473"/>
  <c r="D190"/>
  <c r="C1884"/>
  <c r="C945"/>
  <c r="B172"/>
  <c r="D813"/>
  <c r="C810"/>
  <c r="C1937"/>
  <c r="B1054"/>
  <c r="C1316"/>
  <c r="C1981"/>
  <c r="C688"/>
  <c r="B1635"/>
  <c r="B1707"/>
  <c r="C1238"/>
  <c r="D1590"/>
  <c r="C299"/>
  <c r="D1131"/>
  <c r="C1625"/>
  <c r="D291"/>
  <c r="C1584"/>
  <c r="C727"/>
  <c r="B727"/>
  <c r="C1486"/>
  <c r="D1827"/>
  <c r="C1679"/>
  <c r="D1808"/>
  <c r="D1697"/>
  <c r="B721"/>
  <c r="C980"/>
  <c r="B203"/>
  <c r="C1998"/>
  <c r="B609"/>
  <c r="D275"/>
  <c r="C613"/>
  <c r="B1739"/>
  <c r="B1527"/>
  <c r="D692"/>
  <c r="B699"/>
  <c r="D577"/>
  <c r="B1746"/>
  <c r="D161"/>
  <c r="D109"/>
  <c r="C525"/>
  <c r="C197"/>
  <c r="D1466"/>
  <c r="B1476"/>
  <c r="C1910"/>
  <c r="D690"/>
  <c r="B623"/>
  <c r="D1862"/>
  <c r="B1231"/>
  <c r="D1439"/>
  <c r="B126"/>
  <c r="D151"/>
  <c r="B157"/>
  <c r="B110"/>
  <c r="B881"/>
  <c r="C586"/>
  <c r="D1940"/>
  <c r="B1677"/>
  <c r="C1503"/>
  <c r="C1695"/>
  <c r="D231"/>
  <c r="D1340"/>
  <c r="D1920"/>
  <c r="B792"/>
  <c r="D1654"/>
  <c r="D1919"/>
  <c r="D1515"/>
  <c r="C1147"/>
  <c r="C1743"/>
  <c r="C702"/>
  <c r="B1813"/>
  <c r="C893"/>
  <c r="C545"/>
  <c r="B257"/>
  <c r="C1131"/>
  <c r="D178"/>
  <c r="B1865"/>
  <c r="B1394"/>
  <c r="D932"/>
  <c r="C353"/>
  <c r="C922"/>
  <c r="C1073"/>
  <c r="D1638"/>
  <c r="D714"/>
  <c r="B1898"/>
  <c r="C1433"/>
  <c r="C1197"/>
  <c r="B1402"/>
  <c r="D1835"/>
  <c r="D1442"/>
  <c r="C989"/>
  <c r="B1484"/>
  <c r="D252"/>
  <c r="C1719"/>
  <c r="B1540"/>
  <c r="D627"/>
  <c r="D233"/>
  <c r="C1004"/>
  <c r="B1852"/>
  <c r="D1294"/>
  <c r="D1449"/>
  <c r="D938"/>
  <c r="C369"/>
  <c r="D536"/>
  <c r="B1691"/>
  <c r="C1916"/>
  <c r="B1227"/>
  <c r="B264"/>
  <c r="D365"/>
  <c r="C1928"/>
  <c r="C1322"/>
  <c r="D206"/>
  <c r="C567"/>
  <c r="C1656"/>
  <c r="C746"/>
  <c r="C192"/>
  <c r="C1485"/>
  <c r="B616"/>
  <c r="C1783"/>
  <c r="C1211"/>
  <c r="D182"/>
  <c r="B1825"/>
  <c r="C320"/>
  <c r="C410"/>
  <c r="D545"/>
  <c r="C1830"/>
  <c r="D842"/>
  <c r="B1768"/>
  <c r="D652"/>
  <c r="B1978"/>
  <c r="D1308"/>
  <c r="D588"/>
  <c r="B1656"/>
  <c r="B1072"/>
  <c r="B468"/>
  <c r="D1222"/>
  <c r="D192"/>
  <c r="C1942"/>
  <c r="B660"/>
  <c r="B1837"/>
  <c r="B734"/>
  <c r="C1442"/>
  <c r="B1326"/>
  <c r="C1892"/>
  <c r="C1508"/>
  <c r="C483"/>
  <c r="D415"/>
  <c r="B314"/>
  <c r="B219"/>
  <c r="C1271"/>
  <c r="C234"/>
  <c r="B1820"/>
  <c r="D1642"/>
  <c r="D892"/>
  <c r="D1390"/>
  <c r="D811"/>
  <c r="B821"/>
  <c r="D903"/>
  <c r="B628"/>
  <c r="D1733"/>
  <c r="B608"/>
  <c r="C338"/>
  <c r="C254"/>
  <c r="D549"/>
  <c r="B1804"/>
  <c r="B860"/>
  <c r="B1745"/>
  <c r="B1029"/>
  <c r="C1248"/>
  <c r="D1845"/>
  <c r="C539"/>
  <c r="D1906"/>
  <c r="B964"/>
  <c r="C632"/>
  <c r="B899"/>
  <c r="D219"/>
  <c r="B1879"/>
  <c r="C1771"/>
  <c r="B1493"/>
  <c r="C1621"/>
  <c r="C873"/>
  <c r="D284"/>
  <c r="D775"/>
  <c r="B1569"/>
  <c r="D1159"/>
  <c r="D1883"/>
  <c r="B1230"/>
  <c r="C932"/>
  <c r="D1488"/>
  <c r="B1552"/>
  <c r="B701"/>
  <c r="B669"/>
  <c r="D240"/>
  <c r="C805"/>
  <c r="C1724"/>
  <c r="B1270"/>
  <c r="D826"/>
  <c r="B1548"/>
  <c r="B1882"/>
  <c r="C1546"/>
  <c r="D821"/>
  <c r="C176"/>
  <c r="D1762"/>
  <c r="D1125"/>
  <c r="B1018"/>
  <c r="C1360"/>
  <c r="C341"/>
  <c r="B348"/>
  <c r="B1602"/>
  <c r="B313"/>
  <c r="C1425"/>
  <c r="B1802"/>
  <c r="C144"/>
  <c r="D148"/>
  <c r="C124"/>
  <c r="B132"/>
  <c r="B1232"/>
  <c r="C762"/>
  <c r="C840"/>
  <c r="D1146"/>
  <c r="B178"/>
  <c r="B1697"/>
  <c r="B633"/>
  <c r="D279"/>
  <c r="B679"/>
  <c r="B1580"/>
  <c r="D114"/>
  <c r="D163"/>
  <c r="D1527"/>
  <c r="C582"/>
  <c r="B645"/>
  <c r="B592"/>
  <c r="C1681"/>
  <c r="B255"/>
  <c r="C1555"/>
  <c r="C1181"/>
  <c r="B1832"/>
  <c r="D885"/>
  <c r="D846"/>
  <c r="B1850"/>
  <c r="C1389"/>
  <c r="D827"/>
  <c r="B762"/>
  <c r="B1413"/>
  <c r="C982"/>
  <c r="C1639"/>
  <c r="D1155"/>
  <c r="B719"/>
  <c r="C1025"/>
  <c r="B859"/>
  <c r="B1256"/>
  <c r="C749"/>
  <c r="C1629"/>
  <c r="D277"/>
  <c r="B251"/>
  <c r="D1008"/>
  <c r="D837"/>
  <c r="B225"/>
  <c r="B1190"/>
  <c r="C642"/>
  <c r="B882"/>
  <c r="C1447"/>
  <c r="C347"/>
  <c r="B1535"/>
  <c r="D909"/>
  <c r="C1572"/>
  <c r="D179"/>
  <c r="D1924"/>
  <c r="C213"/>
  <c r="C226"/>
  <c r="D636"/>
  <c r="B637"/>
  <c r="D595"/>
  <c r="D820"/>
  <c r="D138"/>
  <c r="B364"/>
  <c r="D578"/>
  <c r="D566"/>
  <c r="C1633"/>
  <c r="C1291"/>
  <c r="B444"/>
  <c r="C1522"/>
  <c r="B985"/>
  <c r="B1249"/>
  <c r="B897"/>
  <c r="C129"/>
  <c r="C138"/>
  <c r="D1093"/>
  <c r="D276"/>
  <c r="B1162"/>
  <c r="C1371"/>
  <c r="D1198"/>
  <c r="B1119"/>
  <c r="B1467"/>
  <c r="C1423"/>
  <c r="B261"/>
  <c r="B1152"/>
  <c r="C1370"/>
  <c r="C1308"/>
  <c r="C502"/>
  <c r="B945"/>
  <c r="B374"/>
  <c r="C391"/>
  <c r="D668"/>
  <c r="B676"/>
  <c r="B1750"/>
  <c r="D1715"/>
  <c r="C738"/>
  <c r="B1627"/>
  <c r="D687"/>
  <c r="C1404"/>
  <c r="C456"/>
  <c r="C614"/>
  <c r="B1730"/>
  <c r="D1069"/>
  <c r="B750"/>
  <c r="C1556"/>
  <c r="B1596"/>
  <c r="B1479"/>
  <c r="D2000"/>
  <c r="D1258"/>
  <c r="D1167"/>
  <c r="D411"/>
  <c r="C479"/>
  <c r="C536"/>
  <c r="B1717"/>
  <c r="B566"/>
  <c r="B1222"/>
  <c r="D462"/>
  <c r="C398"/>
  <c r="D207"/>
  <c r="D1629"/>
  <c r="B1619"/>
  <c r="D1304"/>
  <c r="C1874"/>
  <c r="C1973"/>
  <c r="C1945"/>
  <c r="D1771"/>
  <c r="D678"/>
  <c r="B999"/>
  <c r="B1906"/>
  <c r="C998"/>
  <c r="C1109"/>
  <c r="C1292"/>
  <c r="C269"/>
  <c r="C940"/>
  <c r="B1094"/>
  <c r="B1518"/>
  <c r="D1696"/>
  <c r="B406"/>
  <c r="C839"/>
  <c r="B344"/>
  <c r="B1810"/>
  <c r="B1720"/>
  <c r="C656"/>
  <c r="C1823"/>
  <c r="C1059"/>
  <c r="B1412"/>
  <c r="D691"/>
  <c r="D314"/>
  <c r="D665"/>
  <c r="D1489"/>
  <c r="C1947"/>
  <c r="C1027"/>
  <c r="B383"/>
  <c r="B825"/>
  <c r="C855"/>
  <c r="C1927"/>
  <c r="C474"/>
  <c r="D1063"/>
  <c r="D965"/>
  <c r="D1704"/>
  <c r="D259"/>
  <c r="D1492"/>
  <c r="B532"/>
  <c r="D1517"/>
  <c r="D1655"/>
  <c r="C1560"/>
  <c r="B867"/>
  <c r="B1886"/>
  <c r="C1598"/>
  <c r="B1532"/>
  <c r="C499"/>
  <c r="D1288"/>
  <c r="C1593"/>
  <c r="C1250"/>
  <c r="B1107"/>
  <c r="B1198"/>
  <c r="D491"/>
  <c r="B641"/>
  <c r="C201"/>
  <c r="B1393"/>
  <c r="C981"/>
  <c r="C1815"/>
  <c r="D1857"/>
  <c r="B1630"/>
  <c r="C1940"/>
  <c r="B621"/>
  <c r="B1545"/>
  <c r="C1303"/>
  <c r="D500"/>
  <c r="B373"/>
  <c r="C961"/>
  <c r="D1001"/>
  <c r="C555"/>
  <c r="D1506"/>
  <c r="B1251"/>
  <c r="D1259"/>
  <c r="D1616"/>
  <c r="C183"/>
  <c r="B1483"/>
  <c r="C1284"/>
  <c r="B1985"/>
  <c r="B706"/>
  <c r="C1077"/>
  <c r="B948"/>
  <c r="C386"/>
  <c r="D1207"/>
  <c r="D1574"/>
  <c r="D403"/>
  <c r="D1585"/>
  <c r="D1039"/>
  <c r="C880"/>
  <c r="D458"/>
  <c r="C1564"/>
  <c r="C782"/>
  <c r="C427"/>
  <c r="D1569"/>
  <c r="B864"/>
  <c r="B893"/>
  <c r="B549"/>
  <c r="C429"/>
  <c r="D1798"/>
  <c r="D324"/>
  <c r="B656"/>
  <c r="D166"/>
  <c r="D705"/>
  <c r="B400"/>
  <c r="C430"/>
  <c r="B542"/>
  <c r="C942"/>
  <c r="C1228"/>
  <c r="D172"/>
  <c r="D982"/>
  <c r="B1968"/>
  <c r="B1910"/>
  <c r="C1805"/>
  <c r="D1681"/>
  <c r="C335"/>
  <c r="D686"/>
  <c r="C776"/>
  <c r="D363"/>
  <c r="C1712"/>
  <c r="D393"/>
  <c r="C1859"/>
  <c r="D237"/>
  <c r="B939"/>
  <c r="B1983"/>
  <c r="D354"/>
  <c r="B1566"/>
  <c r="C379"/>
  <c r="D1283"/>
  <c r="B1081"/>
  <c r="B134"/>
  <c r="C712"/>
  <c r="C1139"/>
  <c r="C1755"/>
  <c r="B301"/>
  <c r="B1834"/>
  <c r="C1538"/>
  <c r="B1364"/>
  <c r="B1145"/>
  <c r="C698"/>
  <c r="C806"/>
  <c r="D900"/>
  <c r="B1156"/>
  <c r="D831"/>
  <c r="B1934"/>
  <c r="C203"/>
  <c r="D1921"/>
  <c r="B1306"/>
  <c r="B804"/>
  <c r="C1739"/>
  <c r="D1996"/>
  <c r="C1252"/>
  <c r="D1848"/>
  <c r="B1077"/>
  <c r="C566"/>
  <c r="C1924"/>
  <c r="B1421"/>
  <c r="D602"/>
  <c r="C279"/>
  <c r="C1513"/>
  <c r="C1784"/>
  <c r="C370"/>
  <c r="C219"/>
  <c r="D1408"/>
  <c r="C783"/>
  <c r="C1935"/>
  <c r="D1592"/>
  <c r="C645"/>
  <c r="D939"/>
  <c r="B898"/>
  <c r="B1188"/>
  <c r="B1716"/>
  <c r="D1496"/>
  <c r="C1607"/>
  <c r="B466"/>
  <c r="D1684"/>
  <c r="C1448"/>
  <c r="D406"/>
  <c r="C1855"/>
  <c r="D735"/>
  <c r="D864"/>
  <c r="D1831"/>
  <c r="C798"/>
  <c r="B1494"/>
  <c r="B1862"/>
  <c r="D1422"/>
  <c r="C238"/>
  <c r="C487"/>
  <c r="C1559"/>
  <c r="C469"/>
  <c r="B1210"/>
  <c r="D880"/>
  <c r="D1412"/>
  <c r="B1478"/>
  <c r="C541"/>
  <c r="B1991"/>
  <c r="B1430"/>
  <c r="B559"/>
  <c r="C278"/>
  <c r="C233"/>
  <c r="D925"/>
  <c r="B778"/>
  <c r="D1054"/>
  <c r="B425"/>
  <c r="C868"/>
  <c r="D1244"/>
  <c r="B697"/>
  <c r="D1133"/>
  <c r="C259"/>
  <c r="B511"/>
  <c r="C734"/>
  <c r="D1228"/>
  <c r="C482"/>
  <c r="D1725"/>
  <c r="C627"/>
  <c r="D1300"/>
  <c r="B1959"/>
  <c r="C159"/>
  <c r="B146"/>
  <c r="B1498"/>
  <c r="D1190"/>
  <c r="C1759"/>
  <c r="D560"/>
  <c r="B467"/>
  <c r="D186"/>
  <c r="B265"/>
  <c r="B1838"/>
  <c r="C452"/>
  <c r="D834"/>
  <c r="C917"/>
  <c r="D135"/>
  <c r="B2002"/>
  <c r="B454"/>
  <c r="B959"/>
  <c r="B1381"/>
  <c r="B725"/>
  <c r="B1196"/>
  <c r="C408"/>
  <c r="B535"/>
  <c r="C1872"/>
  <c r="D563"/>
  <c r="D1301"/>
  <c r="B923"/>
  <c r="D770"/>
  <c r="D555"/>
  <c r="D810"/>
  <c r="C1414"/>
  <c r="B560"/>
  <c r="C432"/>
  <c r="B687"/>
  <c r="B1706"/>
  <c r="B1457"/>
  <c r="B1645"/>
  <c r="D1103"/>
  <c r="D1200"/>
  <c r="C1881"/>
  <c r="C867"/>
  <c r="B186"/>
  <c r="B1438"/>
  <c r="B673"/>
  <c r="C864"/>
  <c r="D1249"/>
  <c r="D736"/>
  <c r="C623"/>
  <c r="B1755"/>
  <c r="C1018"/>
  <c r="C687"/>
  <c r="D1564"/>
  <c r="D1106"/>
  <c r="C1913"/>
  <c r="D1542"/>
  <c r="B358"/>
  <c r="C709"/>
  <c r="D1988"/>
  <c r="B1223"/>
  <c r="C1304"/>
  <c r="D266"/>
  <c r="B984"/>
  <c r="B768"/>
  <c r="C204"/>
  <c r="B1674"/>
  <c r="D1365"/>
  <c r="D1064"/>
  <c r="D1543"/>
  <c r="C385"/>
  <c r="B1562"/>
  <c r="C1658"/>
  <c r="D1284"/>
  <c r="D488"/>
  <c r="D1552"/>
  <c r="D301"/>
  <c r="C1709"/>
  <c r="B1796"/>
  <c r="D181"/>
  <c r="C1313"/>
  <c r="C1798"/>
  <c r="D680"/>
  <c r="D760"/>
  <c r="D763"/>
  <c r="C1841"/>
  <c r="C691"/>
  <c r="C1171"/>
  <c r="D1140"/>
  <c r="D1876"/>
  <c r="B191"/>
  <c r="B866"/>
  <c r="C461"/>
  <c r="D167"/>
  <c r="D1164"/>
  <c r="D1568"/>
  <c r="B1092"/>
  <c r="D1844"/>
  <c r="B1328"/>
  <c r="C1268"/>
  <c r="D565"/>
  <c r="C1520"/>
  <c r="D700"/>
  <c r="C860"/>
  <c r="D1144"/>
  <c r="B1560"/>
  <c r="D902"/>
  <c r="D257"/>
  <c r="C729"/>
  <c r="C1505"/>
  <c r="C1057"/>
  <c r="C1122"/>
  <c r="D440"/>
  <c r="D998"/>
  <c r="D669"/>
  <c r="D1329"/>
  <c r="D1286"/>
  <c r="D1316"/>
  <c r="C395"/>
  <c r="D983"/>
  <c r="B593"/>
  <c r="C1568"/>
  <c r="C1646"/>
  <c r="B1360"/>
  <c r="B665"/>
  <c r="B638"/>
  <c r="C1948"/>
  <c r="D1702"/>
  <c r="C1196"/>
  <c r="D174"/>
  <c r="D1644"/>
  <c r="B367"/>
  <c r="C1507"/>
  <c r="D461"/>
  <c r="B245"/>
  <c r="D1763"/>
  <c r="B453"/>
  <c r="C1029"/>
  <c r="D208"/>
  <c r="C872"/>
  <c r="C1376"/>
  <c r="B1952"/>
  <c r="B1237"/>
  <c r="C888"/>
  <c r="C1182"/>
  <c r="D1905"/>
  <c r="D236"/>
  <c r="D1362"/>
  <c r="B1783"/>
  <c r="B1252"/>
  <c r="C1787"/>
  <c r="C218"/>
  <c r="C1540"/>
  <c r="D1016"/>
  <c r="B901"/>
  <c r="B181"/>
  <c r="C229"/>
  <c r="B1883"/>
  <c r="B1634"/>
  <c r="B1452"/>
  <c r="C328"/>
  <c r="B1897"/>
  <c r="D1406"/>
  <c r="C1169"/>
  <c r="C383"/>
  <c r="D1909"/>
  <c r="B356"/>
  <c r="D226"/>
  <c r="B486"/>
  <c r="B971"/>
  <c r="D851"/>
  <c r="C1635"/>
  <c r="B847"/>
  <c r="D1765"/>
  <c r="C1066"/>
  <c r="B1396"/>
  <c r="B142"/>
  <c r="D144"/>
  <c r="C902"/>
  <c r="C788"/>
  <c r="D1098"/>
  <c r="C1260"/>
  <c r="B753"/>
  <c r="C1242"/>
  <c r="C1718"/>
  <c r="B839"/>
  <c r="C1558"/>
  <c r="D804"/>
  <c r="B1136"/>
  <c r="D119"/>
  <c r="D147"/>
  <c r="B116"/>
  <c r="B1953"/>
  <c r="B937"/>
  <c r="C1031"/>
  <c r="B1516"/>
  <c r="B1358"/>
  <c r="D1668"/>
  <c r="D198"/>
  <c r="C1046"/>
  <c r="B1664"/>
  <c r="C1388"/>
  <c r="B564"/>
  <c r="B300"/>
  <c r="B541"/>
  <c r="B1833"/>
  <c r="D587"/>
  <c r="D564"/>
  <c r="B842"/>
  <c r="B1497"/>
  <c r="D1952"/>
  <c r="C282"/>
  <c r="B434"/>
  <c r="B1694"/>
  <c r="D255"/>
  <c r="B1469"/>
  <c r="B192"/>
  <c r="B489"/>
  <c r="D1010"/>
  <c r="C602"/>
  <c r="D475"/>
  <c r="B1679"/>
  <c r="D985"/>
  <c r="D1530"/>
  <c r="D797"/>
  <c r="B1001"/>
  <c r="B1695"/>
  <c r="D893"/>
  <c r="D1721"/>
  <c r="D1414"/>
  <c r="D1157"/>
  <c r="B805"/>
  <c r="B1335"/>
  <c r="C807"/>
  <c r="C352"/>
  <c r="B1888"/>
  <c r="D1266"/>
  <c r="B1653"/>
  <c r="B131"/>
  <c r="D113"/>
  <c r="C113"/>
  <c r="B143"/>
  <c r="D1282"/>
  <c r="C1938"/>
  <c r="B1290"/>
  <c r="C1210"/>
  <c r="D713"/>
  <c r="B913"/>
  <c r="D1400"/>
  <c r="D1049"/>
  <c r="B246"/>
  <c r="C1319"/>
  <c r="D158"/>
  <c r="C151"/>
  <c r="B1370"/>
  <c r="B1769"/>
  <c r="D761"/>
  <c r="C1539"/>
  <c r="D1623"/>
  <c r="B790"/>
  <c r="C412"/>
  <c r="B844"/>
  <c r="C1387"/>
  <c r="B604"/>
  <c r="C572"/>
  <c r="C1706"/>
  <c r="D673"/>
  <c r="C744"/>
  <c r="C1172"/>
  <c r="C797"/>
  <c r="B1885"/>
  <c r="D727"/>
  <c r="C470"/>
  <c r="C777"/>
  <c r="C1206"/>
  <c r="B1353"/>
  <c r="B1539"/>
  <c r="D913"/>
  <c r="B1806"/>
  <c r="C1570"/>
  <c r="D789"/>
  <c r="D1104"/>
  <c r="D1957"/>
  <c r="D1782"/>
  <c r="D338"/>
  <c r="B1994"/>
  <c r="B556"/>
  <c r="D1086"/>
  <c r="D321"/>
  <c r="B1980"/>
  <c r="B1955"/>
  <c r="B360"/>
  <c r="D1161"/>
  <c r="D1111"/>
  <c r="B1828"/>
  <c r="C1199"/>
  <c r="C1315"/>
  <c r="C1150"/>
  <c r="C239"/>
  <c r="B381"/>
  <c r="B1958"/>
  <c r="B767"/>
  <c r="D836"/>
  <c r="D1529"/>
  <c r="B610"/>
  <c r="C1736"/>
  <c r="D1822"/>
  <c r="C261"/>
  <c r="B1628"/>
  <c r="C991"/>
  <c r="D1525"/>
  <c r="B1154"/>
  <c r="B707"/>
  <c r="D1713"/>
  <c r="D1794"/>
  <c r="D1463"/>
  <c r="C886"/>
  <c r="D1663"/>
  <c r="C1689"/>
  <c r="C422"/>
  <c r="B1375"/>
  <c r="B1642"/>
  <c r="B906"/>
  <c r="B1379"/>
  <c r="D1979"/>
  <c r="B1551"/>
  <c r="C236"/>
  <c r="B947"/>
  <c r="B1924"/>
  <c r="D865"/>
  <c r="B733"/>
  <c r="B1043"/>
  <c r="C1346"/>
  <c r="C594"/>
  <c r="B456"/>
  <c r="D606"/>
  <c r="B1880"/>
  <c r="D416"/>
  <c r="B478"/>
  <c r="B1291"/>
  <c r="D740"/>
  <c r="B362"/>
  <c r="B764"/>
  <c r="C1838"/>
  <c r="B904"/>
  <c r="D1986"/>
  <c r="B1486"/>
  <c r="D1926"/>
  <c r="C351"/>
  <c r="D310"/>
  <c r="C1869"/>
  <c r="B1348"/>
  <c r="B169"/>
  <c r="D1462"/>
  <c r="D1079"/>
  <c r="B1436"/>
  <c r="D246"/>
  <c r="B1682"/>
  <c r="C812"/>
  <c r="B1157"/>
  <c r="C1813"/>
  <c r="C556"/>
  <c r="D1271"/>
  <c r="B570"/>
  <c r="B789"/>
  <c r="B1220"/>
  <c r="D1230"/>
  <c r="D1571"/>
  <c r="D1778"/>
  <c r="C856"/>
  <c r="C589"/>
  <c r="C1514"/>
  <c r="B1427"/>
  <c r="B1325"/>
  <c r="D1526"/>
  <c r="D1032"/>
  <c r="D1309"/>
  <c r="C172"/>
  <c r="B1788"/>
  <c r="C588"/>
  <c r="D1660"/>
  <c r="D293"/>
  <c r="D1348"/>
  <c r="D1147"/>
  <c r="B177"/>
  <c r="C1705"/>
  <c r="D1298"/>
  <c r="C1669"/>
  <c r="B716"/>
  <c r="B350"/>
  <c r="C949"/>
  <c r="D286"/>
  <c r="D771"/>
  <c r="C1017"/>
  <c r="D1971"/>
  <c r="B377"/>
  <c r="B446"/>
  <c r="D1493"/>
  <c r="C847"/>
  <c r="C1684"/>
  <c r="B670"/>
  <c r="B1175"/>
  <c r="C969"/>
  <c r="B320"/>
  <c r="C827"/>
  <c r="B1194"/>
  <c r="B1894"/>
  <c r="C823"/>
  <c r="B252"/>
  <c r="B873"/>
  <c r="B259"/>
  <c r="D1217"/>
  <c r="B477"/>
  <c r="B1822"/>
  <c r="D1649"/>
  <c r="B1017"/>
  <c r="B339"/>
  <c r="B1512"/>
  <c r="D1611"/>
  <c r="B1990"/>
  <c r="C1069"/>
  <c r="C1581"/>
  <c r="B1403"/>
  <c r="D335"/>
  <c r="D980"/>
  <c r="D1985"/>
  <c r="D890"/>
  <c r="C971"/>
  <c r="B620"/>
  <c r="D1359"/>
  <c r="C110"/>
  <c r="B118"/>
  <c r="C150"/>
  <c r="B154"/>
  <c r="D1498"/>
  <c r="B1010"/>
  <c r="D258"/>
  <c r="D1260"/>
  <c r="B763"/>
  <c r="C918"/>
  <c r="D681"/>
  <c r="D1974"/>
  <c r="D1383"/>
  <c r="D1205"/>
  <c r="B137"/>
  <c r="D159"/>
  <c r="D129"/>
  <c r="B465"/>
  <c r="D1341"/>
  <c r="D901"/>
  <c r="D1122"/>
  <c r="D1367"/>
  <c r="D917"/>
  <c r="B398"/>
  <c r="D472"/>
  <c r="D568"/>
  <c r="C550"/>
  <c r="B1424"/>
  <c r="D425"/>
  <c r="C1554"/>
  <c r="D1421"/>
  <c r="B1876"/>
  <c r="D344"/>
  <c r="C544"/>
  <c r="C1470"/>
  <c r="D1875"/>
  <c r="C498"/>
  <c r="B171"/>
  <c r="B1280"/>
  <c r="B888"/>
  <c r="D1528"/>
  <c r="C1654"/>
  <c r="D1855"/>
  <c r="B674"/>
  <c r="B705"/>
  <c r="D1895"/>
  <c r="D522"/>
  <c r="B1488"/>
  <c r="B1506"/>
  <c r="C1863"/>
  <c r="C1123"/>
  <c r="C765"/>
  <c r="B1283"/>
  <c r="B967"/>
  <c r="D1772"/>
  <c r="C802"/>
  <c r="C336"/>
  <c r="C621"/>
  <c r="B524"/>
  <c r="D152"/>
  <c r="B122"/>
  <c r="C132"/>
  <c r="B123"/>
  <c r="B1812"/>
  <c r="B461"/>
  <c r="B1986"/>
  <c r="B1522"/>
  <c r="B935"/>
  <c r="D712"/>
  <c r="D1344"/>
  <c r="B270"/>
  <c r="D1461"/>
  <c r="C1314"/>
  <c r="C155"/>
  <c r="D149"/>
  <c r="C127"/>
  <c r="D979"/>
  <c r="B167"/>
  <c r="B603"/>
  <c r="D1511"/>
  <c r="C1405"/>
  <c r="B472"/>
  <c r="B392"/>
  <c r="D1846"/>
  <c r="C1943"/>
  <c r="C1363"/>
  <c r="B1542"/>
  <c r="B868"/>
  <c r="D1556"/>
  <c r="D1342"/>
  <c r="B1207"/>
  <c r="C1415"/>
  <c r="B207"/>
  <c r="C952"/>
  <c r="C1355"/>
  <c r="C246"/>
  <c r="C1833"/>
  <c r="D1688"/>
  <c r="B1801"/>
  <c r="D1429"/>
  <c r="D281"/>
  <c r="C194"/>
  <c r="D1754"/>
  <c r="B776"/>
  <c r="C473"/>
  <c r="C1717"/>
  <c r="D855"/>
  <c r="C1191"/>
  <c r="D1398"/>
  <c r="B602"/>
  <c r="B370"/>
  <c r="B981"/>
  <c r="B1346"/>
  <c r="D388"/>
  <c r="D906"/>
  <c r="C274"/>
  <c r="B1056"/>
  <c r="B968"/>
  <c r="C531"/>
  <c r="C1971"/>
  <c r="C713"/>
  <c r="D1292"/>
  <c r="D1410"/>
  <c r="D814"/>
  <c r="D617"/>
  <c r="C1464"/>
  <c r="B1608"/>
  <c r="B548"/>
  <c r="B1614"/>
  <c r="B1564"/>
  <c r="D442"/>
  <c r="D733"/>
  <c r="D438"/>
  <c r="B1660"/>
  <c r="B741"/>
  <c r="D1060"/>
  <c r="B1297"/>
  <c r="B1595"/>
  <c r="B1101"/>
  <c r="C809"/>
  <c r="B317"/>
  <c r="C1993"/>
  <c r="B1644"/>
  <c r="B380"/>
  <c r="C1341"/>
  <c r="C859"/>
  <c r="B969"/>
  <c r="B329"/>
  <c r="D244"/>
  <c r="B457"/>
  <c r="B874"/>
  <c r="C910"/>
  <c r="C1125"/>
  <c r="D1171"/>
  <c r="B1289"/>
  <c r="B1390"/>
  <c r="D232"/>
  <c r="B1811"/>
  <c r="B820"/>
  <c r="C354"/>
  <c r="B1992"/>
  <c r="B1090"/>
  <c r="B1867"/>
  <c r="D421"/>
  <c r="D1276"/>
  <c r="B998"/>
  <c r="D1345"/>
  <c r="D1484"/>
  <c r="C325"/>
  <c r="C210"/>
  <c r="B243"/>
  <c r="D910"/>
  <c r="C685"/>
  <c r="D1391"/>
  <c r="C1390"/>
  <c r="C664"/>
  <c r="C1145"/>
  <c r="C1645"/>
  <c r="C493"/>
  <c r="B1089"/>
  <c r="C1323"/>
  <c r="C1535"/>
  <c r="B1049"/>
  <c r="D1727"/>
  <c r="C389"/>
  <c r="B1993"/>
  <c r="B1193"/>
  <c r="D704"/>
  <c r="B1414"/>
  <c r="B1573"/>
  <c r="D2001"/>
  <c r="B295"/>
  <c r="C1509"/>
  <c r="B1155"/>
  <c r="D451"/>
  <c r="C297"/>
  <c r="D497"/>
  <c r="D1356"/>
  <c r="B235"/>
  <c r="D1105"/>
  <c r="B1352"/>
  <c r="C1454"/>
  <c r="D620"/>
  <c r="D745"/>
  <c r="B890"/>
  <c r="B1987"/>
  <c r="C1878"/>
  <c r="B334"/>
  <c r="D185"/>
  <c r="C472"/>
  <c r="C1860"/>
  <c r="D1215"/>
  <c r="B1584"/>
  <c r="D584"/>
  <c r="C1591"/>
  <c r="D1705"/>
  <c r="B1849"/>
  <c r="B816"/>
  <c r="D1175"/>
  <c r="D1863"/>
  <c r="D331"/>
  <c r="C684"/>
  <c r="B695"/>
  <c r="B1537"/>
  <c r="D1332"/>
  <c r="B911"/>
  <c r="B426"/>
  <c r="C676"/>
  <c r="C1980"/>
  <c r="B926"/>
  <c r="C1634"/>
  <c r="C943"/>
  <c r="B518"/>
  <c r="B114"/>
  <c r="C122"/>
  <c r="B129"/>
  <c r="D343"/>
  <c r="D725"/>
  <c r="B651"/>
  <c r="C1978"/>
  <c r="D1923"/>
  <c r="C1325"/>
  <c r="D788"/>
  <c r="D1334"/>
  <c r="D1141"/>
  <c r="D1430"/>
  <c r="D1130"/>
  <c r="C121"/>
  <c r="B124"/>
  <c r="D1864"/>
  <c r="B1907"/>
  <c r="B1863"/>
  <c r="C1675"/>
  <c r="B892"/>
  <c r="C310"/>
  <c r="C1364"/>
  <c r="B759"/>
  <c r="B520"/>
  <c r="B1349"/>
  <c r="C1015"/>
  <c r="C669"/>
  <c r="C1439"/>
  <c r="B547"/>
  <c r="D1014"/>
  <c r="D194"/>
  <c r="B713"/>
  <c r="C1585"/>
  <c r="C504"/>
  <c r="C241"/>
  <c r="B281"/>
  <c r="D1922"/>
  <c r="C852"/>
  <c r="C464"/>
  <c r="C1730"/>
  <c r="C207"/>
  <c r="D239"/>
  <c r="B1592"/>
  <c r="B1441"/>
  <c r="C1567"/>
  <c r="B1872"/>
  <c r="C1188"/>
  <c r="B1201"/>
  <c r="C1053"/>
  <c r="C690"/>
  <c r="D1210"/>
  <c r="D369"/>
  <c r="B591"/>
  <c r="C1419"/>
  <c r="B421"/>
  <c r="B731"/>
  <c r="D1507"/>
  <c r="D757"/>
  <c r="B1799"/>
  <c r="D511"/>
  <c r="C111"/>
  <c r="B961"/>
  <c r="D1902"/>
  <c r="B238"/>
  <c r="C560"/>
  <c r="C789"/>
  <c r="D703"/>
  <c r="C1219"/>
  <c r="C1599"/>
  <c r="C1562"/>
  <c r="B876"/>
  <c r="C147"/>
  <c r="C145"/>
  <c r="D146"/>
  <c r="D694"/>
  <c r="C978"/>
  <c r="D1326"/>
  <c r="B924"/>
  <c r="B905"/>
  <c r="D1336"/>
  <c r="B1815"/>
  <c r="C547"/>
  <c r="D1080"/>
  <c r="D372"/>
  <c r="C1842"/>
  <c r="B1091"/>
  <c r="D1734"/>
  <c r="C1002"/>
  <c r="B812"/>
  <c r="B793"/>
  <c r="C1626"/>
  <c r="C437"/>
  <c r="B934"/>
  <c r="B1945"/>
  <c r="C881"/>
  <c r="D926"/>
  <c r="B1287"/>
  <c r="B808"/>
  <c r="C826"/>
  <c r="D532"/>
  <c r="C1302"/>
  <c r="B1012"/>
  <c r="B390"/>
  <c r="C1835"/>
  <c r="C1279"/>
  <c r="D930"/>
  <c r="D1512"/>
  <c r="B1496"/>
  <c r="D1907"/>
  <c r="B915"/>
  <c r="D1226"/>
  <c r="C1430"/>
  <c r="C471"/>
  <c r="B760"/>
  <c r="B1453"/>
  <c r="D1982"/>
  <c r="B650"/>
  <c r="B643"/>
  <c r="B1069"/>
  <c r="C1472"/>
  <c r="D1089"/>
  <c r="D1746"/>
  <c r="D933"/>
  <c r="C1084"/>
  <c r="B976"/>
  <c r="C285"/>
  <c r="B1544"/>
  <c r="B681"/>
  <c r="C326"/>
  <c r="B791"/>
  <c r="D807"/>
  <c r="B1784"/>
  <c r="D1706"/>
  <c r="C1220"/>
  <c r="B481"/>
  <c r="D1360"/>
  <c r="B1826"/>
  <c r="D1373"/>
  <c r="C1764"/>
  <c r="B1051"/>
  <c r="D202"/>
  <c r="B831"/>
  <c r="B1203"/>
  <c r="D1322"/>
  <c r="D313"/>
  <c r="B1536"/>
  <c r="D1573"/>
  <c r="B1449"/>
  <c r="D1126"/>
  <c r="C1079"/>
  <c r="C214"/>
  <c r="D1374"/>
  <c r="B703"/>
  <c r="D494"/>
  <c r="C1021"/>
  <c r="D1077"/>
  <c r="B546"/>
  <c r="C1493"/>
  <c r="D1248"/>
  <c r="C672"/>
  <c r="C587"/>
  <c r="D1456"/>
  <c r="C1615"/>
  <c r="D897"/>
  <c r="D981"/>
  <c r="D1451"/>
  <c r="D1361"/>
  <c r="C377"/>
  <c r="B1798"/>
  <c r="C708"/>
  <c r="C196"/>
  <c r="B1422"/>
  <c r="B1039"/>
  <c r="C1016"/>
  <c r="B766"/>
  <c r="D1665"/>
  <c r="C717"/>
  <c r="B696"/>
  <c r="B599"/>
  <c r="D1018"/>
  <c r="B1023"/>
  <c r="C1441"/>
  <c r="D1477"/>
  <c r="B797"/>
  <c r="B666"/>
  <c r="B858"/>
  <c r="C1925"/>
  <c r="B553"/>
  <c r="C1844"/>
  <c r="D1262"/>
  <c r="D719"/>
  <c r="B1238"/>
  <c r="B1464"/>
  <c r="B1163"/>
  <c r="D1647"/>
  <c r="C774"/>
  <c r="D737"/>
  <c r="B1329"/>
  <c r="D1431"/>
  <c r="D562"/>
  <c r="D756"/>
  <c r="D645"/>
  <c r="B423"/>
  <c r="D1807"/>
  <c r="B1313"/>
  <c r="B1032"/>
  <c r="C1424"/>
  <c r="B662"/>
  <c r="B170"/>
  <c r="C896"/>
  <c r="C1548"/>
  <c r="B287"/>
  <c r="D351"/>
  <c r="B785"/>
  <c r="B1517"/>
  <c r="B1541"/>
  <c r="C983"/>
  <c r="C1518"/>
  <c r="C1051"/>
  <c r="D1990"/>
  <c r="D593"/>
  <c r="B1102"/>
  <c r="C514"/>
  <c r="B1189"/>
  <c r="C1244"/>
  <c r="D1819"/>
  <c r="D1811"/>
  <c r="C1310"/>
  <c r="B619"/>
  <c r="C224"/>
  <c r="B1611"/>
  <c r="B1217"/>
  <c r="C441"/>
  <c r="B366"/>
  <c r="C1622"/>
  <c r="D1591"/>
  <c r="C901"/>
  <c r="C1124"/>
  <c r="B412"/>
  <c r="B1951"/>
  <c r="C792"/>
  <c r="D1773"/>
  <c r="C1175"/>
  <c r="D1559"/>
  <c r="B1505"/>
  <c r="B485"/>
  <c r="D1799"/>
  <c r="B1485"/>
  <c r="B1093"/>
  <c r="B1967"/>
  <c r="C1847"/>
  <c r="C653"/>
  <c r="C764"/>
  <c r="C1249"/>
  <c r="C1720"/>
  <c r="B543"/>
  <c r="B1400"/>
  <c r="C1578"/>
  <c r="D1832"/>
  <c r="B605"/>
  <c r="B895"/>
  <c r="D1880"/>
  <c r="C1034"/>
  <c r="D1455"/>
  <c r="D1853"/>
  <c r="B1439"/>
  <c r="C1384"/>
  <c r="D1241"/>
  <c r="B1957"/>
  <c r="D435"/>
  <c r="B450"/>
  <c r="D861"/>
  <c r="C381"/>
  <c r="C1701"/>
  <c r="B487"/>
  <c r="B204"/>
  <c r="C1782"/>
  <c r="B509"/>
  <c r="D1551"/>
  <c r="D1256"/>
  <c r="D1989"/>
  <c r="B693"/>
  <c r="D1814"/>
  <c r="B1689"/>
  <c r="C1395"/>
  <c r="B1666"/>
  <c r="D1407"/>
  <c r="B942"/>
  <c r="C418"/>
  <c r="C217"/>
  <c r="D1315"/>
  <c r="C647"/>
  <c r="D448"/>
  <c r="D1401"/>
  <c r="B1871"/>
  <c r="B1921"/>
  <c r="C543"/>
  <c r="B148"/>
  <c r="C117"/>
  <c r="C141"/>
  <c r="C678"/>
  <c r="B316"/>
  <c r="C997"/>
  <c r="D929"/>
  <c r="B519"/>
  <c r="D920"/>
  <c r="C1915"/>
  <c r="B1999"/>
  <c r="B955"/>
  <c r="D1710"/>
  <c r="B297"/>
  <c r="C112"/>
  <c r="B155"/>
  <c r="D131"/>
  <c r="B151"/>
  <c r="B1368"/>
  <c r="B1655"/>
  <c r="D450"/>
  <c r="C1158"/>
  <c r="D404"/>
  <c r="D1659"/>
  <c r="C1799"/>
  <c r="D165"/>
  <c r="C284"/>
  <c r="B678"/>
  <c r="B1299"/>
  <c r="C1975"/>
  <c r="B1842"/>
  <c r="B1748"/>
  <c r="C367"/>
  <c r="B565"/>
  <c r="D1576"/>
  <c r="B1275"/>
  <c r="B979"/>
  <c r="D287"/>
  <c r="B1419"/>
  <c r="C415"/>
  <c r="D1783"/>
  <c r="B1668"/>
  <c r="C601"/>
  <c r="B1836"/>
  <c r="C900"/>
  <c r="C1331"/>
  <c r="D523"/>
  <c r="D1290"/>
  <c r="D1833"/>
  <c r="B1913"/>
  <c r="D325"/>
  <c r="D1165"/>
  <c r="D352"/>
  <c r="C373"/>
  <c r="D782"/>
  <c r="B568"/>
  <c r="C1711"/>
  <c r="C2000"/>
  <c r="C1045"/>
  <c r="D997"/>
  <c r="D779"/>
  <c r="C694"/>
  <c r="D1524"/>
  <c r="B1324"/>
  <c r="D395"/>
  <c r="D452"/>
  <c r="D1834"/>
  <c r="C255"/>
  <c r="B355"/>
  <c r="C843"/>
  <c r="B187"/>
  <c r="C808"/>
  <c r="D1482"/>
  <c r="D738"/>
  <c r="B1060"/>
  <c r="D1425"/>
  <c r="D1211"/>
  <c r="B1454"/>
  <c r="B1500"/>
  <c r="B1008"/>
  <c r="B1392"/>
  <c r="C445"/>
  <c r="B1141"/>
  <c r="D1935"/>
  <c r="D1445"/>
  <c r="D195"/>
  <c r="D746"/>
  <c r="D1522"/>
  <c r="D696"/>
  <c r="B629"/>
  <c r="D1690"/>
  <c r="B455"/>
  <c r="C1044"/>
  <c r="C1008"/>
  <c r="B1350"/>
  <c r="D1597"/>
  <c r="D1026"/>
  <c r="C1036"/>
  <c r="B164"/>
  <c r="D970"/>
  <c r="D1490"/>
  <c r="C553"/>
  <c r="D1457"/>
  <c r="D968"/>
  <c r="C1836"/>
  <c r="B522"/>
  <c r="B1468"/>
  <c r="D567"/>
  <c r="D904"/>
  <c r="B1663"/>
  <c r="B1581"/>
  <c r="D1656"/>
  <c r="B291"/>
  <c r="D507"/>
  <c r="C1797"/>
  <c r="B1319"/>
  <c r="B1908"/>
  <c r="D1603"/>
  <c r="C1789"/>
  <c r="D1497"/>
  <c r="D213"/>
  <c r="B506"/>
  <c r="C510"/>
  <c r="C425"/>
  <c r="C1601"/>
  <c r="D1483"/>
  <c r="C171"/>
  <c r="B855"/>
  <c r="B1298"/>
  <c r="D1885"/>
  <c r="D527"/>
  <c r="C1177"/>
  <c r="D1604"/>
  <c r="B1442"/>
  <c r="D1166"/>
  <c r="D348"/>
  <c r="C1770"/>
  <c r="B1610"/>
  <c r="D1890"/>
  <c r="D1295"/>
  <c r="D1646"/>
  <c r="C1100"/>
  <c r="C1396"/>
  <c r="D1185"/>
  <c r="C404"/>
  <c r="B176"/>
  <c r="B182"/>
  <c r="B642"/>
  <c r="B1121"/>
  <c r="D961"/>
  <c r="D785"/>
  <c r="B1078"/>
  <c r="B755"/>
  <c r="C1595"/>
  <c r="B190"/>
  <c r="C495"/>
  <c r="B324"/>
  <c r="D493"/>
  <c r="D1225"/>
  <c r="B988"/>
  <c r="D843"/>
  <c r="C1443"/>
  <c r="C1311"/>
  <c r="D401"/>
  <c r="C360"/>
  <c r="C794"/>
  <c r="C199"/>
  <c r="D1809"/>
  <c r="D1767"/>
  <c r="D1949"/>
  <c r="C245"/>
  <c r="C440"/>
  <c r="B1466"/>
  <c r="B624"/>
  <c r="C1063"/>
  <c r="B1148"/>
  <c r="B127"/>
  <c r="B135"/>
  <c r="D134"/>
  <c r="B331"/>
  <c r="D571"/>
  <c r="B814"/>
  <c r="B653"/>
  <c r="C1386"/>
  <c r="B1964"/>
  <c r="B1946"/>
  <c r="B1905"/>
  <c r="D1384"/>
  <c r="D1627"/>
  <c r="B894"/>
  <c r="B159"/>
  <c r="D126"/>
  <c r="C114"/>
  <c r="D1961"/>
  <c r="D635"/>
  <c r="C1273"/>
  <c r="B810"/>
  <c r="C986"/>
  <c r="C1757"/>
  <c r="C1818"/>
  <c r="B856"/>
  <c r="B1930"/>
  <c r="D217"/>
  <c r="D1495"/>
  <c r="B1437"/>
  <c r="B242"/>
  <c r="D1785"/>
  <c r="D1116"/>
  <c r="D1029"/>
  <c r="D220"/>
  <c r="B1969"/>
  <c r="D1396"/>
  <c r="D340"/>
  <c r="D1252"/>
  <c r="C1713"/>
  <c r="B278"/>
  <c r="D1395"/>
  <c r="D329"/>
  <c r="B1310"/>
  <c r="D467"/>
  <c r="C568"/>
  <c r="D399"/>
  <c r="D1995"/>
  <c r="B1374"/>
  <c r="B1511"/>
  <c r="B534"/>
  <c r="C1435"/>
  <c r="C1631"/>
  <c r="C882"/>
  <c r="C251"/>
  <c r="B1904"/>
  <c r="B386"/>
  <c r="D1766"/>
  <c r="C913"/>
  <c r="B1521"/>
  <c r="C1680"/>
  <c r="C766"/>
  <c r="D850"/>
  <c r="B1253"/>
  <c r="B150"/>
  <c r="B111"/>
  <c r="C130"/>
  <c r="D160"/>
  <c r="C1744"/>
  <c r="D778"/>
  <c r="C1023"/>
  <c r="D470"/>
  <c r="D1789"/>
  <c r="C548"/>
  <c r="C1530"/>
  <c r="D1138"/>
  <c r="D473"/>
  <c r="C1218"/>
  <c r="B1333"/>
  <c r="B113"/>
  <c r="C116"/>
  <c r="B161"/>
  <c r="C137"/>
  <c r="C528"/>
  <c r="C737"/>
  <c r="D1151"/>
  <c r="D260"/>
  <c r="D1177"/>
  <c r="B879"/>
  <c r="C850"/>
  <c r="D726"/>
  <c r="C650"/>
  <c r="C1523"/>
  <c r="B1817"/>
  <c r="B1416"/>
  <c r="D184"/>
  <c r="D419"/>
  <c r="C1356"/>
  <c r="C290"/>
  <c r="D1478"/>
  <c r="C257"/>
  <c r="C1047"/>
  <c r="C1166"/>
  <c r="C603"/>
  <c r="C1970"/>
  <c r="C1233"/>
  <c r="D531"/>
  <c r="B1308"/>
  <c r="D1787"/>
  <c r="D964"/>
  <c r="B1971"/>
  <c r="C1373"/>
  <c r="B484"/>
  <c r="C1060"/>
  <c r="D1045"/>
  <c r="B1732"/>
  <c r="B1366"/>
  <c r="C1227"/>
  <c r="D1154"/>
  <c r="C740"/>
  <c r="D1730"/>
  <c r="C506"/>
  <c r="C636"/>
  <c r="B1212"/>
  <c r="B1835"/>
  <c r="C1966"/>
  <c r="D1269"/>
  <c r="B1939"/>
  <c r="C1541"/>
  <c r="C820"/>
  <c r="D899"/>
  <c r="C1445"/>
  <c r="D1868"/>
  <c r="B1097"/>
  <c r="B1700"/>
  <c r="C1321"/>
  <c r="D271"/>
  <c r="D1739"/>
  <c r="B908"/>
  <c r="C1653"/>
  <c r="B1786"/>
  <c r="C1351"/>
  <c r="C1806"/>
  <c r="B1337"/>
  <c r="B1546"/>
  <c r="D1099"/>
  <c r="B1591"/>
  <c r="D551"/>
  <c r="C540"/>
  <c r="C814"/>
  <c r="D380"/>
  <c r="B1377"/>
  <c r="B1824"/>
  <c r="C1516"/>
  <c r="D1112"/>
  <c r="B1321"/>
  <c r="B748"/>
  <c r="C1357"/>
  <c r="B1322"/>
  <c r="B1066"/>
  <c r="B1404"/>
  <c r="B723"/>
  <c r="D1769"/>
  <c r="C930"/>
  <c r="D1570"/>
  <c r="C178"/>
  <c r="C1391"/>
  <c r="B285"/>
  <c r="C1933"/>
  <c r="D1299"/>
  <c r="B1011"/>
  <c r="C1553"/>
  <c r="B830"/>
  <c r="C409"/>
  <c r="C1827"/>
  <c r="B854"/>
  <c r="D1626"/>
  <c r="B1075"/>
  <c r="C491"/>
  <c r="B736"/>
  <c r="D935"/>
  <c r="C1349"/>
  <c r="B508"/>
  <c r="B1534"/>
  <c r="C366"/>
  <c r="B936"/>
  <c r="B1009"/>
  <c r="C1068"/>
  <c r="C1482"/>
  <c r="D607"/>
  <c r="D315"/>
  <c r="D1581"/>
  <c r="D1770"/>
  <c r="B756"/>
  <c r="B761"/>
  <c r="C237"/>
  <c r="B226"/>
  <c r="D1595"/>
  <c r="C1922"/>
  <c r="C1208"/>
  <c r="B217"/>
  <c r="C1920"/>
  <c r="C1092"/>
  <c r="D629"/>
  <c r="D1153"/>
  <c r="C535"/>
  <c r="D867"/>
  <c r="C1253"/>
  <c r="D918"/>
  <c r="D651"/>
  <c r="B978"/>
  <c r="B282"/>
  <c r="B1686"/>
  <c r="B832"/>
  <c r="D1458"/>
  <c r="D912"/>
  <c r="B986"/>
  <c r="B1942"/>
  <c r="C1030"/>
  <c r="C1408"/>
  <c r="C615"/>
  <c r="C1022"/>
  <c r="C1183"/>
  <c r="C1048"/>
  <c r="C1478"/>
  <c r="D1333"/>
  <c r="D347"/>
  <c r="B1373"/>
  <c r="B573"/>
  <c r="D1587"/>
  <c r="B1181"/>
  <c r="C382"/>
  <c r="D1761"/>
  <c r="C821"/>
  <c r="C529"/>
  <c r="C1287"/>
  <c r="B1860"/>
  <c r="C1511"/>
  <c r="D1494"/>
  <c r="D948"/>
  <c r="C611"/>
  <c r="D242"/>
  <c r="C1494"/>
  <c r="D296"/>
  <c r="D402"/>
  <c r="D263"/>
  <c r="B552"/>
  <c r="D1050"/>
  <c r="C861"/>
  <c r="B1845"/>
  <c r="D1114"/>
  <c r="C1742"/>
  <c r="B328"/>
  <c r="D1095"/>
  <c r="D191"/>
  <c r="D1237"/>
  <c r="C936"/>
  <c r="D1578"/>
  <c r="C730"/>
  <c r="C1110"/>
  <c r="D1313"/>
  <c r="D992"/>
  <c r="D1708"/>
  <c r="D664"/>
  <c r="D229"/>
  <c r="C1657"/>
  <c r="B1981"/>
  <c r="D1297"/>
  <c r="C1996"/>
  <c r="D574"/>
  <c r="B1135"/>
  <c r="C411"/>
  <c r="D604"/>
  <c r="D180"/>
  <c r="C1305"/>
  <c r="C718"/>
  <c r="B1559"/>
  <c r="D688"/>
  <c r="B1356"/>
  <c r="C1299"/>
  <c r="B516"/>
  <c r="D1187"/>
  <c r="D193"/>
  <c r="B1339"/>
  <c r="C1094"/>
  <c r="C887"/>
  <c r="C947"/>
  <c r="B850"/>
  <c r="B247"/>
  <c r="D477"/>
  <c r="D1319"/>
  <c r="D1682"/>
  <c r="B995"/>
  <c r="D765"/>
  <c r="B218"/>
  <c r="D1962"/>
  <c r="B1327"/>
  <c r="D197"/>
  <c r="C1009"/>
  <c r="C1071"/>
  <c r="D1501"/>
  <c r="C340"/>
  <c r="C329"/>
  <c r="D1031"/>
  <c r="C457"/>
  <c r="B1248"/>
  <c r="D374"/>
  <c r="B1976"/>
  <c r="D1030"/>
  <c r="I4" l="1"/>
  <c r="K4"/>
  <c r="L4"/>
  <c r="J4"/>
  <c r="G3"/>
  <c r="G5"/>
  <c r="G4"/>
  <c r="A30" i="2" s="1"/>
  <c r="F30"/>
  <c r="G6" i="3" l="1"/>
  <c r="G7" i="2" s="1"/>
</calcChain>
</file>

<file path=xl/comments1.xml><?xml version="1.0" encoding="utf-8"?>
<comments xmlns="http://schemas.openxmlformats.org/spreadsheetml/2006/main">
  <authors>
    <author>matthew.braisted</author>
  </authors>
  <commentList>
    <comment ref="F10" authorId="0">
      <text>
        <r>
          <rPr>
            <b/>
            <sz val="10"/>
            <color indexed="81"/>
            <rFont val="Tahoma"/>
            <family val="2"/>
          </rPr>
          <t>I assumed this was off by a factor of 10.</t>
        </r>
      </text>
    </comment>
  </commentList>
</comments>
</file>

<file path=xl/sharedStrings.xml><?xml version="1.0" encoding="utf-8"?>
<sst xmlns="http://schemas.openxmlformats.org/spreadsheetml/2006/main" count="12615" uniqueCount="4048">
  <si>
    <t>USA</t>
  </si>
  <si>
    <t>India</t>
  </si>
  <si>
    <t>EU</t>
  </si>
  <si>
    <t>Salary</t>
  </si>
  <si>
    <t>Experience</t>
  </si>
  <si>
    <t>Excel</t>
  </si>
  <si>
    <t>Estimated Salary</t>
  </si>
  <si>
    <t>Intercept</t>
  </si>
  <si>
    <t>yrs</t>
  </si>
  <si>
    <t>hrs / day</t>
  </si>
  <si>
    <t>Estimated Total Salary</t>
  </si>
  <si>
    <t>Slope Excel</t>
  </si>
  <si>
    <t>Slope Experience</t>
  </si>
  <si>
    <t>Excel Use</t>
  </si>
  <si>
    <t>How Much Are Your Excel® Skills Worth?</t>
  </si>
  <si>
    <t>Your Information:</t>
  </si>
  <si>
    <t>Excel Salary Survey Data</t>
  </si>
  <si>
    <t>Note: Experience data is not available for first few hundred rows.</t>
  </si>
  <si>
    <t>Unique ID</t>
  </si>
  <si>
    <t>Timestamp</t>
  </si>
  <si>
    <t>Your Salary</t>
  </si>
  <si>
    <t>clean Salary (in local currency)</t>
  </si>
  <si>
    <t>Currency</t>
  </si>
  <si>
    <t>Salary in USD</t>
  </si>
  <si>
    <t>Your Job Title</t>
  </si>
  <si>
    <t>Job Type</t>
  </si>
  <si>
    <t>Where do you work</t>
  </si>
  <si>
    <t>clean Country</t>
  </si>
  <si>
    <t>How many hours of a day you work on Excel</t>
  </si>
  <si>
    <t>Years of Experience</t>
  </si>
  <si>
    <t>ID1880</t>
  </si>
  <si>
    <t>INR</t>
  </si>
  <si>
    <t>3r23regedf</t>
  </si>
  <si>
    <t>Misc.</t>
  </si>
  <si>
    <t>2 to 3 hours per day</t>
  </si>
  <si>
    <t>ID1912</t>
  </si>
  <si>
    <t>USD</t>
  </si>
  <si>
    <t>abc</t>
  </si>
  <si>
    <t>4 to 6 hours a day</t>
  </si>
  <si>
    <t>ID0039</t>
  </si>
  <si>
    <t>Academic Advisor</t>
  </si>
  <si>
    <t>Consultant</t>
  </si>
  <si>
    <t>ID1774</t>
  </si>
  <si>
    <t>EUR</t>
  </si>
  <si>
    <t>account</t>
  </si>
  <si>
    <t>Accountant</t>
  </si>
  <si>
    <t>portugal</t>
  </si>
  <si>
    <t>ID0477</t>
  </si>
  <si>
    <t>CAD</t>
  </si>
  <si>
    <t>Account Executive</t>
  </si>
  <si>
    <t>Canada</t>
  </si>
  <si>
    <t>ID0894</t>
  </si>
  <si>
    <t>Rs. 400000</t>
  </si>
  <si>
    <t>Accountancy</t>
  </si>
  <si>
    <t>ID0237</t>
  </si>
  <si>
    <t>ID0287</t>
  </si>
  <si>
    <t>AED100000</t>
  </si>
  <si>
    <t>AED</t>
  </si>
  <si>
    <t>Dubai</t>
  </si>
  <si>
    <t>ID0390</t>
  </si>
  <si>
    <t>ID0545</t>
  </si>
  <si>
    <t>All the 8 hours baby, all the 8!</t>
  </si>
  <si>
    <t>ID0581</t>
  </si>
  <si>
    <t>AUD</t>
  </si>
  <si>
    <t>Australia</t>
  </si>
  <si>
    <t>ID0671</t>
  </si>
  <si>
    <t>Us$24000</t>
  </si>
  <si>
    <t>UAE</t>
  </si>
  <si>
    <t>ID0733</t>
  </si>
  <si>
    <t>ID0766</t>
  </si>
  <si>
    <t>ACCOUNTANT</t>
  </si>
  <si>
    <t>ID0780</t>
  </si>
  <si>
    <t>Dhs 2800 + Accomodation</t>
  </si>
  <si>
    <t>1 or 2 hours a day</t>
  </si>
  <si>
    <t>ID0810</t>
  </si>
  <si>
    <t>accountant</t>
  </si>
  <si>
    <t>ID0892</t>
  </si>
  <si>
    <t>Saudi Arabia</t>
  </si>
  <si>
    <t>ID0952</t>
  </si>
  <si>
    <t>United Arab Emirates</t>
  </si>
  <si>
    <t>ID1082</t>
  </si>
  <si>
    <t>ID1099</t>
  </si>
  <si>
    <t>Rs. 20000</t>
  </si>
  <si>
    <t>ID1124</t>
  </si>
  <si>
    <t>ID1158</t>
  </si>
  <si>
    <t>R366252</t>
  </si>
  <si>
    <t>ZAR</t>
  </si>
  <si>
    <t>South Africa</t>
  </si>
  <si>
    <t>ID1200</t>
  </si>
  <si>
    <t>UK</t>
  </si>
  <si>
    <t>ID1244</t>
  </si>
  <si>
    <t>ID1335</t>
  </si>
  <si>
    <t>NZD</t>
  </si>
  <si>
    <t>new zealand</t>
  </si>
  <si>
    <t>ID1437</t>
  </si>
  <si>
    <t>ID1448</t>
  </si>
  <si>
    <t>ID1508</t>
  </si>
  <si>
    <t>italy</t>
  </si>
  <si>
    <t>ID1530</t>
  </si>
  <si>
    <t>ID1596</t>
  </si>
  <si>
    <t>Lesotho</t>
  </si>
  <si>
    <t>ID1675</t>
  </si>
  <si>
    <t>ID1772</t>
  </si>
  <si>
    <t>uae</t>
  </si>
  <si>
    <t>ID1837</t>
  </si>
  <si>
    <t>ID1857</t>
  </si>
  <si>
    <t>ID1858</t>
  </si>
  <si>
    <t>ID1863</t>
  </si>
  <si>
    <t>GBP</t>
  </si>
  <si>
    <t>ID0570</t>
  </si>
  <si>
    <t>NZ $80,000</t>
  </si>
  <si>
    <t>Accountant/Analyst</t>
  </si>
  <si>
    <t>Analyst</t>
  </si>
  <si>
    <t>New Zealand</t>
  </si>
  <si>
    <t>ID0168</t>
  </si>
  <si>
    <t xml:space="preserve">Accounting </t>
  </si>
  <si>
    <t>ID1096</t>
  </si>
  <si>
    <t>40000 euro</t>
  </si>
  <si>
    <t>Accounting analyst</t>
  </si>
  <si>
    <t>Netherlands</t>
  </si>
  <si>
    <t>ID0219</t>
  </si>
  <si>
    <t>45k</t>
  </si>
  <si>
    <t>Accounting Assistant</t>
  </si>
  <si>
    <t>ID0114</t>
  </si>
  <si>
    <t>Accounting Coordinator</t>
  </si>
  <si>
    <t>ID0423</t>
  </si>
  <si>
    <t>8500 USD</t>
  </si>
  <si>
    <t>Romania</t>
  </si>
  <si>
    <t>ID0772</t>
  </si>
  <si>
    <t>$1,589.00/per month</t>
  </si>
  <si>
    <t>Accounting Head</t>
  </si>
  <si>
    <t>Philippines</t>
  </si>
  <si>
    <t>ID0401</t>
  </si>
  <si>
    <t>Accounting Manager</t>
  </si>
  <si>
    <t>Manager</t>
  </si>
  <si>
    <t>ID0515</t>
  </si>
  <si>
    <t>ID1439</t>
  </si>
  <si>
    <t>Accounting manager</t>
  </si>
  <si>
    <t>ID0523</t>
  </si>
  <si>
    <t>Accounting Operations Manager</t>
  </si>
  <si>
    <t>ID1453</t>
  </si>
  <si>
    <t>Accounting Specialist</t>
  </si>
  <si>
    <t>ID1416</t>
  </si>
  <si>
    <t>Accounting Supervisor</t>
  </si>
  <si>
    <t>ID1449</t>
  </si>
  <si>
    <t xml:space="preserve">accounting systems manager </t>
  </si>
  <si>
    <t>ID0193</t>
  </si>
  <si>
    <t>Accounting/Financial Analyst</t>
  </si>
  <si>
    <t>ID0699</t>
  </si>
  <si>
    <t>accounts</t>
  </si>
  <si>
    <t>ID1032</t>
  </si>
  <si>
    <t xml:space="preserve">3 Lakh </t>
  </si>
  <si>
    <t>ACCOUNTS</t>
  </si>
  <si>
    <t>ID0738</t>
  </si>
  <si>
    <t>Accounts analyst</t>
  </si>
  <si>
    <t>Pakistan</t>
  </si>
  <si>
    <t>ID1154</t>
  </si>
  <si>
    <t>PKR</t>
  </si>
  <si>
    <t>Accounts Assistant</t>
  </si>
  <si>
    <t>ID1048</t>
  </si>
  <si>
    <t>Accounts Exec</t>
  </si>
  <si>
    <t>ID1536</t>
  </si>
  <si>
    <t>Rs. 200000/-</t>
  </si>
  <si>
    <t>Accounts Executive</t>
  </si>
  <si>
    <t>ID0723</t>
  </si>
  <si>
    <t>PKR 17000</t>
  </si>
  <si>
    <t>Accounts Manager</t>
  </si>
  <si>
    <t>ID1719</t>
  </si>
  <si>
    <t>Accounts manager</t>
  </si>
  <si>
    <t>ID0659</t>
  </si>
  <si>
    <t>Accounts Officer</t>
  </si>
  <si>
    <t>ID1050</t>
  </si>
  <si>
    <t>ID0682</t>
  </si>
  <si>
    <t>220000 in INR</t>
  </si>
  <si>
    <t>Accounts Payable Analyst</t>
  </si>
  <si>
    <t>ID0767</t>
  </si>
  <si>
    <t>Accounts Supervisor</t>
  </si>
  <si>
    <t>KSA</t>
  </si>
  <si>
    <t>ID1845</t>
  </si>
  <si>
    <t>accoutant</t>
  </si>
  <si>
    <t>ID1706</t>
  </si>
  <si>
    <t>Actuarial Analyst</t>
  </si>
  <si>
    <t>ID1873</t>
  </si>
  <si>
    <t>Actuarial Specialist</t>
  </si>
  <si>
    <t>Specialist</t>
  </si>
  <si>
    <t>ID0126</t>
  </si>
  <si>
    <t>Actuary</t>
  </si>
  <si>
    <t>ID0840</t>
  </si>
  <si>
    <t>actuary</t>
  </si>
  <si>
    <t>ID1109</t>
  </si>
  <si>
    <t>Portugal</t>
  </si>
  <si>
    <t>ID1749</t>
  </si>
  <si>
    <t>ID1751</t>
  </si>
  <si>
    <t>ID0089</t>
  </si>
  <si>
    <t>Admin</t>
  </si>
  <si>
    <t>ID0727</t>
  </si>
  <si>
    <t>ID1717</t>
  </si>
  <si>
    <t>admin</t>
  </si>
  <si>
    <t>ID1887</t>
  </si>
  <si>
    <t>ID1187</t>
  </si>
  <si>
    <t>Administration Manager</t>
  </si>
  <si>
    <t>Argentina</t>
  </si>
  <si>
    <t>ID0494</t>
  </si>
  <si>
    <t>Administration Officer</t>
  </si>
  <si>
    <t>ID1173</t>
  </si>
  <si>
    <t>8725 $</t>
  </si>
  <si>
    <t>ID0202</t>
  </si>
  <si>
    <t>INR 16000</t>
  </si>
  <si>
    <t>Administrative</t>
  </si>
  <si>
    <t>ID0192</t>
  </si>
  <si>
    <t>Administrative Assistant</t>
  </si>
  <si>
    <t>ID0803</t>
  </si>
  <si>
    <t>ID1310</t>
  </si>
  <si>
    <t>36K</t>
  </si>
  <si>
    <t>Kuwait</t>
  </si>
  <si>
    <t>ID1617</t>
  </si>
  <si>
    <t>ID1932</t>
  </si>
  <si>
    <t>Administrative Coordinator</t>
  </si>
  <si>
    <t>ID0297</t>
  </si>
  <si>
    <t xml:space="preserve">Rs.1.8 lakhs </t>
  </si>
  <si>
    <t>Administrative Officer</t>
  </si>
  <si>
    <t>ID1586</t>
  </si>
  <si>
    <t>Administrator</t>
  </si>
  <si>
    <t>ID1823</t>
  </si>
  <si>
    <t>administrator</t>
  </si>
  <si>
    <t>ID0348</t>
  </si>
  <si>
    <t>Advisor</t>
  </si>
  <si>
    <t>Brazil</t>
  </si>
  <si>
    <t>ID0019</t>
  </si>
  <si>
    <t>AGM</t>
  </si>
  <si>
    <t>ID0777</t>
  </si>
  <si>
    <t>45000 $</t>
  </si>
  <si>
    <t>ID1735</t>
  </si>
  <si>
    <t>AGM - Operations &amp; Customer Support</t>
  </si>
  <si>
    <t>ID0617</t>
  </si>
  <si>
    <t>AGM Finance</t>
  </si>
  <si>
    <t>ID0415</t>
  </si>
  <si>
    <t>Air Planning Analyst</t>
  </si>
  <si>
    <t>ID1836</t>
  </si>
  <si>
    <t>AM</t>
  </si>
  <si>
    <t>ID1866</t>
  </si>
  <si>
    <t>ID1329</t>
  </si>
  <si>
    <t>6.6 Lacs</t>
  </si>
  <si>
    <t>AM business Intelligence</t>
  </si>
  <si>
    <t>ID1160</t>
  </si>
  <si>
    <t>AM Ops</t>
  </si>
  <si>
    <t>ID1891</t>
  </si>
  <si>
    <t>AML Analyst</t>
  </si>
  <si>
    <t>ID1165</t>
  </si>
  <si>
    <t>DOP</t>
  </si>
  <si>
    <t>Analista de Produccion</t>
  </si>
  <si>
    <t>Republica Dominicana</t>
  </si>
  <si>
    <t>ID1698</t>
  </si>
  <si>
    <t>Anallyst</t>
  </si>
  <si>
    <t>ID1783</t>
  </si>
  <si>
    <t>Â£22300</t>
  </si>
  <si>
    <t>Analysis &amp; insight consultant</t>
  </si>
  <si>
    <t>ID0841</t>
  </si>
  <si>
    <t>Analysis Quality</t>
  </si>
  <si>
    <t>Colombia - South America</t>
  </si>
  <si>
    <t>ID0006</t>
  </si>
  <si>
    <t>Iceland</t>
  </si>
  <si>
    <t>ID0022</t>
  </si>
  <si>
    <t>ID0035</t>
  </si>
  <si>
    <t>1600 $</t>
  </si>
  <si>
    <t>Poland</t>
  </si>
  <si>
    <t>ID0055</t>
  </si>
  <si>
    <t>ID0056</t>
  </si>
  <si>
    <t>ID0078</t>
  </si>
  <si>
    <t>ID0106</t>
  </si>
  <si>
    <t>ID0108</t>
  </si>
  <si>
    <t>ID0185</t>
  </si>
  <si>
    <t>analyst</t>
  </si>
  <si>
    <t>ID0247</t>
  </si>
  <si>
    <t>ID0253</t>
  </si>
  <si>
    <t>ID0267</t>
  </si>
  <si>
    <t>rs 2.76 lakhs per year</t>
  </si>
  <si>
    <t>ID0279</t>
  </si>
  <si>
    <t>ID0307</t>
  </si>
  <si>
    <t>ID0317</t>
  </si>
  <si>
    <t>ID0407</t>
  </si>
  <si>
    <t>ID0432</t>
  </si>
  <si>
    <t>ID0463</t>
  </si>
  <si>
    <t>ID0464</t>
  </si>
  <si>
    <t>ID0472</t>
  </si>
  <si>
    <t>ID0490</t>
  </si>
  <si>
    <t>ID0505</t>
  </si>
  <si>
    <t>ID0534</t>
  </si>
  <si>
    <t>ID0558</t>
  </si>
  <si>
    <t>ID0595</t>
  </si>
  <si>
    <t>â‚¬ 50000</t>
  </si>
  <si>
    <t>Germany</t>
  </si>
  <si>
    <t>ID0634</t>
  </si>
  <si>
    <t>ID0684</t>
  </si>
  <si>
    <t>Rs. 260000</t>
  </si>
  <si>
    <t>ID0686</t>
  </si>
  <si>
    <t>ID0701</t>
  </si>
  <si>
    <t>25000 rupess</t>
  </si>
  <si>
    <t>ID0712</t>
  </si>
  <si>
    <t>inr 2300000</t>
  </si>
  <si>
    <t>ID0781</t>
  </si>
  <si>
    <t>ID0787</t>
  </si>
  <si>
    <t>ID0855</t>
  </si>
  <si>
    <t>Rs. 550000</t>
  </si>
  <si>
    <t>ID0857</t>
  </si>
  <si>
    <t>ID0912</t>
  </si>
  <si>
    <t>ID0917</t>
  </si>
  <si>
    <t>Zimbabwe</t>
  </si>
  <si>
    <t>ID0919</t>
  </si>
  <si>
    <t>300000RS</t>
  </si>
  <si>
    <t>ANALYST</t>
  </si>
  <si>
    <t>ID0961</t>
  </si>
  <si>
    <t>NZ</t>
  </si>
  <si>
    <t>ID0989</t>
  </si>
  <si>
    <t>ID1035</t>
  </si>
  <si>
    <t xml:space="preserve">Rs 4,20,000 </t>
  </si>
  <si>
    <t>ID1064</t>
  </si>
  <si>
    <t>1500 $</t>
  </si>
  <si>
    <t>ID1114</t>
  </si>
  <si>
    <t>INR 300000</t>
  </si>
  <si>
    <t>ID1194</t>
  </si>
  <si>
    <t>ID1219</t>
  </si>
  <si>
    <t>ID1237</t>
  </si>
  <si>
    <t>ID1260</t>
  </si>
  <si>
    <t>MONGOLIAN</t>
  </si>
  <si>
    <t>Mongolia</t>
  </si>
  <si>
    <t>ID1264</t>
  </si>
  <si>
    <t>ID1304</t>
  </si>
  <si>
    <t>Rs 1500000</t>
  </si>
  <si>
    <t>ID1351</t>
  </si>
  <si>
    <t>ID1388</t>
  </si>
  <si>
    <t>60000 $</t>
  </si>
  <si>
    <t>ID1460</t>
  </si>
  <si>
    <t>zar22000</t>
  </si>
  <si>
    <t>SouthAfrica</t>
  </si>
  <si>
    <t>ID1462</t>
  </si>
  <si>
    <t>320000 INR</t>
  </si>
  <si>
    <t>ID1465</t>
  </si>
  <si>
    <t>ID1491</t>
  </si>
  <si>
    <t>ID1612</t>
  </si>
  <si>
    <t>ID1650</t>
  </si>
  <si>
    <t>ID1702</t>
  </si>
  <si>
    <t>4 lacs INR</t>
  </si>
  <si>
    <t>ID1705</t>
  </si>
  <si>
    <t>US$60000</t>
  </si>
  <si>
    <t>ID1737</t>
  </si>
  <si>
    <t>ID1795</t>
  </si>
  <si>
    <t>ID1799</t>
  </si>
  <si>
    <t>ID1844</t>
  </si>
  <si>
    <t>ID1859</t>
  </si>
  <si>
    <t>Baltic</t>
  </si>
  <si>
    <t>ID1876</t>
  </si>
  <si>
    <t>INR 360000</t>
  </si>
  <si>
    <t>ID1879</t>
  </si>
  <si>
    <t>3.5 lac</t>
  </si>
  <si>
    <t>ID1882</t>
  </si>
  <si>
    <t>ID1907</t>
  </si>
  <si>
    <t>ID1909</t>
  </si>
  <si>
    <t>ID1910</t>
  </si>
  <si>
    <t>ID1892</t>
  </si>
  <si>
    <t xml:space="preserve">analyst </t>
  </si>
  <si>
    <t>ID0272</t>
  </si>
  <si>
    <t>Analyst 2</t>
  </si>
  <si>
    <t>ID0026</t>
  </si>
  <si>
    <t>Analyst II</t>
  </si>
  <si>
    <t>ID0929</t>
  </si>
  <si>
    <t>15000 â‚¬</t>
  </si>
  <si>
    <t>analytic</t>
  </si>
  <si>
    <t>Slovenia</t>
  </si>
  <si>
    <t>ID0533</t>
  </si>
  <si>
    <t xml:space="preserve">Analytical Department Director </t>
  </si>
  <si>
    <t>Russia</t>
  </si>
  <si>
    <t>ID1590</t>
  </si>
  <si>
    <t>Analytics engineer</t>
  </si>
  <si>
    <t>Engineer</t>
  </si>
  <si>
    <t>ID0124</t>
  </si>
  <si>
    <t>Analytics lead</t>
  </si>
  <si>
    <t>ID0266</t>
  </si>
  <si>
    <t>Anaylst</t>
  </si>
  <si>
    <t>ID0835</t>
  </si>
  <si>
    <t>Rs.6,00,000/-</t>
  </si>
  <si>
    <t>AO</t>
  </si>
  <si>
    <t>ID1627</t>
  </si>
  <si>
    <t>application dev</t>
  </si>
  <si>
    <t>ID0828</t>
  </si>
  <si>
    <t>30000 Rs</t>
  </si>
  <si>
    <t>Application Developer</t>
  </si>
  <si>
    <t>ID1570</t>
  </si>
  <si>
    <t>ID1644</t>
  </si>
  <si>
    <t>ID0029</t>
  </si>
  <si>
    <t>900000 INR</t>
  </si>
  <si>
    <t>Applications Engineer</t>
  </si>
  <si>
    <t>ID0690</t>
  </si>
  <si>
    <t>AREA SALES MANAGER</t>
  </si>
  <si>
    <t>ID1033</t>
  </si>
  <si>
    <t>Area Sales Manager</t>
  </si>
  <si>
    <t>ID0884</t>
  </si>
  <si>
    <t>Rs.60000/-</t>
  </si>
  <si>
    <t>Article (Internship) - CA</t>
  </si>
  <si>
    <t>ID1573</t>
  </si>
  <si>
    <t>Asistente</t>
  </si>
  <si>
    <t>Peru</t>
  </si>
  <si>
    <t>ID0678</t>
  </si>
  <si>
    <t>2.5lakh</t>
  </si>
  <si>
    <t>ASM</t>
  </si>
  <si>
    <t>ID1010</t>
  </si>
  <si>
    <t>Ass Research  Manager</t>
  </si>
  <si>
    <t>ID0436</t>
  </si>
  <si>
    <t>Assesor</t>
  </si>
  <si>
    <t>Colombia</t>
  </si>
  <si>
    <t>ID0355</t>
  </si>
  <si>
    <t>asset manager</t>
  </si>
  <si>
    <t>ID0576</t>
  </si>
  <si>
    <t>USD 4285.00</t>
  </si>
  <si>
    <t>Assistant</t>
  </si>
  <si>
    <t>ID0662</t>
  </si>
  <si>
    <t>ID1353</t>
  </si>
  <si>
    <t>9 067</t>
  </si>
  <si>
    <t>assistant</t>
  </si>
  <si>
    <t>Hungary</t>
  </si>
  <si>
    <t>ID1691</t>
  </si>
  <si>
    <t>france</t>
  </si>
  <si>
    <t>ID1786</t>
  </si>
  <si>
    <t>assistant account manager</t>
  </si>
  <si>
    <t>ID1787</t>
  </si>
  <si>
    <t>ID1151</t>
  </si>
  <si>
    <t>Assistant Accountant</t>
  </si>
  <si>
    <t>Zambia</t>
  </si>
  <si>
    <t>ID1442</t>
  </si>
  <si>
    <t>ID1700</t>
  </si>
  <si>
    <t>Â£35500</t>
  </si>
  <si>
    <t>ID0223</t>
  </si>
  <si>
    <t>Assistant Controller</t>
  </si>
  <si>
    <t>Controller</t>
  </si>
  <si>
    <t>ID1804</t>
  </si>
  <si>
    <t>ID1825</t>
  </si>
  <si>
    <t>$214,000  USD</t>
  </si>
  <si>
    <t>Assistant Corporate Controller</t>
  </si>
  <si>
    <t>ID1280</t>
  </si>
  <si>
    <t>USD 11800 (INR 650000)</t>
  </si>
  <si>
    <t>Assistant Data Analyst</t>
  </si>
  <si>
    <t>ID1117</t>
  </si>
  <si>
    <t>Â£45000</t>
  </si>
  <si>
    <t>Assistant Director - Performance Information</t>
  </si>
  <si>
    <t>CXO or Top Mgmt.</t>
  </si>
  <si>
    <t>ID1642</t>
  </si>
  <si>
    <t>assistant director of finance</t>
  </si>
  <si>
    <t>ID0613</t>
  </si>
  <si>
    <t>INR 420000</t>
  </si>
  <si>
    <t>Assistant EDP</t>
  </si>
  <si>
    <t>ID1430</t>
  </si>
  <si>
    <t>Assistant Engineer</t>
  </si>
  <si>
    <t>ID1472</t>
  </si>
  <si>
    <t>Â£25000</t>
  </si>
  <si>
    <t>Assistant Financial Accountant</t>
  </si>
  <si>
    <t>ID1838</t>
  </si>
  <si>
    <t>ID0972</t>
  </si>
  <si>
    <t>Assistant Fleet Analyst</t>
  </si>
  <si>
    <t>ID0886</t>
  </si>
  <si>
    <t>Rs. 35000</t>
  </si>
  <si>
    <t>Assistant Manager</t>
  </si>
  <si>
    <t>ID0900</t>
  </si>
  <si>
    <t>INR 850,000</t>
  </si>
  <si>
    <t>ID0915</t>
  </si>
  <si>
    <t>486000 INR</t>
  </si>
  <si>
    <t>Assistant manager</t>
  </si>
  <si>
    <t>ID1003</t>
  </si>
  <si>
    <t>Rs.5,45,000</t>
  </si>
  <si>
    <t>ID1217</t>
  </si>
  <si>
    <t>INR 750,000</t>
  </si>
  <si>
    <t>ID1223</t>
  </si>
  <si>
    <t>INR 450000</t>
  </si>
  <si>
    <t>ASSISTANT MANAGER</t>
  </si>
  <si>
    <t>ID1341</t>
  </si>
  <si>
    <t>Rs.6,00,000</t>
  </si>
  <si>
    <t>ID1651</t>
  </si>
  <si>
    <t>ID1878</t>
  </si>
  <si>
    <t>ID0756</t>
  </si>
  <si>
    <t>US $ 11,000</t>
  </si>
  <si>
    <t>Assistant Manager - Group MIS</t>
  </si>
  <si>
    <t>Sri Lanka</t>
  </si>
  <si>
    <t>ID0652</t>
  </si>
  <si>
    <t>Rs. 4.32 Lakhs</t>
  </si>
  <si>
    <t>Assistant Manager - IT</t>
  </si>
  <si>
    <t>ID0386</t>
  </si>
  <si>
    <t>Rs 6.2 lakhs</t>
  </si>
  <si>
    <t>assistant manager (finance)</t>
  </si>
  <si>
    <t>ID1591</t>
  </si>
  <si>
    <t>Assistant Manger Service Quality Assurance</t>
  </si>
  <si>
    <t>ID0341</t>
  </si>
  <si>
    <t>Assistant Outside Plant Project Manager</t>
  </si>
  <si>
    <t>ID1075</t>
  </si>
  <si>
    <t>Rs. 438000</t>
  </si>
  <si>
    <t>Assistant Professor</t>
  </si>
  <si>
    <t>ID0008</t>
  </si>
  <si>
    <t>Assistant SP&amp;A</t>
  </si>
  <si>
    <t>Ukraine</t>
  </si>
  <si>
    <t>ID0514</t>
  </si>
  <si>
    <t>Associate</t>
  </si>
  <si>
    <t>ID0564</t>
  </si>
  <si>
    <t>ID0731</t>
  </si>
  <si>
    <t>ID1178</t>
  </si>
  <si>
    <t>INR 20 Lakhs p.a.</t>
  </si>
  <si>
    <t>ID1528</t>
  </si>
  <si>
    <t>ID1597</t>
  </si>
  <si>
    <t>ID1423</t>
  </si>
  <si>
    <t>INR 750000</t>
  </si>
  <si>
    <t>Associate - Indirect Tax</t>
  </si>
  <si>
    <t>ID1018</t>
  </si>
  <si>
    <t>associate analyst</t>
  </si>
  <si>
    <t>ID1535</t>
  </si>
  <si>
    <t>Associate Analyst</t>
  </si>
  <si>
    <t>MYS</t>
  </si>
  <si>
    <t>ID1811</t>
  </si>
  <si>
    <t>Associate Manager</t>
  </si>
  <si>
    <t>ID1752</t>
  </si>
  <si>
    <t>9,50,000</t>
  </si>
  <si>
    <t>Associate Manager, Drug Safety Operations</t>
  </si>
  <si>
    <t>ID0775</t>
  </si>
  <si>
    <t>2.2 lakhs per annum</t>
  </si>
  <si>
    <t>Associate Software Engineer</t>
  </si>
  <si>
    <t>ID1624</t>
  </si>
  <si>
    <t>50000USD</t>
  </si>
  <si>
    <t>Associate Vice President</t>
  </si>
  <si>
    <t>ID0885</t>
  </si>
  <si>
    <t>Asst Manager</t>
  </si>
  <si>
    <t>ID1224</t>
  </si>
  <si>
    <t>INR 1000000</t>
  </si>
  <si>
    <t>ID1007</t>
  </si>
  <si>
    <t>Asst Manager - Quality</t>
  </si>
  <si>
    <t>ID1308</t>
  </si>
  <si>
    <t>5,75,000</t>
  </si>
  <si>
    <t>Asst Manager HR</t>
  </si>
  <si>
    <t>ID0175</t>
  </si>
  <si>
    <t>Rd. 11 lakhs</t>
  </si>
  <si>
    <t>Asst manager investor relations and business analytics</t>
  </si>
  <si>
    <t>ID0657</t>
  </si>
  <si>
    <t>Asst Mgr</t>
  </si>
  <si>
    <t>ID0730</t>
  </si>
  <si>
    <t>Asst Mngr</t>
  </si>
  <si>
    <t>ID0762</t>
  </si>
  <si>
    <t>Asst Production Planner</t>
  </si>
  <si>
    <t>ID1547</t>
  </si>
  <si>
    <t>Rs. 180000</t>
  </si>
  <si>
    <t>Asst Store Manager</t>
  </si>
  <si>
    <t>ID0896</t>
  </si>
  <si>
    <t>rs 100000</t>
  </si>
  <si>
    <t>ASST VICE PREDISDENT</t>
  </si>
  <si>
    <t>ID0698</t>
  </si>
  <si>
    <t>Asst. Manager</t>
  </si>
  <si>
    <t>ID0726</t>
  </si>
  <si>
    <t>Rs. 250000</t>
  </si>
  <si>
    <t>ID1023</t>
  </si>
  <si>
    <t>INR 4.5 Lac</t>
  </si>
  <si>
    <t>ID1316</t>
  </si>
  <si>
    <t>ID1027</t>
  </si>
  <si>
    <t>Net- 56000Rs, Gross - 61000Rs</t>
  </si>
  <si>
    <t xml:space="preserve">Asst. Manager </t>
  </si>
  <si>
    <t>ID0197</t>
  </si>
  <si>
    <t>Asst. Manager (MIS)</t>
  </si>
  <si>
    <t>ID0667</t>
  </si>
  <si>
    <t>Asst. Manager(Commercial)</t>
  </si>
  <si>
    <t>ID0948</t>
  </si>
  <si>
    <t>INR 600K</t>
  </si>
  <si>
    <t>Asst. Mgr. Finance</t>
  </si>
  <si>
    <t>ID1350</t>
  </si>
  <si>
    <t>USD 5300</t>
  </si>
  <si>
    <t>Asst. Production Manager</t>
  </si>
  <si>
    <t>ID0521</t>
  </si>
  <si>
    <t>Asst.Manager</t>
  </si>
  <si>
    <t>ID0788</t>
  </si>
  <si>
    <t>INR 400000</t>
  </si>
  <si>
    <t>ID0115</t>
  </si>
  <si>
    <t>Asst.Manager Finance</t>
  </si>
  <si>
    <t>ID0718</t>
  </si>
  <si>
    <t>Inr 60000</t>
  </si>
  <si>
    <t>Asstt manager</t>
  </si>
  <si>
    <t>ID1278</t>
  </si>
  <si>
    <t>Asstt. Manager</t>
  </si>
  <si>
    <t>ID1229</t>
  </si>
  <si>
    <t>assurance manager</t>
  </si>
  <si>
    <t>ID0714</t>
  </si>
  <si>
    <t>15000 USD</t>
  </si>
  <si>
    <t>Audit - senior assistant</t>
  </si>
  <si>
    <t>Lithuania</t>
  </si>
  <si>
    <t>ID1029</t>
  </si>
  <si>
    <t>Audit Assistant</t>
  </si>
  <si>
    <t>ID1005</t>
  </si>
  <si>
    <t>Audit executive</t>
  </si>
  <si>
    <t>INDIA</t>
  </si>
  <si>
    <t>ID0713</t>
  </si>
  <si>
    <t>Audit Manager</t>
  </si>
  <si>
    <t>ID0811</t>
  </si>
  <si>
    <t>ID0010</t>
  </si>
  <si>
    <t>PKR 8,000</t>
  </si>
  <si>
    <t xml:space="preserve">Audit Trainee </t>
  </si>
  <si>
    <t>ID0636</t>
  </si>
  <si>
    <t>Rs. 200000</t>
  </si>
  <si>
    <t>Auditor</t>
  </si>
  <si>
    <t>ID0282</t>
  </si>
  <si>
    <t>Auxiliar Administrativo</t>
  </si>
  <si>
    <t>ID1592</t>
  </si>
  <si>
    <t>AVP</t>
  </si>
  <si>
    <t>ID1843</t>
  </si>
  <si>
    <t>ID1928</t>
  </si>
  <si>
    <t>Oman</t>
  </si>
  <si>
    <t>ID1277</t>
  </si>
  <si>
    <t>AVP Securitisation</t>
  </si>
  <si>
    <t>Malaysia</t>
  </si>
  <si>
    <t>ID0174</t>
  </si>
  <si>
    <t>B.I. Data Analyst II</t>
  </si>
  <si>
    <t>ID1056</t>
  </si>
  <si>
    <t>BA</t>
  </si>
  <si>
    <t>ID1808</t>
  </si>
  <si>
    <t>ba</t>
  </si>
  <si>
    <t>ID1736</t>
  </si>
  <si>
    <t>Baan ERP Functional Consultant</t>
  </si>
  <si>
    <t>ID1829</t>
  </si>
  <si>
    <t>1600â‚¬ net monthly</t>
  </si>
  <si>
    <t>bank clerk</t>
  </si>
  <si>
    <t>ID0779</t>
  </si>
  <si>
    <t>Rs 40000</t>
  </si>
  <si>
    <t>Banker</t>
  </si>
  <si>
    <t>ID0911</t>
  </si>
  <si>
    <t>banker</t>
  </si>
  <si>
    <t>ID1026</t>
  </si>
  <si>
    <t>ID0495</t>
  </si>
  <si>
    <t>BAS</t>
  </si>
  <si>
    <t>ID0789</t>
  </si>
  <si>
    <t>BDM</t>
  </si>
  <si>
    <t>ID1038</t>
  </si>
  <si>
    <t>BI</t>
  </si>
  <si>
    <t>Reporting</t>
  </si>
  <si>
    <t>ID1152</t>
  </si>
  <si>
    <t>BI Analyst</t>
  </si>
  <si>
    <t>ID1529</t>
  </si>
  <si>
    <t>ID0651</t>
  </si>
  <si>
    <t>BI Consultant</t>
  </si>
  <si>
    <t>ID0429</t>
  </si>
  <si>
    <t>30000 $</t>
  </si>
  <si>
    <t>BI Developer</t>
  </si>
  <si>
    <t>ID1668</t>
  </si>
  <si>
    <t>BI director</t>
  </si>
  <si>
    <t>ID0964</t>
  </si>
  <si>
    <t>Billing manager</t>
  </si>
  <si>
    <t>ID0846</t>
  </si>
  <si>
    <t>2 lac</t>
  </si>
  <si>
    <t>Bio-Statiscian</t>
  </si>
  <si>
    <t>ID1059</t>
  </si>
  <si>
    <t>ZAR240000</t>
  </si>
  <si>
    <t>Bookkeeper</t>
  </si>
  <si>
    <t>ID0869</t>
  </si>
  <si>
    <t>Boss</t>
  </si>
  <si>
    <t>ID0598</t>
  </si>
  <si>
    <t>4,00,000</t>
  </si>
  <si>
    <t>BPO</t>
  </si>
  <si>
    <t>ID0818</t>
  </si>
  <si>
    <t>BPO information process enabler</t>
  </si>
  <si>
    <t>ID0771</t>
  </si>
  <si>
    <t>BRANCH ACCOUNTANT</t>
  </si>
  <si>
    <t>ID0238</t>
  </si>
  <si>
    <t>Branch head -sales</t>
  </si>
  <si>
    <t>ID1549</t>
  </si>
  <si>
    <t>Brand manager</t>
  </si>
  <si>
    <t>Libya</t>
  </si>
  <si>
    <t>ID0173</t>
  </si>
  <si>
    <t>Budget Analyst</t>
  </si>
  <si>
    <t>ID0481</t>
  </si>
  <si>
    <t>budget analyst</t>
  </si>
  <si>
    <t>ID0057</t>
  </si>
  <si>
    <t>Â£18000</t>
  </si>
  <si>
    <t>Building Design and Performance Researcher</t>
  </si>
  <si>
    <t>ID1354</t>
  </si>
  <si>
    <t>A$150000</t>
  </si>
  <si>
    <t>Bus Analyst</t>
  </si>
  <si>
    <t>ID0412</t>
  </si>
  <si>
    <t>Â¢ 14.000.000,00</t>
  </si>
  <si>
    <t>COSTARICAN</t>
  </si>
  <si>
    <t>Businees Adminstratot</t>
  </si>
  <si>
    <t>Costa Rica</t>
  </si>
  <si>
    <t>ID0066</t>
  </si>
  <si>
    <t>â‚¬ 38000</t>
  </si>
  <si>
    <t>busines analist</t>
  </si>
  <si>
    <t>The Netherlands</t>
  </si>
  <si>
    <t>ID0936</t>
  </si>
  <si>
    <t>business</t>
  </si>
  <si>
    <t>ID1927</t>
  </si>
  <si>
    <t>Business Analist</t>
  </si>
  <si>
    <t>south africa</t>
  </si>
  <si>
    <t>ID0042</t>
  </si>
  <si>
    <t>Business Analsyt</t>
  </si>
  <si>
    <t>ID0837</t>
  </si>
  <si>
    <t>business analyist</t>
  </si>
  <si>
    <t>ID1623</t>
  </si>
  <si>
    <t xml:space="preserve">Business Analysis &amp; MIS </t>
  </si>
  <si>
    <t>ID0340</t>
  </si>
  <si>
    <t>Business Analysit</t>
  </si>
  <si>
    <t>ID0014</t>
  </si>
  <si>
    <t>business analyst</t>
  </si>
  <si>
    <t>ID0139</t>
  </si>
  <si>
    <t>Business Analyst</t>
  </si>
  <si>
    <t>ID0254</t>
  </si>
  <si>
    <t>ID0275</t>
  </si>
  <si>
    <t>ID0280</t>
  </si>
  <si>
    <t>ID0290</t>
  </si>
  <si>
    <t>ID0294</t>
  </si>
  <si>
    <t>4.5 lakh INR</t>
  </si>
  <si>
    <t>ID0319</t>
  </si>
  <si>
    <t>ID0327</t>
  </si>
  <si>
    <t>ID0393</t>
  </si>
  <si>
    <t>7,50,000 INR</t>
  </si>
  <si>
    <t>ID0452</t>
  </si>
  <si>
    <t>500000 rupees</t>
  </si>
  <si>
    <t>ID0517</t>
  </si>
  <si>
    <t>ID0543</t>
  </si>
  <si>
    <t>Business analyst</t>
  </si>
  <si>
    <t>ID0566</t>
  </si>
  <si>
    <t>ID0568</t>
  </si>
  <si>
    <t>95000 USD</t>
  </si>
  <si>
    <t>ID0582</t>
  </si>
  <si>
    <t>ID0620</t>
  </si>
  <si>
    <t>ID0626</t>
  </si>
  <si>
    <t>ID0632</t>
  </si>
  <si>
    <t>ID0675</t>
  </si>
  <si>
    <t>ID0709</t>
  </si>
  <si>
    <t>4,80,000 Ruppes</t>
  </si>
  <si>
    <t>ID0728</t>
  </si>
  <si>
    <t>INR 390000 PA</t>
  </si>
  <si>
    <t>ID0757</t>
  </si>
  <si>
    <t>ID0768</t>
  </si>
  <si>
    <t>ID0804</t>
  </si>
  <si>
    <t>ZAR900,000</t>
  </si>
  <si>
    <t>ID0815</t>
  </si>
  <si>
    <t>ID0838</t>
  </si>
  <si>
    <t>13000 USD</t>
  </si>
  <si>
    <t>ID0930</t>
  </si>
  <si>
    <t>ID0931</t>
  </si>
  <si>
    <t>ID0937</t>
  </si>
  <si>
    <t>Rs.7,00,000</t>
  </si>
  <si>
    <t>ID0980</t>
  </si>
  <si>
    <t>ID0986</t>
  </si>
  <si>
    <t>ID1000</t>
  </si>
  <si>
    <t>Rs. 500000</t>
  </si>
  <si>
    <t>ID1042</t>
  </si>
  <si>
    <t>ID1119</t>
  </si>
  <si>
    <t>Nigeria</t>
  </si>
  <si>
    <t>ID1140</t>
  </si>
  <si>
    <t>ID1172</t>
  </si>
  <si>
    <t>ID1232</t>
  </si>
  <si>
    <t>Â£26000</t>
  </si>
  <si>
    <t>ID1238</t>
  </si>
  <si>
    <t>â‚¬35,000 / â‚¬44,000</t>
  </si>
  <si>
    <t>Ireland</t>
  </si>
  <si>
    <t>ID1263</t>
  </si>
  <si>
    <t>ID1305</t>
  </si>
  <si>
    <t>US$ 100,000</t>
  </si>
  <si>
    <t>Uganda</t>
  </si>
  <si>
    <t>ID1410</t>
  </si>
  <si>
    <t>ID1444</t>
  </si>
  <si>
    <t>ID1447</t>
  </si>
  <si>
    <t>ID1527</t>
  </si>
  <si>
    <t>ID1531</t>
  </si>
  <si>
    <t>ID1601</t>
  </si>
  <si>
    <t>500 USD</t>
  </si>
  <si>
    <t>ID1610</t>
  </si>
  <si>
    <t>ID1611</t>
  </si>
  <si>
    <t>ID1685</t>
  </si>
  <si>
    <t>NZD$71000</t>
  </si>
  <si>
    <t>ID1696</t>
  </si>
  <si>
    <t>ID1727</t>
  </si>
  <si>
    <t>500000vINR</t>
  </si>
  <si>
    <t>ID1738</t>
  </si>
  <si>
    <t>ID1761</t>
  </si>
  <si>
    <t>bUSINESS aNALYST</t>
  </si>
  <si>
    <t>ID1801</t>
  </si>
  <si>
    <t>ID1813</t>
  </si>
  <si>
    <t>Â£32000</t>
  </si>
  <si>
    <t>ID1824</t>
  </si>
  <si>
    <t>ID1839</t>
  </si>
  <si>
    <t>ID1849</t>
  </si>
  <si>
    <t>ID1922</t>
  </si>
  <si>
    <t>ID1164</t>
  </si>
  <si>
    <t>Â£51,000/$81,600</t>
  </si>
  <si>
    <t>Business Analyst - Central Finance</t>
  </si>
  <si>
    <t>ID1195</t>
  </si>
  <si>
    <t>Rs 5,40,000</t>
  </si>
  <si>
    <t>Business Analyst - Solutions</t>
  </si>
  <si>
    <t>ID1746</t>
  </si>
  <si>
    <t>Business Analyst II</t>
  </si>
  <si>
    <t>ID1361</t>
  </si>
  <si>
    <t>Business Analytics Associate</t>
  </si>
  <si>
    <t>ID1144</t>
  </si>
  <si>
    <t>Business Anaylyst</t>
  </si>
  <si>
    <t>ID1534</t>
  </si>
  <si>
    <t>Business Banker</t>
  </si>
  <si>
    <t>ID0508</t>
  </si>
  <si>
    <t>Rs 6L</t>
  </si>
  <si>
    <t>Business Co ordinator</t>
  </si>
  <si>
    <t>ID1009</t>
  </si>
  <si>
    <t>Business Consultant</t>
  </si>
  <si>
    <t>ID1201</t>
  </si>
  <si>
    <t>Euro 15.000</t>
  </si>
  <si>
    <t>business consultant</t>
  </si>
  <si>
    <t>Italy</t>
  </si>
  <si>
    <t>ID0198</t>
  </si>
  <si>
    <t>US$ 99000</t>
  </si>
  <si>
    <t>Business Controller</t>
  </si>
  <si>
    <t>ID1556</t>
  </si>
  <si>
    <t>Norway</t>
  </si>
  <si>
    <t>ID1072</t>
  </si>
  <si>
    <t>business data analyst</t>
  </si>
  <si>
    <t>ID0259</t>
  </si>
  <si>
    <t>Business Data Analyst I</t>
  </si>
  <si>
    <t>ID0017</t>
  </si>
  <si>
    <t>Business Development</t>
  </si>
  <si>
    <t>Switzerland</t>
  </si>
  <si>
    <t>ID0984</t>
  </si>
  <si>
    <t>AUD$70,000</t>
  </si>
  <si>
    <t>ID1065</t>
  </si>
  <si>
    <t>Rs 200000</t>
  </si>
  <si>
    <t>Business Development Executive</t>
  </si>
  <si>
    <t>ID1555</t>
  </si>
  <si>
    <t>60000 EUR</t>
  </si>
  <si>
    <t>Business Engineer</t>
  </si>
  <si>
    <t>ID0693</t>
  </si>
  <si>
    <t>Business Executive</t>
  </si>
  <si>
    <t>ID1086</t>
  </si>
  <si>
    <t>Â£63000</t>
  </si>
  <si>
    <t>Business Improvement Specialist</t>
  </si>
  <si>
    <t>ID1365</t>
  </si>
  <si>
    <t>Business Information Analyst</t>
  </si>
  <si>
    <t>ID0207</t>
  </si>
  <si>
    <t>Â£30000</t>
  </si>
  <si>
    <t>Business Intelligence Analyst</t>
  </si>
  <si>
    <t>ID1495</t>
  </si>
  <si>
    <t>Business Intelligence Consultant</t>
  </si>
  <si>
    <t>ID0465</t>
  </si>
  <si>
    <t>Business intelligence manager</t>
  </si>
  <si>
    <t>ID1180</t>
  </si>
  <si>
    <t>Business Intelligence Manager</t>
  </si>
  <si>
    <t>ID1459</t>
  </si>
  <si>
    <t>Business Intelligence Supervisor</t>
  </si>
  <si>
    <t>ID0468</t>
  </si>
  <si>
    <t>Business Manager</t>
  </si>
  <si>
    <t>ID0503</t>
  </si>
  <si>
    <t>Business Modeller</t>
  </si>
  <si>
    <t>ID1399</t>
  </si>
  <si>
    <t>Business Operation Specialist</t>
  </si>
  <si>
    <t>ID1582</t>
  </si>
  <si>
    <t>Business Operations Analyst</t>
  </si>
  <si>
    <t>ID1098</t>
  </si>
  <si>
    <t>Business Operations Co-ordinator</t>
  </si>
  <si>
    <t>ID0150</t>
  </si>
  <si>
    <t>Business Operations Reporting Analyst</t>
  </si>
  <si>
    <t>Mexico</t>
  </si>
  <si>
    <t>ID0194</t>
  </si>
  <si>
    <t>Business Process Specialist</t>
  </si>
  <si>
    <t>ID0968</t>
  </si>
  <si>
    <t>AU$65</t>
  </si>
  <si>
    <t xml:space="preserve">Business Support </t>
  </si>
  <si>
    <t>ID1639</t>
  </si>
  <si>
    <t>business support analyst</t>
  </si>
  <si>
    <t>New zealand</t>
  </si>
  <si>
    <t>ID0928</t>
  </si>
  <si>
    <t>7 Lakhs</t>
  </si>
  <si>
    <t>Business Support Executive</t>
  </si>
  <si>
    <t>ID0755</t>
  </si>
  <si>
    <t>Â£ 24000</t>
  </si>
  <si>
    <t>Business Support Specialist</t>
  </si>
  <si>
    <t>ID0068</t>
  </si>
  <si>
    <t>Business Systems Analyst</t>
  </si>
  <si>
    <t>ID0488</t>
  </si>
  <si>
    <t>ID1681</t>
  </si>
  <si>
    <t>Business Systems Analyst I</t>
  </si>
  <si>
    <t>ID0149</t>
  </si>
  <si>
    <t>Business Technical Consultant</t>
  </si>
  <si>
    <t>ID1701</t>
  </si>
  <si>
    <t>Bussiness Analyst</t>
  </si>
  <si>
    <t>ID0210</t>
  </si>
  <si>
    <t>Buyer</t>
  </si>
  <si>
    <t>ID0373</t>
  </si>
  <si>
    <t>ID1107</t>
  </si>
  <si>
    <t>Â£40000</t>
  </si>
  <si>
    <t>ID1897</t>
  </si>
  <si>
    <t>60k usd</t>
  </si>
  <si>
    <t>buyer</t>
  </si>
  <si>
    <t>ID0921</t>
  </si>
  <si>
    <t>C&amp;B Manager</t>
  </si>
  <si>
    <t>ID0663</t>
  </si>
  <si>
    <t>Cad Engineer</t>
  </si>
  <si>
    <t>ID0695</t>
  </si>
  <si>
    <t>3000 $</t>
  </si>
  <si>
    <t>Call Centre Consultant</t>
  </si>
  <si>
    <t>Cambodia</t>
  </si>
  <si>
    <t>ID0395</t>
  </si>
  <si>
    <t>Campus Budget Officer</t>
  </si>
  <si>
    <t>ID0225</t>
  </si>
  <si>
    <t>Cash Officer</t>
  </si>
  <si>
    <t>ID0796</t>
  </si>
  <si>
    <t>Rs. 8000</t>
  </si>
  <si>
    <t>Cashier</t>
  </si>
  <si>
    <t>ID1467</t>
  </si>
  <si>
    <t>Catalog Auditor</t>
  </si>
  <si>
    <t>ID1605</t>
  </si>
  <si>
    <t>Catalog Circulation Analyst</t>
  </si>
  <si>
    <t>ID0482</t>
  </si>
  <si>
    <t>US$169,000</t>
  </si>
  <si>
    <t>Category Director (Marketing)</t>
  </si>
  <si>
    <t>ID1673</t>
  </si>
  <si>
    <t>Category Leader</t>
  </si>
  <si>
    <t>ID0250</t>
  </si>
  <si>
    <t>category manager</t>
  </si>
  <si>
    <t>ID1641</t>
  </si>
  <si>
    <t>10 lacs INR</t>
  </si>
  <si>
    <t>Category Manager</t>
  </si>
  <si>
    <t>ID1037</t>
  </si>
  <si>
    <t>Category Operations Supv.</t>
  </si>
  <si>
    <t>ID1163</t>
  </si>
  <si>
    <t>Catlog associates</t>
  </si>
  <si>
    <t>ID0387</t>
  </si>
  <si>
    <t>Â£28000</t>
  </si>
  <si>
    <t>Central Services Manager</t>
  </si>
  <si>
    <t>ID0371</t>
  </si>
  <si>
    <t>ceo</t>
  </si>
  <si>
    <t>ID0402</t>
  </si>
  <si>
    <t>ID0584</t>
  </si>
  <si>
    <t>CEO</t>
  </si>
  <si>
    <t>ID1653</t>
  </si>
  <si>
    <t>ID1266</t>
  </si>
  <si>
    <t>Certified Public Accountant</t>
  </si>
  <si>
    <t>ID0009</t>
  </si>
  <si>
    <t>44000 $</t>
  </si>
  <si>
    <t>CFO</t>
  </si>
  <si>
    <t>ID0095</t>
  </si>
  <si>
    <t>ID0470</t>
  </si>
  <si>
    <t>ID0580</t>
  </si>
  <si>
    <t>ID0778</t>
  </si>
  <si>
    <t>ID0938</t>
  </si>
  <si>
    <t>Albania</t>
  </si>
  <si>
    <t>ID0981</t>
  </si>
  <si>
    <t>ID1523</t>
  </si>
  <si>
    <t>ID1704</t>
  </si>
  <si>
    <t>US$45,000</t>
  </si>
  <si>
    <t>ID0163</t>
  </si>
  <si>
    <t>Change Architect</t>
  </si>
  <si>
    <t>ID0097</t>
  </si>
  <si>
    <t>91,000 USD</t>
  </si>
  <si>
    <t>Channel Marketing Manager</t>
  </si>
  <si>
    <t>ID1486</t>
  </si>
  <si>
    <t>Chemical Engineer</t>
  </si>
  <si>
    <t>ID0497</t>
  </si>
  <si>
    <t>200000 Rupees</t>
  </si>
  <si>
    <t>chemist</t>
  </si>
  <si>
    <t>ID1209</t>
  </si>
  <si>
    <t>Chief Accountant</t>
  </si>
  <si>
    <t>ID1228</t>
  </si>
  <si>
    <t>QATAR</t>
  </si>
  <si>
    <t>ID1852</t>
  </si>
  <si>
    <t>US$ 85000</t>
  </si>
  <si>
    <t>Chief Financial Officer</t>
  </si>
  <si>
    <t>ID0205</t>
  </si>
  <si>
    <t>INR18Lacs or US$36000</t>
  </si>
  <si>
    <t>Chief Manager</t>
  </si>
  <si>
    <t>ID0031</t>
  </si>
  <si>
    <t>Chief of the department of public budget analisis and forecasting</t>
  </si>
  <si>
    <t>ID0394</t>
  </si>
  <si>
    <t>99147 $</t>
  </si>
  <si>
    <t>Chief Specialist of Economics &amp; Planning</t>
  </si>
  <si>
    <t>ID0469</t>
  </si>
  <si>
    <t>clerk</t>
  </si>
  <si>
    <t>ID0901</t>
  </si>
  <si>
    <t>PhP168000</t>
  </si>
  <si>
    <t>PHP</t>
  </si>
  <si>
    <t>Clerk</t>
  </si>
  <si>
    <t>ID1741</t>
  </si>
  <si>
    <t>ID1377</t>
  </si>
  <si>
    <t>clerk 24 hrs per week</t>
  </si>
  <si>
    <t>ID0945</t>
  </si>
  <si>
    <t>Client Manager</t>
  </si>
  <si>
    <t>ID1122</t>
  </si>
  <si>
    <t>GBP Â£45200</t>
  </si>
  <si>
    <t>Clinical audit manager</t>
  </si>
  <si>
    <t>ID1422</t>
  </si>
  <si>
    <t>Clinical Data Specialist</t>
  </si>
  <si>
    <t>ID1645</t>
  </si>
  <si>
    <t>Clinical Intake Specialist</t>
  </si>
  <si>
    <t>ID0641</t>
  </si>
  <si>
    <t>4500000 inr/pa</t>
  </si>
  <si>
    <t>cmo</t>
  </si>
  <si>
    <t>ID0897</t>
  </si>
  <si>
    <t>co ordinator</t>
  </si>
  <si>
    <t>ID0459</t>
  </si>
  <si>
    <t>Â£38000</t>
  </si>
  <si>
    <t>Commercial Accountant</t>
  </si>
  <si>
    <t>ID1885</t>
  </si>
  <si>
    <t>ID0887</t>
  </si>
  <si>
    <t>$125000 / a excl bonus</t>
  </si>
  <si>
    <t>Commercial Director</t>
  </si>
  <si>
    <t>ID1695</t>
  </si>
  <si>
    <t>ID0366</t>
  </si>
  <si>
    <t>Commercial Manager</t>
  </si>
  <si>
    <t>ID1002</t>
  </si>
  <si>
    <t>NZD 180000</t>
  </si>
  <si>
    <t>ID0785</t>
  </si>
  <si>
    <t>2.25 lakhs per year(prof income)</t>
  </si>
  <si>
    <t>company secretary</t>
  </si>
  <si>
    <t>ID1113</t>
  </si>
  <si>
    <t>Rs. 600000</t>
  </si>
  <si>
    <t>Company Secretary</t>
  </si>
  <si>
    <t>ID0759</t>
  </si>
  <si>
    <t>NAIRA</t>
  </si>
  <si>
    <t>Company Systems Integration Manager</t>
  </si>
  <si>
    <t>ID0748</t>
  </si>
  <si>
    <t>compliance manager</t>
  </si>
  <si>
    <t>ID1789</t>
  </si>
  <si>
    <t>Â£26500</t>
  </si>
  <si>
    <t>Compliance Manager</t>
  </si>
  <si>
    <t>ID1768</t>
  </si>
  <si>
    <t>Compliance Officer</t>
  </si>
  <si>
    <t>ID0398</t>
  </si>
  <si>
    <t>120000 BDT</t>
  </si>
  <si>
    <t>BDT</t>
  </si>
  <si>
    <t>Computer Operator</t>
  </si>
  <si>
    <t>Bangladesh</t>
  </si>
  <si>
    <t>ID0692</t>
  </si>
  <si>
    <t>4500 rs. per month</t>
  </si>
  <si>
    <t>COMPUTER OPERATOR</t>
  </si>
  <si>
    <t>ID1791</t>
  </si>
  <si>
    <t>computer operator</t>
  </si>
  <si>
    <t>ID0953</t>
  </si>
  <si>
    <t>Construction Engineer</t>
  </si>
  <si>
    <t>ID1541</t>
  </si>
  <si>
    <t>Â£30500</t>
  </si>
  <si>
    <t>Construction Estimator</t>
  </si>
  <si>
    <t>ID1150</t>
  </si>
  <si>
    <t>â‚¬70k</t>
  </si>
  <si>
    <t>Construction Planner</t>
  </si>
  <si>
    <t>ID0041</t>
  </si>
  <si>
    <t>consultant</t>
  </si>
  <si>
    <t>ID0286</t>
  </si>
  <si>
    <t>INR 15,00,000</t>
  </si>
  <si>
    <t>ID0353</t>
  </si>
  <si>
    <t>ID0374</t>
  </si>
  <si>
    <t>2207,00</t>
  </si>
  <si>
    <t>ID0418</t>
  </si>
  <si>
    <t>US$115000</t>
  </si>
  <si>
    <t>ID0420</t>
  </si>
  <si>
    <t>INR 200000</t>
  </si>
  <si>
    <t>ID0425</t>
  </si>
  <si>
    <t>250000 to 270000</t>
  </si>
  <si>
    <t>ID0491</t>
  </si>
  <si>
    <t>20000 US$</t>
  </si>
  <si>
    <t>ID0516</t>
  </si>
  <si>
    <t>$150000pa</t>
  </si>
  <si>
    <t>ID0679</t>
  </si>
  <si>
    <t>ID0711</t>
  </si>
  <si>
    <t>ID0774</t>
  </si>
  <si>
    <t>Singapore</t>
  </si>
  <si>
    <t>ID0935</t>
  </si>
  <si>
    <t>ID0944</t>
  </si>
  <si>
    <t>France</t>
  </si>
  <si>
    <t>ID0951</t>
  </si>
  <si>
    <t>42000 â‚¬</t>
  </si>
  <si>
    <t>ID1055</t>
  </si>
  <si>
    <t>ID1058</t>
  </si>
  <si>
    <t>ID1214</t>
  </si>
  <si>
    <t>ID1242</t>
  </si>
  <si>
    <t>ID1325</t>
  </si>
  <si>
    <t>82000 USD</t>
  </si>
  <si>
    <t>ID1342</t>
  </si>
  <si>
    <t>ID1348</t>
  </si>
  <si>
    <t>Â£70000</t>
  </si>
  <si>
    <t>ID1433</t>
  </si>
  <si>
    <t>ID1452</t>
  </si>
  <si>
    <t>Rs  6 lakhs/annum</t>
  </si>
  <si>
    <t>ID1516</t>
  </si>
  <si>
    <t>ID1558</t>
  </si>
  <si>
    <t>ID1594</t>
  </si>
  <si>
    <t>75000 $</t>
  </si>
  <si>
    <t>ID1643</t>
  </si>
  <si>
    <t>ID1659</t>
  </si>
  <si>
    <t>ID1666</t>
  </si>
  <si>
    <t>ID1769</t>
  </si>
  <si>
    <t>ID1850</t>
  </si>
  <si>
    <t>ID1262</t>
  </si>
  <si>
    <t>120,000  US$</t>
  </si>
  <si>
    <t>Consultant - Process Improvement</t>
  </si>
  <si>
    <t>ID0187</t>
  </si>
  <si>
    <t>Consultant - Retail Mkts</t>
  </si>
  <si>
    <t>ID0309</t>
  </si>
  <si>
    <t>consultant bi</t>
  </si>
  <si>
    <t>The netherlands</t>
  </si>
  <si>
    <t>ID0169</t>
  </si>
  <si>
    <t>Consultant, HR Services &amp; Governance</t>
  </si>
  <si>
    <t>ID0763</t>
  </si>
  <si>
    <t>Consultat</t>
  </si>
  <si>
    <t>Denmark</t>
  </si>
  <si>
    <t>ID0594</t>
  </si>
  <si>
    <t>$36 000</t>
  </si>
  <si>
    <t>Consulting</t>
  </si>
  <si>
    <t>ID1655</t>
  </si>
  <si>
    <t>Consulting Practice Manager</t>
  </si>
  <si>
    <t>ID0072</t>
  </si>
  <si>
    <t>Consumer Research Program Manager</t>
  </si>
  <si>
    <t>ID1710</t>
  </si>
  <si>
    <t>Contact Operations Analyst</t>
  </si>
  <si>
    <t>ID0631</t>
  </si>
  <si>
    <t xml:space="preserve">Content Analyst </t>
  </si>
  <si>
    <t>ID0446</t>
  </si>
  <si>
    <t>Continuos improvment</t>
  </si>
  <si>
    <t>Canad</t>
  </si>
  <si>
    <t>ID0389</t>
  </si>
  <si>
    <t>continuous improvement team member</t>
  </si>
  <si>
    <t>ID1268</t>
  </si>
  <si>
    <t>Contractor/Consultant</t>
  </si>
  <si>
    <t>ID1725</t>
  </si>
  <si>
    <t>36000stg</t>
  </si>
  <si>
    <t>contracts officer</t>
  </si>
  <si>
    <t>ID1494</t>
  </si>
  <si>
    <t>7200 USD per year aprox</t>
  </si>
  <si>
    <t>control process auxiliary</t>
  </si>
  <si>
    <t>ID0305</t>
  </si>
  <si>
    <t>65000 euro</t>
  </si>
  <si>
    <t>controller</t>
  </si>
  <si>
    <t>germany</t>
  </si>
  <si>
    <t>ID0403</t>
  </si>
  <si>
    <t>ID0561</t>
  </si>
  <si>
    <t>CONTROLLER</t>
  </si>
  <si>
    <t>BRA</t>
  </si>
  <si>
    <t>ID0565</t>
  </si>
  <si>
    <t>ID0927</t>
  </si>
  <si>
    <t>ID1025</t>
  </si>
  <si>
    <t>ID1167</t>
  </si>
  <si>
    <t>ID1235</t>
  </si>
  <si>
    <t>100000 USD</t>
  </si>
  <si>
    <t>ID1323</t>
  </si>
  <si>
    <t>about 24.000 â‚¬</t>
  </si>
  <si>
    <t>ID1370</t>
  </si>
  <si>
    <t>ID1379</t>
  </si>
  <si>
    <t>ID1431</t>
  </si>
  <si>
    <t>92000 USD</t>
  </si>
  <si>
    <t>ID1608</t>
  </si>
  <si>
    <t>â‚¬ 50k</t>
  </si>
  <si>
    <t>ID1609</t>
  </si>
  <si>
    <t>ID1638</t>
  </si>
  <si>
    <t>485000 DKK</t>
  </si>
  <si>
    <t>DKK</t>
  </si>
  <si>
    <t>ID1867</t>
  </si>
  <si>
    <t>EUR 90000</t>
  </si>
  <si>
    <t>mainland Europe (Euro zone)</t>
  </si>
  <si>
    <t>ID1899</t>
  </si>
  <si>
    <t>Spain</t>
  </si>
  <si>
    <t>ID1500</t>
  </si>
  <si>
    <t>33500 â‚¬</t>
  </si>
  <si>
    <t>Controller / VBA Developet</t>
  </si>
  <si>
    <t>ID1337</t>
  </si>
  <si>
    <t>60000 USD p.a.</t>
  </si>
  <si>
    <t>Controlling Manager</t>
  </si>
  <si>
    <t>CEE</t>
  </si>
  <si>
    <t>ID0527</t>
  </si>
  <si>
    <t>COO</t>
  </si>
  <si>
    <t>ID0661</t>
  </si>
  <si>
    <t>INR 165000</t>
  </si>
  <si>
    <t>Co-operative bank</t>
  </si>
  <si>
    <t>ID1598</t>
  </si>
  <si>
    <t>21000EUR</t>
  </si>
  <si>
    <t>Coordenador PeÃ§as Grupo</t>
  </si>
  <si>
    <t>ID0040</t>
  </si>
  <si>
    <t>Coordination</t>
  </si>
  <si>
    <t>ID0653</t>
  </si>
  <si>
    <t>Coordinator</t>
  </si>
  <si>
    <t>ID1110</t>
  </si>
  <si>
    <t>coordinator</t>
  </si>
  <si>
    <t>ID1576</t>
  </si>
  <si>
    <t>MÃ©xico</t>
  </si>
  <si>
    <t>ID0585</t>
  </si>
  <si>
    <t>coordinator lismore regional airport</t>
  </si>
  <si>
    <t>ID0063</t>
  </si>
  <si>
    <t>Coordinator Of Costa and Buget</t>
  </si>
  <si>
    <t>Brasil</t>
  </si>
  <si>
    <t>ID0635</t>
  </si>
  <si>
    <t>Corporate Accountant</t>
  </si>
  <si>
    <t>ID1156</t>
  </si>
  <si>
    <t>Â£37500</t>
  </si>
  <si>
    <t>Corporate Finance Executive</t>
  </si>
  <si>
    <t>ID0746</t>
  </si>
  <si>
    <t>Corporate Finance Manager</t>
  </si>
  <si>
    <t>ID0976</t>
  </si>
  <si>
    <t>AUD$200,000</t>
  </si>
  <si>
    <t>ID1930</t>
  </si>
  <si>
    <t>Corporate Trainer</t>
  </si>
  <si>
    <t>ID0158</t>
  </si>
  <si>
    <t>COST ACCOUNTANT</t>
  </si>
  <si>
    <t>ID0705</t>
  </si>
  <si>
    <t>Cost Accountant</t>
  </si>
  <si>
    <t>ID0910</t>
  </si>
  <si>
    <t>Cost accountant</t>
  </si>
  <si>
    <t>ID0973</t>
  </si>
  <si>
    <t>ID0551</t>
  </si>
  <si>
    <t>80,000 USD</t>
  </si>
  <si>
    <t>Cost Analyst</t>
  </si>
  <si>
    <t>ID1376</t>
  </si>
  <si>
    <t>ID1550</t>
  </si>
  <si>
    <t>ID0002</t>
  </si>
  <si>
    <t>15000 usd</t>
  </si>
  <si>
    <t>cost control</t>
  </si>
  <si>
    <t>europe/Croatia</t>
  </si>
  <si>
    <t>ID1186</t>
  </si>
  <si>
    <t>Cost Controlling Executive</t>
  </si>
  <si>
    <t>Qatar</t>
  </si>
  <si>
    <t>ID0879</t>
  </si>
  <si>
    <t>Cost Trainee</t>
  </si>
  <si>
    <t>ID0572</t>
  </si>
  <si>
    <t>Costing Analysis</t>
  </si>
  <si>
    <t>ID1404</t>
  </si>
  <si>
    <t>37K</t>
  </si>
  <si>
    <t>Credentialing Coordinator &amp; Productivity Reports "Guru"</t>
  </si>
  <si>
    <t>ID0416</t>
  </si>
  <si>
    <t>Credit Analyst</t>
  </si>
  <si>
    <t>ID1049</t>
  </si>
  <si>
    <t>Rs. 700000</t>
  </si>
  <si>
    <t>ID0933</t>
  </si>
  <si>
    <t>Credit Controller</t>
  </si>
  <si>
    <t>ID1360</t>
  </si>
  <si>
    <t>2.5 per lacks</t>
  </si>
  <si>
    <t>Credit Executive</t>
  </si>
  <si>
    <t>ID1004</t>
  </si>
  <si>
    <t>Rs.10,00,000</t>
  </si>
  <si>
    <t>Credit Manager - Loans</t>
  </si>
  <si>
    <t>ID1001</t>
  </si>
  <si>
    <t>RM48,000</t>
  </si>
  <si>
    <t>MYR</t>
  </si>
  <si>
    <t>Credit Risk Manager</t>
  </si>
  <si>
    <t>ID1855</t>
  </si>
  <si>
    <t>Customer Experence Engineer</t>
  </si>
  <si>
    <t>ID0251</t>
  </si>
  <si>
    <t>Customer Operations Analyst</t>
  </si>
  <si>
    <t>ID1924</t>
  </si>
  <si>
    <t>Customer Resolution</t>
  </si>
  <si>
    <t>ID1674</t>
  </si>
  <si>
    <t>Customer Sales Analyst</t>
  </si>
  <si>
    <t>ID1763</t>
  </si>
  <si>
    <t>Customer Service</t>
  </si>
  <si>
    <t>ID1807</t>
  </si>
  <si>
    <t>Ð˜Ð¨ Ð¤Ñ‚Ñ„Ð´Ð½Ñ‹Ðµ</t>
  </si>
  <si>
    <t>ID0957</t>
  </si>
  <si>
    <t>data analist</t>
  </si>
  <si>
    <t>netherlands</t>
  </si>
  <si>
    <t>ID0742</t>
  </si>
  <si>
    <t>4800 $</t>
  </si>
  <si>
    <t>Data Analysis</t>
  </si>
  <si>
    <t>Bhutan</t>
  </si>
  <si>
    <t>ID0094</t>
  </si>
  <si>
    <t>Data Analyst</t>
  </si>
  <si>
    <t>ID0131</t>
  </si>
  <si>
    <t>ID0142</t>
  </si>
  <si>
    <t>ID0145</t>
  </si>
  <si>
    <t>data analyst</t>
  </si>
  <si>
    <t>ID0208</t>
  </si>
  <si>
    <t>ID0242</t>
  </si>
  <si>
    <t>ID0274</t>
  </si>
  <si>
    <t>ID0304</t>
  </si>
  <si>
    <t>ID0332</t>
  </si>
  <si>
    <t>ID0405</t>
  </si>
  <si>
    <t>ID0591</t>
  </si>
  <si>
    <t>ID0685</t>
  </si>
  <si>
    <t>1,20,000 INR</t>
  </si>
  <si>
    <t>ID0710</t>
  </si>
  <si>
    <t>Re. 4.5 Lacs Per Annum</t>
  </si>
  <si>
    <t>ID0747</t>
  </si>
  <si>
    <t>GBP21798</t>
  </si>
  <si>
    <t>ID0860</t>
  </si>
  <si>
    <t>ID0865</t>
  </si>
  <si>
    <t>R134000</t>
  </si>
  <si>
    <t>ID0975</t>
  </si>
  <si>
    <t>ID0979</t>
  </si>
  <si>
    <t>ID1013</t>
  </si>
  <si>
    <t>350000 Rs</t>
  </si>
  <si>
    <t>ID1079</t>
  </si>
  <si>
    <t>ID1093</t>
  </si>
  <si>
    <t>Â£23000</t>
  </si>
  <si>
    <t>ID1102</t>
  </si>
  <si>
    <t>Data analyst</t>
  </si>
  <si>
    <t>ID1177</t>
  </si>
  <si>
    <t>CAD $53,000/-</t>
  </si>
  <si>
    <t>ID1282</t>
  </si>
  <si>
    <t>ID1294</t>
  </si>
  <si>
    <t>ID1327</t>
  </si>
  <si>
    <t>ID1328</t>
  </si>
  <si>
    <t>ID1407</t>
  </si>
  <si>
    <t>ID1451</t>
  </si>
  <si>
    <t>Rs. 900000 per annum</t>
  </si>
  <si>
    <t>ID1456</t>
  </si>
  <si>
    <t>ID1487</t>
  </si>
  <si>
    <t>ID1571</t>
  </si>
  <si>
    <t>ID1615</t>
  </si>
  <si>
    <t>Â£21500Uk</t>
  </si>
  <si>
    <t>ID1616</t>
  </si>
  <si>
    <t>ID1634</t>
  </si>
  <si>
    <t>Â£60000</t>
  </si>
  <si>
    <t>ID1690</t>
  </si>
  <si>
    <t>ID1803</t>
  </si>
  <si>
    <t>ID1886</t>
  </si>
  <si>
    <t>ID1905</t>
  </si>
  <si>
    <t>ID1915</t>
  </si>
  <si>
    <t>ID1931</t>
  </si>
  <si>
    <t>ID0769</t>
  </si>
  <si>
    <t>95000 AUD</t>
  </si>
  <si>
    <t>Data Analyst - Report Writer</t>
  </si>
  <si>
    <t>ID1411</t>
  </si>
  <si>
    <t>36000 euros</t>
  </si>
  <si>
    <t>Data Analytics Consultant</t>
  </si>
  <si>
    <t>ID1183</t>
  </si>
  <si>
    <t>Data Entry Clerk III</t>
  </si>
  <si>
    <t>ID1080</t>
  </si>
  <si>
    <t>Data Entry Operator</t>
  </si>
  <si>
    <t>ID1826</t>
  </si>
  <si>
    <t>Data Integration Engenieer</t>
  </si>
  <si>
    <t>ID1397</t>
  </si>
  <si>
    <t>Data Integrity &amp; Reporting Tool Analyst</t>
  </si>
  <si>
    <t>ID1148</t>
  </si>
  <si>
    <t>Data Management Officer</t>
  </si>
  <si>
    <t>ID1770</t>
  </si>
  <si>
    <t>Data Management Solutions Supervisor</t>
  </si>
  <si>
    <t>ID1526</t>
  </si>
  <si>
    <t>Data Manager</t>
  </si>
  <si>
    <t>ID1714</t>
  </si>
  <si>
    <t>data organizer</t>
  </si>
  <si>
    <t>ID0473</t>
  </si>
  <si>
    <t>Â£28500</t>
  </si>
  <si>
    <t>Data Quality &amp; Analysis Manager</t>
  </si>
  <si>
    <t>ID0858</t>
  </si>
  <si>
    <t>Data Research Assistant</t>
  </si>
  <si>
    <t>ID1679</t>
  </si>
  <si>
    <t>Data Resource Specialist</t>
  </si>
  <si>
    <t>ID1011</t>
  </si>
  <si>
    <t>Data Specialist</t>
  </si>
  <si>
    <t>ID1380</t>
  </si>
  <si>
    <t>ID1496</t>
  </si>
  <si>
    <t>ID1784</t>
  </si>
  <si>
    <t>Â£31185</t>
  </si>
  <si>
    <t>Data Team Leader</t>
  </si>
  <si>
    <t>ID0331</t>
  </si>
  <si>
    <t>Database Architect</t>
  </si>
  <si>
    <t>ID0082</t>
  </si>
  <si>
    <t>Database Manager</t>
  </si>
  <si>
    <t>ID1670</t>
  </si>
  <si>
    <t>11000 USD</t>
  </si>
  <si>
    <t>Dataminer</t>
  </si>
  <si>
    <t>Tunisia</t>
  </si>
  <si>
    <t>ID0132</t>
  </si>
  <si>
    <t>DBA</t>
  </si>
  <si>
    <t>ID0260</t>
  </si>
  <si>
    <t>Decision Analyst &amp; Modeller</t>
  </si>
  <si>
    <t>ID1537</t>
  </si>
  <si>
    <t>85,000 AUD</t>
  </si>
  <si>
    <t>Demand Planner</t>
  </si>
  <si>
    <t>ID0269</t>
  </si>
  <si>
    <t>Demand Planning Mgr</t>
  </si>
  <si>
    <t>ID0190</t>
  </si>
  <si>
    <t>60000 CAD$</t>
  </si>
  <si>
    <t>Demographer</t>
  </si>
  <si>
    <t>ID1478</t>
  </si>
  <si>
    <t>INR 60000</t>
  </si>
  <si>
    <t>DEO</t>
  </si>
  <si>
    <t>ID0411</t>
  </si>
  <si>
    <t>Department Manager</t>
  </si>
  <si>
    <t>ID0544</t>
  </si>
  <si>
    <t>deputy manager</t>
  </si>
  <si>
    <t>ID0814</t>
  </si>
  <si>
    <t>INR 650000</t>
  </si>
  <si>
    <t>Deputy Manager</t>
  </si>
  <si>
    <t>ID0839</t>
  </si>
  <si>
    <t>900000 Rs</t>
  </si>
  <si>
    <t>ID1161</t>
  </si>
  <si>
    <t>Rs.5,00,000</t>
  </si>
  <si>
    <t>ID1629</t>
  </si>
  <si>
    <t>6.8 Lac INR</t>
  </si>
  <si>
    <t>ID0880</t>
  </si>
  <si>
    <t>62000 USD</t>
  </si>
  <si>
    <t>Deputy Manager Finance</t>
  </si>
  <si>
    <t>ID0038</t>
  </si>
  <si>
    <t>Design Engineer</t>
  </si>
  <si>
    <t>ID1258</t>
  </si>
  <si>
    <t>Develope</t>
  </si>
  <si>
    <t>ID1118</t>
  </si>
  <si>
    <t>Developer</t>
  </si>
  <si>
    <t>ID1352</t>
  </si>
  <si>
    <t>ID1532</t>
  </si>
  <si>
    <t>ID1120</t>
  </si>
  <si>
    <t>Development (Project &amp; Planning) Manager</t>
  </si>
  <si>
    <t>ID1790</t>
  </si>
  <si>
    <t>Rs 480000</t>
  </si>
  <si>
    <t>Development Analyst</t>
  </si>
  <si>
    <t>ID1126</t>
  </si>
  <si>
    <t>Development Manager</t>
  </si>
  <si>
    <t>Finland</t>
  </si>
  <si>
    <t>ID1604</t>
  </si>
  <si>
    <t>dgm</t>
  </si>
  <si>
    <t>ID1425</t>
  </si>
  <si>
    <t>Digital Analyst</t>
  </si>
  <si>
    <t>ID1847</t>
  </si>
  <si>
    <t>Digital Media Analyst</t>
  </si>
  <si>
    <t>ID0854</t>
  </si>
  <si>
    <t>Dir of Analytics</t>
  </si>
  <si>
    <t>ID1336</t>
  </si>
  <si>
    <t>Dir. Revenue Mgt</t>
  </si>
  <si>
    <t>Kingdom of Saudi Arabia</t>
  </si>
  <si>
    <t>ID0447</t>
  </si>
  <si>
    <t>Direct marketing manager</t>
  </si>
  <si>
    <t>ID1697</t>
  </si>
  <si>
    <t>Directer of Sales Support</t>
  </si>
  <si>
    <t>ID0083</t>
  </si>
  <si>
    <t>Director</t>
  </si>
  <si>
    <t>ID0232</t>
  </si>
  <si>
    <t>ID0375</t>
  </si>
  <si>
    <t>director</t>
  </si>
  <si>
    <t>ID0440</t>
  </si>
  <si>
    <t>ID0524</t>
  </si>
  <si>
    <t>ID0554</t>
  </si>
  <si>
    <t>ID0829</t>
  </si>
  <si>
    <t>ID0893</t>
  </si>
  <si>
    <t>100,000 usd</t>
  </si>
  <si>
    <t>ID1012</t>
  </si>
  <si>
    <t>ID0181</t>
  </si>
  <si>
    <t>Director of Analytics</t>
  </si>
  <si>
    <t>ID0323</t>
  </si>
  <si>
    <t>director of analytics</t>
  </si>
  <si>
    <t>ID1502</t>
  </si>
  <si>
    <t>Director of Business Analytics</t>
  </si>
  <si>
    <t>ID0215</t>
  </si>
  <si>
    <t>Director of Finance</t>
  </si>
  <si>
    <t>ID0243</t>
  </si>
  <si>
    <t>Director of Finance and Accounting</t>
  </si>
  <si>
    <t>ID0091</t>
  </si>
  <si>
    <t>Director of Marketing</t>
  </si>
  <si>
    <t>ID0361</t>
  </si>
  <si>
    <t>62500.00 USD</t>
  </si>
  <si>
    <t>Director of Payroll</t>
  </si>
  <si>
    <t>ID0536</t>
  </si>
  <si>
    <t>US$95K</t>
  </si>
  <si>
    <t>Director of Supply Chain</t>
  </si>
  <si>
    <t>Central America</t>
  </si>
  <si>
    <t>ID1357</t>
  </si>
  <si>
    <t>Director of Technology</t>
  </si>
  <si>
    <t>ID0608</t>
  </si>
  <si>
    <t>Director, Analytics</t>
  </si>
  <si>
    <t>ID0978</t>
  </si>
  <si>
    <t>Director, Informatics</t>
  </si>
  <si>
    <t>ID0806</t>
  </si>
  <si>
    <t>Director, IT/Operations</t>
  </si>
  <si>
    <t>ID0870</t>
  </si>
  <si>
    <t>Director, P&amp;A</t>
  </si>
  <si>
    <t>ID0563</t>
  </si>
  <si>
    <t>Director, Supply Chain Operations</t>
  </si>
  <si>
    <t>ID1307</t>
  </si>
  <si>
    <t>AUS 49,000</t>
  </si>
  <si>
    <t>Document Control</t>
  </si>
  <si>
    <t>ID0903</t>
  </si>
  <si>
    <t xml:space="preserve">Document controller </t>
  </si>
  <si>
    <t xml:space="preserve">Kuwait </t>
  </si>
  <si>
    <t>ID1202</t>
  </si>
  <si>
    <t>Documentation Consultant</t>
  </si>
  <si>
    <t>ID0322</t>
  </si>
  <si>
    <t>Dp manager</t>
  </si>
  <si>
    <t>ID0271</t>
  </si>
  <si>
    <t>DP specialist</t>
  </si>
  <si>
    <t>ID0021</t>
  </si>
  <si>
    <t>DSE Co-ordinator</t>
  </si>
  <si>
    <t>ID1621</t>
  </si>
  <si>
    <t>U$13,000</t>
  </si>
  <si>
    <t>Dss Analyst</t>
  </si>
  <si>
    <t>ID0510</t>
  </si>
  <si>
    <t>Rs 500000</t>
  </si>
  <si>
    <t>duty manager</t>
  </si>
  <si>
    <t>ID1796</t>
  </si>
  <si>
    <t>ECommerce Manager</t>
  </si>
  <si>
    <t>ID1693</t>
  </si>
  <si>
    <t>400 000 NOK</t>
  </si>
  <si>
    <t>NOK</t>
  </si>
  <si>
    <t>Economic analyst</t>
  </si>
  <si>
    <t>ID0385</t>
  </si>
  <si>
    <t>Economist</t>
  </si>
  <si>
    <t>ID1051</t>
  </si>
  <si>
    <t>55000 usd</t>
  </si>
  <si>
    <t>Israel</t>
  </si>
  <si>
    <t>ID1665</t>
  </si>
  <si>
    <t>2600 $</t>
  </si>
  <si>
    <t>ISRAEL</t>
  </si>
  <si>
    <t>ID1239</t>
  </si>
  <si>
    <t>education advisor</t>
  </si>
  <si>
    <t>the Netherlands</t>
  </si>
  <si>
    <t>ID0669</t>
  </si>
  <si>
    <t>23000 Rupees</t>
  </si>
  <si>
    <t>Education Officer</t>
  </si>
  <si>
    <t>ID1402</t>
  </si>
  <si>
    <t>eeo analyst</t>
  </si>
  <si>
    <t>ID1298</t>
  </si>
  <si>
    <t>30000 EUR</t>
  </si>
  <si>
    <t>Employee</t>
  </si>
  <si>
    <t>Belgium</t>
  </si>
  <si>
    <t>ID0236</t>
  </si>
  <si>
    <t>Energy Analyst</t>
  </si>
  <si>
    <t>ID1252</t>
  </si>
  <si>
    <t>Â£25750</t>
  </si>
  <si>
    <t>ID1708</t>
  </si>
  <si>
    <t>ID1384</t>
  </si>
  <si>
    <t>energy engineer</t>
  </si>
  <si>
    <t>ID0899</t>
  </si>
  <si>
    <t>Engagement Lead</t>
  </si>
  <si>
    <t>ID0399</t>
  </si>
  <si>
    <t>ENGINEER</t>
  </si>
  <si>
    <t>ID0430</t>
  </si>
  <si>
    <t>engineer</t>
  </si>
  <si>
    <t>ID0434</t>
  </si>
  <si>
    <t>US $6,629.00</t>
  </si>
  <si>
    <t>Dominican Republic</t>
  </si>
  <si>
    <t>ID0449</t>
  </si>
  <si>
    <t>ID0479</t>
  </si>
  <si>
    <t>mozambique</t>
  </si>
  <si>
    <t>ID0546</t>
  </si>
  <si>
    <t>ID0650</t>
  </si>
  <si>
    <t>Rs 800000</t>
  </si>
  <si>
    <t>ID0717</t>
  </si>
  <si>
    <t>ID0749</t>
  </si>
  <si>
    <t>ID0752</t>
  </si>
  <si>
    <t>ID0753</t>
  </si>
  <si>
    <t>ID0821</t>
  </si>
  <si>
    <t>ID0889</t>
  </si>
  <si>
    <t>400000 Rs</t>
  </si>
  <si>
    <t>ID1030</t>
  </si>
  <si>
    <t>singapore</t>
  </si>
  <si>
    <t>ID1145</t>
  </si>
  <si>
    <t>ID1185</t>
  </si>
  <si>
    <t>S$50000</t>
  </si>
  <si>
    <t>ID1333</t>
  </si>
  <si>
    <t>41000 â‚¬</t>
  </si>
  <si>
    <t>ID1492</t>
  </si>
  <si>
    <t>AUD 165000</t>
  </si>
  <si>
    <t>ID1720</t>
  </si>
  <si>
    <t>ID1776</t>
  </si>
  <si>
    <t>ID1785</t>
  </si>
  <si>
    <t>ID1890</t>
  </si>
  <si>
    <t>DK</t>
  </si>
  <si>
    <t>ID0061</t>
  </si>
  <si>
    <t>Engineering Data Analyst</t>
  </si>
  <si>
    <t>ID1378</t>
  </si>
  <si>
    <t>Engineering Intern</t>
  </si>
  <si>
    <t>ID1362</t>
  </si>
  <si>
    <t xml:space="preserve">27,000.GBP 42,353 USD </t>
  </si>
  <si>
    <t>Engineering Tech</t>
  </si>
  <si>
    <t>ID0283</t>
  </si>
  <si>
    <t>Engineering Tech Sr.</t>
  </si>
  <si>
    <t>ID0278</t>
  </si>
  <si>
    <t>Enterprise Performance Metrics Manager</t>
  </si>
  <si>
    <t>ID1684</t>
  </si>
  <si>
    <t>Enterprise Portfolio Manager</t>
  </si>
  <si>
    <t>ID1635</t>
  </si>
  <si>
    <t>Environmental Adviser</t>
  </si>
  <si>
    <t>Azerbaijan</t>
  </si>
  <si>
    <t>ID1257</t>
  </si>
  <si>
    <t>Environmental Information Analyst</t>
  </si>
  <si>
    <t>ID1929</t>
  </si>
  <si>
    <t>eorl</t>
  </si>
  <si>
    <t>ID1777</t>
  </si>
  <si>
    <t>equity research trainee</t>
  </si>
  <si>
    <t>ID0736</t>
  </si>
  <si>
    <t>6 Lac Rs</t>
  </si>
  <si>
    <t>ERP Co-Ordinator</t>
  </si>
  <si>
    <t>ID0740</t>
  </si>
  <si>
    <t>EGYPT</t>
  </si>
  <si>
    <t>Estimator</t>
  </si>
  <si>
    <t>Egypt</t>
  </si>
  <si>
    <t>ID0908</t>
  </si>
  <si>
    <t>ID1521</t>
  </si>
  <si>
    <t>Excel Business Analyst</t>
  </si>
  <si>
    <t>ID0256</t>
  </si>
  <si>
    <t>Excel Consultant</t>
  </si>
  <si>
    <t>ID0450</t>
  </si>
  <si>
    <t>ID1190</t>
  </si>
  <si>
    <t>Rupees : 2,000,000</t>
  </si>
  <si>
    <t>Excel Corporate Trainer</t>
  </si>
  <si>
    <t>ID1043</t>
  </si>
  <si>
    <t>USD 60000</t>
  </si>
  <si>
    <t>Excel Developer</t>
  </si>
  <si>
    <t>ID1575</t>
  </si>
  <si>
    <t>ID1297</t>
  </si>
  <si>
    <t>excel prof</t>
  </si>
  <si>
    <t>pakistan</t>
  </si>
  <si>
    <t>ID0539</t>
  </si>
  <si>
    <t>Excel professional</t>
  </si>
  <si>
    <t>self-employed</t>
  </si>
  <si>
    <t>ID0076</t>
  </si>
  <si>
    <t>Excel Programmer Consultant</t>
  </si>
  <si>
    <t>ID0018</t>
  </si>
  <si>
    <t>Excel Report Writer</t>
  </si>
  <si>
    <t>ID0426</t>
  </si>
  <si>
    <t>Excel trainer</t>
  </si>
  <si>
    <t>ID0080</t>
  </si>
  <si>
    <t>Exceler</t>
  </si>
  <si>
    <t>ID1726</t>
  </si>
  <si>
    <t>exe</t>
  </si>
  <si>
    <t>ID0628</t>
  </si>
  <si>
    <t>executive</t>
  </si>
  <si>
    <t>Indonesia</t>
  </si>
  <si>
    <t>ID0649</t>
  </si>
  <si>
    <t>Executive</t>
  </si>
  <si>
    <t>ID0707</t>
  </si>
  <si>
    <t>ID0760</t>
  </si>
  <si>
    <t>INR 20000</t>
  </si>
  <si>
    <t>EXECUTIVE</t>
  </si>
  <si>
    <t>ID0904</t>
  </si>
  <si>
    <t>180000 INR</t>
  </si>
  <si>
    <t>ID0949</t>
  </si>
  <si>
    <t>600000 INR</t>
  </si>
  <si>
    <t>ID1068</t>
  </si>
  <si>
    <t>ID1089</t>
  </si>
  <si>
    <t>ID1095</t>
  </si>
  <si>
    <t>Rs500000</t>
  </si>
  <si>
    <t>ID1469</t>
  </si>
  <si>
    <t>ID1687</t>
  </si>
  <si>
    <t>200000 INR</t>
  </si>
  <si>
    <t>ID1792</t>
  </si>
  <si>
    <t>ID1797</t>
  </si>
  <si>
    <t>ID1798</t>
  </si>
  <si>
    <t>ID0182</t>
  </si>
  <si>
    <t>Executive Assistant</t>
  </si>
  <si>
    <t>ID1660</t>
  </si>
  <si>
    <t>240000 INR</t>
  </si>
  <si>
    <t>Exicutive TQM</t>
  </si>
  <si>
    <t>ID0300</t>
  </si>
  <si>
    <t>FA</t>
  </si>
  <si>
    <t>ID1557</t>
  </si>
  <si>
    <t>FA /financial Analyst</t>
  </si>
  <si>
    <t>Bulgaria</t>
  </si>
  <si>
    <t>ID1317</t>
  </si>
  <si>
    <t>FANANCE</t>
  </si>
  <si>
    <t>SRI LANKA</t>
  </si>
  <si>
    <t>ID0456</t>
  </si>
  <si>
    <t>Finalcial Reporting Analyst</t>
  </si>
  <si>
    <t>ID0593</t>
  </si>
  <si>
    <t>CNY</t>
  </si>
  <si>
    <t>finance</t>
  </si>
  <si>
    <t>china</t>
  </si>
  <si>
    <t>ID1420</t>
  </si>
  <si>
    <t>Finance &amp; IT Manager</t>
  </si>
  <si>
    <t>ID0932</t>
  </si>
  <si>
    <t>50000 GBP</t>
  </si>
  <si>
    <t>Finance Analyst</t>
  </si>
  <si>
    <t>ID0992</t>
  </si>
  <si>
    <t>Finance analyst</t>
  </si>
  <si>
    <t>China</t>
  </si>
  <si>
    <t>ID0993</t>
  </si>
  <si>
    <t>ID1230</t>
  </si>
  <si>
    <t>ID1083</t>
  </si>
  <si>
    <t>finance assistant</t>
  </si>
  <si>
    <t>ID1084</t>
  </si>
  <si>
    <t>finance controller</t>
  </si>
  <si>
    <t>ID0143</t>
  </si>
  <si>
    <t>Finance Director</t>
  </si>
  <si>
    <t>ID1087</t>
  </si>
  <si>
    <t>Â£55000</t>
  </si>
  <si>
    <t>ID1137</t>
  </si>
  <si>
    <t>ID1577</t>
  </si>
  <si>
    <t>35000 GBP</t>
  </si>
  <si>
    <t>finance director</t>
  </si>
  <si>
    <t>ID0485</t>
  </si>
  <si>
    <t>Zar 1080000</t>
  </si>
  <si>
    <t>Finance manager</t>
  </si>
  <si>
    <t>South africa</t>
  </si>
  <si>
    <t>ID0538</t>
  </si>
  <si>
    <t>73,000 GBP</t>
  </si>
  <si>
    <t>Finance Manager</t>
  </si>
  <si>
    <t>ID0574</t>
  </si>
  <si>
    <t>Â£28800</t>
  </si>
  <si>
    <t>ID0674</t>
  </si>
  <si>
    <t>ID0741</t>
  </si>
  <si>
    <t>50 k per month</t>
  </si>
  <si>
    <t>ID1021</t>
  </si>
  <si>
    <t>SGD92,000</t>
  </si>
  <si>
    <t>SGD</t>
  </si>
  <si>
    <t>ID1127</t>
  </si>
  <si>
    <t>AED 120000</t>
  </si>
  <si>
    <t>ID1196</t>
  </si>
  <si>
    <t>KES 4.3 million</t>
  </si>
  <si>
    <t>KENYA</t>
  </si>
  <si>
    <t>Kenya</t>
  </si>
  <si>
    <t>ID1227</t>
  </si>
  <si>
    <t>ID1240</t>
  </si>
  <si>
    <t>ID1364</t>
  </si>
  <si>
    <t>ID1385</t>
  </si>
  <si>
    <t>ID1417</t>
  </si>
  <si>
    <t>ID1519</t>
  </si>
  <si>
    <t>ID0569</t>
  </si>
  <si>
    <t>AUD $155,000</t>
  </si>
  <si>
    <t>Finance Manager Business Services</t>
  </si>
  <si>
    <t>ID0971</t>
  </si>
  <si>
    <t>Finance Officer</t>
  </si>
  <si>
    <t>ID1197</t>
  </si>
  <si>
    <t>82.000 Euro (pre-tax)</t>
  </si>
  <si>
    <t>Finance Project Manager</t>
  </si>
  <si>
    <t>ID0890</t>
  </si>
  <si>
    <t>Finance Staff</t>
  </si>
  <si>
    <t>Viet Nam</t>
  </si>
  <si>
    <t>ID0314</t>
  </si>
  <si>
    <t xml:space="preserve">Finance, Manager </t>
  </si>
  <si>
    <t>ID0453</t>
  </si>
  <si>
    <t>FinanceManager</t>
  </si>
  <si>
    <t>Somalia</t>
  </si>
  <si>
    <t>ID0264</t>
  </si>
  <si>
    <t>financial accountant</t>
  </si>
  <si>
    <t>ID1233</t>
  </si>
  <si>
    <t>Â£29000</t>
  </si>
  <si>
    <t>Financial Accountant</t>
  </si>
  <si>
    <t>ID0528</t>
  </si>
  <si>
    <t>EUR 49248</t>
  </si>
  <si>
    <t>Financial Advisor</t>
  </si>
  <si>
    <t>ID1515</t>
  </si>
  <si>
    <t>Financial Analst</t>
  </si>
  <si>
    <t>ID0851</t>
  </si>
  <si>
    <t>Financial Analyist</t>
  </si>
  <si>
    <t>ID0437</t>
  </si>
  <si>
    <t>Financial Analys</t>
  </si>
  <si>
    <t>ID1302</t>
  </si>
  <si>
    <t>Financial Analysis</t>
  </si>
  <si>
    <t>ID1159</t>
  </si>
  <si>
    <t>Financial Analysist</t>
  </si>
  <si>
    <t>ID0003</t>
  </si>
  <si>
    <t>Financial Analyst</t>
  </si>
  <si>
    <t>ID0101</t>
  </si>
  <si>
    <t>80k</t>
  </si>
  <si>
    <t>financial analyst</t>
  </si>
  <si>
    <t>ID0125</t>
  </si>
  <si>
    <t>ID0195</t>
  </si>
  <si>
    <t>ID0241</t>
  </si>
  <si>
    <t>ID0277</t>
  </si>
  <si>
    <t>ID0303</t>
  </si>
  <si>
    <t>ID0376</t>
  </si>
  <si>
    <t>ID0384</t>
  </si>
  <si>
    <t>46000 usd</t>
  </si>
  <si>
    <t>Financial analyst</t>
  </si>
  <si>
    <t>ID0422</t>
  </si>
  <si>
    <t>ID0501</t>
  </si>
  <si>
    <t>ID0587</t>
  </si>
  <si>
    <t>ID0597</t>
  </si>
  <si>
    <t>ID0638</t>
  </si>
  <si>
    <t>ID0643</t>
  </si>
  <si>
    <t>ID0874</t>
  </si>
  <si>
    <t>ID0888</t>
  </si>
  <si>
    <t>ID0920</t>
  </si>
  <si>
    <t>ID0965</t>
  </si>
  <si>
    <t>ID1040</t>
  </si>
  <si>
    <t>ID1141</t>
  </si>
  <si>
    <t>ID1188</t>
  </si>
  <si>
    <t>ID1189</t>
  </si>
  <si>
    <t>216000 AED</t>
  </si>
  <si>
    <t>ID1204</t>
  </si>
  <si>
    <t>ID1212</t>
  </si>
  <si>
    <t>ID1331</t>
  </si>
  <si>
    <t>ID1359</t>
  </si>
  <si>
    <t>ID1426</t>
  </si>
  <si>
    <t>ID1501</t>
  </si>
  <si>
    <t>61K</t>
  </si>
  <si>
    <t>ID1520</t>
  </si>
  <si>
    <t>ID1551</t>
  </si>
  <si>
    <t>ID1579</t>
  </si>
  <si>
    <t>ID1614</t>
  </si>
  <si>
    <t>ID1678</t>
  </si>
  <si>
    <t>US$ 30500</t>
  </si>
  <si>
    <t>ID1694</t>
  </si>
  <si>
    <t>ID1699</t>
  </si>
  <si>
    <t>ID1731</t>
  </si>
  <si>
    <t>ID1814</t>
  </si>
  <si>
    <t>ID1875</t>
  </si>
  <si>
    <t>63000 USD</t>
  </si>
  <si>
    <t>ID1759</t>
  </si>
  <si>
    <t xml:space="preserve">Financial Analyst </t>
  </si>
  <si>
    <t>ID1760</t>
  </si>
  <si>
    <t>ID1723</t>
  </si>
  <si>
    <t>financial analyst (real estate)</t>
  </si>
  <si>
    <t>ID0069</t>
  </si>
  <si>
    <t>Financial Analyst II</t>
  </si>
  <si>
    <t>ID1346</t>
  </si>
  <si>
    <t>ID1475</t>
  </si>
  <si>
    <t>$AUD 125,000 +</t>
  </si>
  <si>
    <t>Financial Application Developer</t>
  </si>
  <si>
    <t>ID0093</t>
  </si>
  <si>
    <t>Rs. 12,000/-</t>
  </si>
  <si>
    <t>Financial Consultant</t>
  </si>
  <si>
    <t>ID0827</t>
  </si>
  <si>
    <t>US$30,000</t>
  </si>
  <si>
    <t>Financial Control Section Headm</t>
  </si>
  <si>
    <t>Inonesia</t>
  </si>
  <si>
    <t>ID0117</t>
  </si>
  <si>
    <t>Financial Controller</t>
  </si>
  <si>
    <t>ID0433</t>
  </si>
  <si>
    <t>Â£65000</t>
  </si>
  <si>
    <t>ID0820</t>
  </si>
  <si>
    <t>Financial controller</t>
  </si>
  <si>
    <t>ID0844</t>
  </si>
  <si>
    <t>ID1170</t>
  </si>
  <si>
    <t>Â£80000</t>
  </si>
  <si>
    <t>ID1251</t>
  </si>
  <si>
    <t>GBP 43,000</t>
  </si>
  <si>
    <t>ID1739</t>
  </si>
  <si>
    <t>Â£73000</t>
  </si>
  <si>
    <t>ID1816</t>
  </si>
  <si>
    <t>aud145000</t>
  </si>
  <si>
    <t>ID0941</t>
  </si>
  <si>
    <t>Financial Expert</t>
  </si>
  <si>
    <t>Iran</t>
  </si>
  <si>
    <t>ID0417</t>
  </si>
  <si>
    <t>financial management consultant</t>
  </si>
  <si>
    <t>ID1830</t>
  </si>
  <si>
    <t>Financial Modeler</t>
  </si>
  <si>
    <t>ID0909</t>
  </si>
  <si>
    <t>Financial Modeller</t>
  </si>
  <si>
    <t>ID0950</t>
  </si>
  <si>
    <t>ID1888</t>
  </si>
  <si>
    <t>AUD63000</t>
  </si>
  <si>
    <t>Financial Modelling adviser</t>
  </si>
  <si>
    <t>ID1338</t>
  </si>
  <si>
    <t>Financial Modelling Analyst</t>
  </si>
  <si>
    <t>ID0054</t>
  </si>
  <si>
    <t>Financial Planner</t>
  </si>
  <si>
    <t>ID0335</t>
  </si>
  <si>
    <t>financial planning</t>
  </si>
  <si>
    <t>ID0318</t>
  </si>
  <si>
    <t>Financial Specialist</t>
  </si>
  <si>
    <t>ID1199</t>
  </si>
  <si>
    <t>Financial/Data Analyst</t>
  </si>
  <si>
    <t>ID0167</t>
  </si>
  <si>
    <t>Financialcontroller</t>
  </si>
  <si>
    <t>ID0849</t>
  </si>
  <si>
    <t>30000 eur</t>
  </si>
  <si>
    <t>financialcotroller</t>
  </si>
  <si>
    <t>ID0130</t>
  </si>
  <si>
    <t>Freelance</t>
  </si>
  <si>
    <t>ID0048</t>
  </si>
  <si>
    <t>Freelance consultant</t>
  </si>
  <si>
    <t>ID0249</t>
  </si>
  <si>
    <t>US$ 96k</t>
  </si>
  <si>
    <t>Freellance</t>
  </si>
  <si>
    <t>ID1703</t>
  </si>
  <si>
    <t>38920EUR</t>
  </si>
  <si>
    <t>functional analyst</t>
  </si>
  <si>
    <t>ID0350</t>
  </si>
  <si>
    <t>General Manager</t>
  </si>
  <si>
    <t>ID0599</t>
  </si>
  <si>
    <t>General manager</t>
  </si>
  <si>
    <t>ID1319</t>
  </si>
  <si>
    <t>6lakhs</t>
  </si>
  <si>
    <t>ID0276</t>
  </si>
  <si>
    <t>35,000 Philippine Peso</t>
  </si>
  <si>
    <t>Global Problem Management - IT</t>
  </si>
  <si>
    <t>ID0020</t>
  </si>
  <si>
    <t>GM</t>
  </si>
  <si>
    <t>ID1135</t>
  </si>
  <si>
    <t>Rs 2400000</t>
  </si>
  <si>
    <t>GM Finance</t>
  </si>
  <si>
    <t>ID1718</t>
  </si>
  <si>
    <t>gov employee</t>
  </si>
  <si>
    <t>indonesia</t>
  </si>
  <si>
    <t>ID0691</t>
  </si>
  <si>
    <t>govt</t>
  </si>
  <si>
    <t>ID0311</t>
  </si>
  <si>
    <t>Â£20000/year but i work part time 30h/week</t>
  </si>
  <si>
    <t>Graduate Structural Engineer</t>
  </si>
  <si>
    <t>ID0092</t>
  </si>
  <si>
    <t>Graphic Design Manager</t>
  </si>
  <si>
    <t>ID0462</t>
  </si>
  <si>
    <t>Graphics/Web Document Designer</t>
  </si>
  <si>
    <t>ID0863</t>
  </si>
  <si>
    <t>Guide for About.com</t>
  </si>
  <si>
    <t>ID0601</t>
  </si>
  <si>
    <t>Head Accounts</t>
  </si>
  <si>
    <t>ID0958</t>
  </si>
  <si>
    <t>2,000,000 Naira</t>
  </si>
  <si>
    <t>Head Business Advisory</t>
  </si>
  <si>
    <t>ID1631</t>
  </si>
  <si>
    <t>Head of Business</t>
  </si>
  <si>
    <t>ID0067</t>
  </si>
  <si>
    <t>head of data</t>
  </si>
  <si>
    <t>ID1176</t>
  </si>
  <si>
    <t>Â£43000</t>
  </si>
  <si>
    <t>Head of Finance</t>
  </si>
  <si>
    <t>ID1019</t>
  </si>
  <si>
    <t>usd 20.000</t>
  </si>
  <si>
    <t>Head of Financial Reporting</t>
  </si>
  <si>
    <t>Paraguay</t>
  </si>
  <si>
    <t>ID0486</t>
  </si>
  <si>
    <t>GB Sterling 59k</t>
  </si>
  <si>
    <t>Health and safety advisor</t>
  </si>
  <si>
    <t>ID0605</t>
  </si>
  <si>
    <t>Helicopter Mechanic</t>
  </si>
  <si>
    <t>ID0831</t>
  </si>
  <si>
    <t>High School Teacher</t>
  </si>
  <si>
    <t>ID0918</t>
  </si>
  <si>
    <t>HR Advisor - Systems &amp; MI</t>
  </si>
  <si>
    <t>ID0306</t>
  </si>
  <si>
    <t>HR Analyst</t>
  </si>
  <si>
    <t>ID0850</t>
  </si>
  <si>
    <t>Rs. 10,00,000</t>
  </si>
  <si>
    <t>ID1428</t>
  </si>
  <si>
    <t>HR Cordinator</t>
  </si>
  <si>
    <t>ID0833</t>
  </si>
  <si>
    <t>65000 ron</t>
  </si>
  <si>
    <t>RON</t>
  </si>
  <si>
    <t>HR Planning Specialist</t>
  </si>
  <si>
    <t>ID0455</t>
  </si>
  <si>
    <t>7500 USD</t>
  </si>
  <si>
    <t>HR reporting analyst</t>
  </si>
  <si>
    <t>ID0240</t>
  </si>
  <si>
    <t>1000 â‚¬</t>
  </si>
  <si>
    <t>HR Specialist</t>
  </si>
  <si>
    <t>ID1869</t>
  </si>
  <si>
    <t>HR Supervisor</t>
  </si>
  <si>
    <t>ID1507</t>
  </si>
  <si>
    <t>6.5 LAKHS</t>
  </si>
  <si>
    <t>HR/ADMINISTRATION</t>
  </si>
  <si>
    <t>ID0234</t>
  </si>
  <si>
    <t>52500.00 USD</t>
  </si>
  <si>
    <t>HRIS Analyst</t>
  </si>
  <si>
    <t>ID0995</t>
  </si>
  <si>
    <t>HSLP Data Analyst</t>
  </si>
  <si>
    <t>ID1301</t>
  </si>
  <si>
    <t>3.5 lakhs p.a</t>
  </si>
  <si>
    <t>I dont know</t>
  </si>
  <si>
    <t>ID1389</t>
  </si>
  <si>
    <t>I.T Manager</t>
  </si>
  <si>
    <t>ID0325</t>
  </si>
  <si>
    <t>ICT Technical Analyst</t>
  </si>
  <si>
    <t>ID0719</t>
  </si>
  <si>
    <t>Rs 15000</t>
  </si>
  <si>
    <t>Import &amp; Export Documentation Executive</t>
  </si>
  <si>
    <t>ID0577</t>
  </si>
  <si>
    <t>In Charge</t>
  </si>
  <si>
    <t>Guyana</t>
  </si>
  <si>
    <t>ID0611</t>
  </si>
  <si>
    <t>Incharge</t>
  </si>
  <si>
    <t>ID0144</t>
  </si>
  <si>
    <t>Industrial Engineer</t>
  </si>
  <si>
    <t>ID0176</t>
  </si>
  <si>
    <t>Industrial Engineer (Fed)</t>
  </si>
  <si>
    <t>ID1243</t>
  </si>
  <si>
    <t>Infection Prevention Surveillance Specialist</t>
  </si>
  <si>
    <t>ID1525</t>
  </si>
  <si>
    <t>info analyst</t>
  </si>
  <si>
    <t>ID0148</t>
  </si>
  <si>
    <t>Informatics Research Analyst</t>
  </si>
  <si>
    <t>ID0177</t>
  </si>
  <si>
    <t>Informatics specialist</t>
  </si>
  <si>
    <t>ID1868</t>
  </si>
  <si>
    <t>$US16.110,72</t>
  </si>
  <si>
    <t>INFORMATION ANALIST</t>
  </si>
  <si>
    <t>COLOMBIA</t>
  </si>
  <si>
    <t>ID0316</t>
  </si>
  <si>
    <t>150000 MXN</t>
  </si>
  <si>
    <t>MXN</t>
  </si>
  <si>
    <t>Information Analyst</t>
  </si>
  <si>
    <t>ID0962</t>
  </si>
  <si>
    <t>NZ$ 75000</t>
  </si>
  <si>
    <t>New  Zealand</t>
  </si>
  <si>
    <t>ID1097</t>
  </si>
  <si>
    <t>ID1125</t>
  </si>
  <si>
    <t>information Analyst</t>
  </si>
  <si>
    <t>ID1312</t>
  </si>
  <si>
    <t>â‚¬ 48500</t>
  </si>
  <si>
    <t>Information analyst</t>
  </si>
  <si>
    <t>ID0216</t>
  </si>
  <si>
    <t>Information Analyst II</t>
  </si>
  <si>
    <t>ID0404</t>
  </si>
  <si>
    <t>Information Research Technician II</t>
  </si>
  <si>
    <t>ID0123</t>
  </si>
  <si>
    <t>Information Systems Specialist</t>
  </si>
  <si>
    <t>ID0213</t>
  </si>
  <si>
    <t>Innovation Analyst</t>
  </si>
  <si>
    <t>ID0246</t>
  </si>
  <si>
    <t>Insurance Manager</t>
  </si>
  <si>
    <t>ID0556</t>
  </si>
  <si>
    <t>Intelligence Analyst</t>
  </si>
  <si>
    <t>ID0708</t>
  </si>
  <si>
    <t>Rs 10000</t>
  </si>
  <si>
    <t>Intern</t>
  </si>
  <si>
    <t>ID1794</t>
  </si>
  <si>
    <t>ID1900</t>
  </si>
  <si>
    <t>Inventory Analyst</t>
  </si>
  <si>
    <t>ID1438</t>
  </si>
  <si>
    <t>24000 USD</t>
  </si>
  <si>
    <t>inventory controller</t>
  </si>
  <si>
    <t>ID1123</t>
  </si>
  <si>
    <t>252000 INR</t>
  </si>
  <si>
    <t>Inventory Manager</t>
  </si>
  <si>
    <t>ID1747</t>
  </si>
  <si>
    <t>ID0138</t>
  </si>
  <si>
    <t>Inventory manger</t>
  </si>
  <si>
    <t>ID1205</t>
  </si>
  <si>
    <t>investment accountant</t>
  </si>
  <si>
    <t>ID1206</t>
  </si>
  <si>
    <t>ID1246</t>
  </si>
  <si>
    <t>GBP 34000</t>
  </si>
  <si>
    <t>Investment Accountant</t>
  </si>
  <si>
    <t>ID0660</t>
  </si>
  <si>
    <t>INR 9,50,000</t>
  </si>
  <si>
    <t>Investment Banker</t>
  </si>
  <si>
    <t>ID0825</t>
  </si>
  <si>
    <t>12000 $</t>
  </si>
  <si>
    <t>Investment manager</t>
  </si>
  <si>
    <t>ID0392</t>
  </si>
  <si>
    <t>IR Manager</t>
  </si>
  <si>
    <t>ID0421</t>
  </si>
  <si>
    <t>IS Director</t>
  </si>
  <si>
    <t>ID0298</t>
  </si>
  <si>
    <t>IS Manager</t>
  </si>
  <si>
    <t>ID1436</t>
  </si>
  <si>
    <t>Rs 3.25 Lacs</t>
  </si>
  <si>
    <t>ISO TS Documentation</t>
  </si>
  <si>
    <t>ID0107</t>
  </si>
  <si>
    <t>IT Analyst</t>
  </si>
  <si>
    <t>ID0959</t>
  </si>
  <si>
    <t>ID1166</t>
  </si>
  <si>
    <t>CAD$65000</t>
  </si>
  <si>
    <t>IT Analyst (Reporting)</t>
  </si>
  <si>
    <t>ID0090</t>
  </si>
  <si>
    <t>IT Asset Administrator</t>
  </si>
  <si>
    <t>ID0867</t>
  </si>
  <si>
    <t>IT Capacity Planner</t>
  </si>
  <si>
    <t>ID0363</t>
  </si>
  <si>
    <t>480 000 SEK / 70000 US$</t>
  </si>
  <si>
    <t>SEK</t>
  </si>
  <si>
    <t>IT consultant</t>
  </si>
  <si>
    <t>Sweden</t>
  </si>
  <si>
    <t>ID0555</t>
  </si>
  <si>
    <t>Â£20000</t>
  </si>
  <si>
    <t>IT Consultant</t>
  </si>
  <si>
    <t>ID1578</t>
  </si>
  <si>
    <t>IT Coordinator</t>
  </si>
  <si>
    <t>ID1637</t>
  </si>
  <si>
    <t>IT Developer</t>
  </si>
  <si>
    <t>ID1259</t>
  </si>
  <si>
    <t>it manager</t>
  </si>
  <si>
    <t>ID0419</t>
  </si>
  <si>
    <t>Â£66000</t>
  </si>
  <si>
    <t>IT Project Manager, EMEA</t>
  </si>
  <si>
    <t>ID0502</t>
  </si>
  <si>
    <t>23000 USD</t>
  </si>
  <si>
    <t>IT solutions coordinator</t>
  </si>
  <si>
    <t>ID0560</t>
  </si>
  <si>
    <t>IT Specialist</t>
  </si>
  <si>
    <t>ID0583</t>
  </si>
  <si>
    <t>ID0704</t>
  </si>
  <si>
    <t>ID0103</t>
  </si>
  <si>
    <t>IT support</t>
  </si>
  <si>
    <t>arabian Gulf</t>
  </si>
  <si>
    <t>ID1633</t>
  </si>
  <si>
    <t>24 K mauritian Rupees</t>
  </si>
  <si>
    <t>MUR</t>
  </si>
  <si>
    <t>IT Support Engineer</t>
  </si>
  <si>
    <t>Mauritius</t>
  </si>
  <si>
    <t>ID1822</t>
  </si>
  <si>
    <t>â‚¬ 45000</t>
  </si>
  <si>
    <t>IT Trainer</t>
  </si>
  <si>
    <t>ID0513</t>
  </si>
  <si>
    <t>Â£16400</t>
  </si>
  <si>
    <t>Job Build analyst</t>
  </si>
  <si>
    <t>ID0222</t>
  </si>
  <si>
    <t>INR 350k</t>
  </si>
  <si>
    <t>Jr. Executive Finance</t>
  </si>
  <si>
    <t>ID1367</t>
  </si>
  <si>
    <t>Junior Controller</t>
  </si>
  <si>
    <t>ID1548</t>
  </si>
  <si>
    <t>45.000 USD</t>
  </si>
  <si>
    <t>Junior Reporting Manager</t>
  </si>
  <si>
    <t>ID1132</t>
  </si>
  <si>
    <t>KEY</t>
  </si>
  <si>
    <t>ID0784</t>
  </si>
  <si>
    <t>AUS$36000</t>
  </si>
  <si>
    <t>Key Expert User</t>
  </si>
  <si>
    <t>ID1834</t>
  </si>
  <si>
    <t xml:space="preserve">Lead </t>
  </si>
  <si>
    <t>ID1414</t>
  </si>
  <si>
    <t>Lead Budget/Financial Analyst</t>
  </si>
  <si>
    <t>ID1225</t>
  </si>
  <si>
    <t>700000 INR</t>
  </si>
  <si>
    <t>Lead Executive MIS</t>
  </si>
  <si>
    <t>ID1809</t>
  </si>
  <si>
    <t>Lead Financial Analyst</t>
  </si>
  <si>
    <t>ID1146</t>
  </si>
  <si>
    <t>INR 853000</t>
  </si>
  <si>
    <t>Lead Research Analyst</t>
  </si>
  <si>
    <t>ID1446</t>
  </si>
  <si>
    <t>MYR60000</t>
  </si>
  <si>
    <t>Liquidity Management Executive</t>
  </si>
  <si>
    <t>ID1343</t>
  </si>
  <si>
    <t>liquidity manager</t>
  </si>
  <si>
    <t>Ghana</t>
  </si>
  <si>
    <t>ID0812</t>
  </si>
  <si>
    <t>24000 $</t>
  </si>
  <si>
    <t>Logistic KA Manager</t>
  </si>
  <si>
    <t>Croatia</t>
  </si>
  <si>
    <t>ID0499</t>
  </si>
  <si>
    <t>LOGISTIC MANAGER</t>
  </si>
  <si>
    <t>ID0743</t>
  </si>
  <si>
    <t>66000 â‚¬</t>
  </si>
  <si>
    <t>Logistics Analyst</t>
  </si>
  <si>
    <t>ID1667</t>
  </si>
  <si>
    <t>logistics analyst</t>
  </si>
  <si>
    <t>Slovakia</t>
  </si>
  <si>
    <t>ID1171</t>
  </si>
  <si>
    <t>R$ 54000</t>
  </si>
  <si>
    <t>BRL</t>
  </si>
  <si>
    <t>Logistics Coordinator</t>
  </si>
  <si>
    <t>ID1112</t>
  </si>
  <si>
    <t>Rs. 15000</t>
  </si>
  <si>
    <t>Logistics Operation Analyst</t>
  </si>
  <si>
    <t>ID0801</t>
  </si>
  <si>
    <t>Loss Prevention Finance Coordinator</t>
  </si>
  <si>
    <t>ID0201</t>
  </si>
  <si>
    <t>Rs. 275000</t>
  </si>
  <si>
    <t>low level monitoring</t>
  </si>
  <si>
    <t>ID1471</t>
  </si>
  <si>
    <t>M &amp; E Officer</t>
  </si>
  <si>
    <t>Myanmar [Burma]</t>
  </si>
  <si>
    <t>ID1479</t>
  </si>
  <si>
    <t>M I S Executive</t>
  </si>
  <si>
    <t>ID1625</t>
  </si>
  <si>
    <t>M.I.S</t>
  </si>
  <si>
    <t>ID1800</t>
  </si>
  <si>
    <t>Machine Scheduler</t>
  </si>
  <si>
    <t>ID1773</t>
  </si>
  <si>
    <t>1.40 lac</t>
  </si>
  <si>
    <t>magic</t>
  </si>
  <si>
    <t>ID0683</t>
  </si>
  <si>
    <t>Maint Sys Support Specialist</t>
  </si>
  <si>
    <t>ID1677</t>
  </si>
  <si>
    <t>Maintenance Manager</t>
  </si>
  <si>
    <t>Europe</t>
  </si>
  <si>
    <t>ID0289</t>
  </si>
  <si>
    <t>management accountant</t>
  </si>
  <si>
    <t>ID0670</t>
  </si>
  <si>
    <t>Management Accountant</t>
  </si>
  <si>
    <t>Saudi Arabai</t>
  </si>
  <si>
    <t>ID0987</t>
  </si>
  <si>
    <t>A$107000</t>
  </si>
  <si>
    <t>ID1372</t>
  </si>
  <si>
    <t>ID1584</t>
  </si>
  <si>
    <t>ID1662</t>
  </si>
  <si>
    <t>ID0320</t>
  </si>
  <si>
    <t>Management Analyst</t>
  </si>
  <si>
    <t>ID0552</t>
  </si>
  <si>
    <t>ID1168</t>
  </si>
  <si>
    <t>ID0396</t>
  </si>
  <si>
    <t>Management Ananlyst</t>
  </si>
  <si>
    <t>ID0445</t>
  </si>
  <si>
    <t>INR 30,00,000</t>
  </si>
  <si>
    <t>Management Consultant</t>
  </si>
  <si>
    <t>ID1115</t>
  </si>
  <si>
    <t>ID0033</t>
  </si>
  <si>
    <t>Â£35000</t>
  </si>
  <si>
    <t>Management Information Analyst</t>
  </si>
  <si>
    <t>ID1017</t>
  </si>
  <si>
    <t>R308 500</t>
  </si>
  <si>
    <t>Management Information Consultant</t>
  </si>
  <si>
    <t>ID1147</t>
  </si>
  <si>
    <t>Management Information Manager</t>
  </si>
  <si>
    <t>Continental Europe</t>
  </si>
  <si>
    <t>ID1057</t>
  </si>
  <si>
    <t>16000 euro</t>
  </si>
  <si>
    <t>Management Information Systems</t>
  </si>
  <si>
    <t>Greece</t>
  </si>
  <si>
    <t>ID0847</t>
  </si>
  <si>
    <t>Management Intern</t>
  </si>
  <si>
    <t>ID1561</t>
  </si>
  <si>
    <t>Management Reporting Analyst</t>
  </si>
  <si>
    <t>ID0816</t>
  </si>
  <si>
    <t>Management Trainee</t>
  </si>
  <si>
    <t>ID1014</t>
  </si>
  <si>
    <t>LKR 240000</t>
  </si>
  <si>
    <t>LKR</t>
  </si>
  <si>
    <t>ID1054</t>
  </si>
  <si>
    <t>Rs. 1200000</t>
  </si>
  <si>
    <t>ID0023</t>
  </si>
  <si>
    <t>ID0065</t>
  </si>
  <si>
    <t>ID0165</t>
  </si>
  <si>
    <t>Rs. 1300000</t>
  </si>
  <si>
    <t>ID0248</t>
  </si>
  <si>
    <t>ID0321</t>
  </si>
  <si>
    <t>ID0362</t>
  </si>
  <si>
    <t>ID0496</t>
  </si>
  <si>
    <t>USD 108,000</t>
  </si>
  <si>
    <t>ID0509</t>
  </si>
  <si>
    <t>ID0522</t>
  </si>
  <si>
    <t>ID0535</t>
  </si>
  <si>
    <t>120k</t>
  </si>
  <si>
    <t>manager</t>
  </si>
  <si>
    <t>nz</t>
  </si>
  <si>
    <t>ID0579</t>
  </si>
  <si>
    <t>ID0619</t>
  </si>
  <si>
    <t>ID0654</t>
  </si>
  <si>
    <t>ID0655</t>
  </si>
  <si>
    <t>MANAGER</t>
  </si>
  <si>
    <t>ID0700</t>
  </si>
  <si>
    <t>ID0734</t>
  </si>
  <si>
    <t>ID0735</t>
  </si>
  <si>
    <t>8 Lakhs</t>
  </si>
  <si>
    <t>ID0813</t>
  </si>
  <si>
    <t>Rs 20000</t>
  </si>
  <si>
    <t>ID0907</t>
  </si>
  <si>
    <t>Rs 600000/-</t>
  </si>
  <si>
    <t>ID0916</t>
  </si>
  <si>
    <t>ID0946</t>
  </si>
  <si>
    <t>ID0997</t>
  </si>
  <si>
    <t>US$12,000/year</t>
  </si>
  <si>
    <t>Asia</t>
  </si>
  <si>
    <t>ID1039</t>
  </si>
  <si>
    <t>ID1121</t>
  </si>
  <si>
    <t>ID1279</t>
  </si>
  <si>
    <t>MYR89500</t>
  </si>
  <si>
    <t>ID1284</t>
  </si>
  <si>
    <t>Indian Rs 10 Lakhs</t>
  </si>
  <si>
    <t>ID1288</t>
  </si>
  <si>
    <t>ID1303</t>
  </si>
  <si>
    <t>ID1390</t>
  </si>
  <si>
    <t>Rs 250000</t>
  </si>
  <si>
    <t>ID1401</t>
  </si>
  <si>
    <t>ID1424</t>
  </si>
  <si>
    <t>ID1455</t>
  </si>
  <si>
    <t>Excel ?!? What Excel?</t>
  </si>
  <si>
    <t>ID1499</t>
  </si>
  <si>
    <t>ID1606</t>
  </si>
  <si>
    <t>20000 $</t>
  </si>
  <si>
    <t>ID1756</t>
  </si>
  <si>
    <t>INR800000</t>
  </si>
  <si>
    <t>ID1757</t>
  </si>
  <si>
    <t>ID1762</t>
  </si>
  <si>
    <t>ID1766</t>
  </si>
  <si>
    <t>ID1779</t>
  </si>
  <si>
    <t>ID1812</t>
  </si>
  <si>
    <t>ID1865</t>
  </si>
  <si>
    <t>ID1901</t>
  </si>
  <si>
    <t>ID1565</t>
  </si>
  <si>
    <t>Manager - Business Development</t>
  </si>
  <si>
    <t>ID0895</t>
  </si>
  <si>
    <t>INR 23 L</t>
  </si>
  <si>
    <t>Manager - Business Planning &amp; Reporting</t>
  </si>
  <si>
    <t>ID1861</t>
  </si>
  <si>
    <t>Manager - Controlling</t>
  </si>
  <si>
    <t>ID1318</t>
  </si>
  <si>
    <t>Manager - Corporate strategy and Planning</t>
  </si>
  <si>
    <t>ID0530</t>
  </si>
  <si>
    <t>Manager - Finance</t>
  </si>
  <si>
    <t>ID1267</t>
  </si>
  <si>
    <t>Manager - Marketing Analytics</t>
  </si>
  <si>
    <t>ID0443</t>
  </si>
  <si>
    <t>manager - MIS &amp; operations planning</t>
  </si>
  <si>
    <t>ID1722</t>
  </si>
  <si>
    <t>Manager (MIS)</t>
  </si>
  <si>
    <t>ID0136</t>
  </si>
  <si>
    <t>Manager : Accounts</t>
  </si>
  <si>
    <t>ID0244</t>
  </si>
  <si>
    <t>Manager Business Control</t>
  </si>
  <si>
    <t>ID1213</t>
  </si>
  <si>
    <t>DKK 625000</t>
  </si>
  <si>
    <t>Manager Business Controlling</t>
  </si>
  <si>
    <t>ID1464</t>
  </si>
  <si>
    <t>Rs.2,50,000.00</t>
  </si>
  <si>
    <t>Manager Commercial</t>
  </si>
  <si>
    <t>ID1221</t>
  </si>
  <si>
    <t>Manager Corporate Finance</t>
  </si>
  <si>
    <t>Latin America</t>
  </si>
  <si>
    <t>ID1877</t>
  </si>
  <si>
    <t>INR 50000</t>
  </si>
  <si>
    <t>Manager- Customer Support</t>
  </si>
  <si>
    <t>ID1210</t>
  </si>
  <si>
    <t>Rs. 900000</t>
  </si>
  <si>
    <t>Manager F &amp; A</t>
  </si>
  <si>
    <t>ID1071</t>
  </si>
  <si>
    <t>1600000Rs</t>
  </si>
  <si>
    <t>Manager Fin</t>
  </si>
  <si>
    <t>ID0500</t>
  </si>
  <si>
    <t>Rs. 7,20,000/-</t>
  </si>
  <si>
    <t>Manager Finance</t>
  </si>
  <si>
    <t>ID1398</t>
  </si>
  <si>
    <t>Manager FP and A</t>
  </si>
  <si>
    <t>ID0913</t>
  </si>
  <si>
    <t>1050000 INR</t>
  </si>
  <si>
    <t>Manager Market Reesrach</t>
  </si>
  <si>
    <t>ID1815</t>
  </si>
  <si>
    <t>Manager MIS &amp; Analytics</t>
  </si>
  <si>
    <t>ID1371</t>
  </si>
  <si>
    <t>$80,000 USD</t>
  </si>
  <si>
    <t>Manager of Data Analytics</t>
  </si>
  <si>
    <t>ID0339</t>
  </si>
  <si>
    <t>Manager of Trade Investment &amp; Analysis</t>
  </si>
  <si>
    <t>ID1283</t>
  </si>
  <si>
    <t>manager operation</t>
  </si>
  <si>
    <t>srilanka</t>
  </si>
  <si>
    <t>ID0688</t>
  </si>
  <si>
    <t>inr 11.5</t>
  </si>
  <si>
    <t>manager portfolio monitoring</t>
  </si>
  <si>
    <t>ID0245</t>
  </si>
  <si>
    <t>Manager Pricing</t>
  </si>
  <si>
    <t>ID1894</t>
  </si>
  <si>
    <t>Rs. 350000</t>
  </si>
  <si>
    <t>manager purchase</t>
  </si>
  <si>
    <t>ID0166</t>
  </si>
  <si>
    <t>Manager, Asset Optimization</t>
  </si>
  <si>
    <t>ID1443</t>
  </si>
  <si>
    <t>Manager, Data Management</t>
  </si>
  <si>
    <t>ID1413</t>
  </si>
  <si>
    <t>Manager, Financial Planning &amp; Analysis</t>
  </si>
  <si>
    <t>ID0084</t>
  </si>
  <si>
    <t>Manager, Forecasts &amp; Budgets</t>
  </si>
  <si>
    <t>ID1821</t>
  </si>
  <si>
    <t>Manager, Operations</t>
  </si>
  <si>
    <t>ID1198</t>
  </si>
  <si>
    <t>Manager, Strategy &amp; Insights</t>
  </si>
  <si>
    <t>ID0160</t>
  </si>
  <si>
    <t>managerial</t>
  </si>
  <si>
    <t>ID1157</t>
  </si>
  <si>
    <t>Rs. 59,000 (Per Month)</t>
  </si>
  <si>
    <t>Manager-Operation</t>
  </si>
  <si>
    <t>ID0380</t>
  </si>
  <si>
    <t>Managing Director</t>
  </si>
  <si>
    <t>ID0493</t>
  </si>
  <si>
    <t>Managing Partner</t>
  </si>
  <si>
    <t>ID1070</t>
  </si>
  <si>
    <t>ID0834</t>
  </si>
  <si>
    <t>15600 â‚¬</t>
  </si>
  <si>
    <t>Managment controller</t>
  </si>
  <si>
    <t>ID1085</t>
  </si>
  <si>
    <t>Manufacturing consultant</t>
  </si>
  <si>
    <t>ID0120</t>
  </si>
  <si>
    <t>Market Analyst</t>
  </si>
  <si>
    <t>ID0798</t>
  </si>
  <si>
    <t>Aud 65000</t>
  </si>
  <si>
    <t>Market analyst</t>
  </si>
  <si>
    <t>ID1103</t>
  </si>
  <si>
    <t>ID1349</t>
  </si>
  <si>
    <t>ID0822</t>
  </si>
  <si>
    <t>R$3.000,00</t>
  </si>
  <si>
    <t>Market Intelligence Analyst</t>
  </si>
  <si>
    <t>ID0135</t>
  </si>
  <si>
    <t>Market Research Analyst</t>
  </si>
  <si>
    <t>ID1767</t>
  </si>
  <si>
    <t>ID0313</t>
  </si>
  <si>
    <t>Marketing</t>
  </si>
  <si>
    <t>ID0547</t>
  </si>
  <si>
    <t>ID1366</t>
  </si>
  <si>
    <t>2.21Lac</t>
  </si>
  <si>
    <t>ID0081</t>
  </si>
  <si>
    <t>Marketing Analyst</t>
  </si>
  <si>
    <t>Panama</t>
  </si>
  <si>
    <t>ID0217</t>
  </si>
  <si>
    <t>ID1458</t>
  </si>
  <si>
    <t>Japan</t>
  </si>
  <si>
    <t>ID1911</t>
  </si>
  <si>
    <t>Marketing Analyst Co-op</t>
  </si>
  <si>
    <t>ID0379</t>
  </si>
  <si>
    <t xml:space="preserve">marketing and sales </t>
  </si>
  <si>
    <t>ID1672</t>
  </si>
  <si>
    <t>Marketing Data Analyst</t>
  </si>
  <si>
    <t>ID1874</t>
  </si>
  <si>
    <t>Marketing Database Analyst</t>
  </si>
  <si>
    <t>ID0024</t>
  </si>
  <si>
    <t>Marketing Director</t>
  </si>
  <si>
    <t>ID1870</t>
  </si>
  <si>
    <t>Marketing Initatities Analyst</t>
  </si>
  <si>
    <t>ID0954</t>
  </si>
  <si>
    <t>Marketing Insights Manager</t>
  </si>
  <si>
    <t>ID0852</t>
  </si>
  <si>
    <t>Marketing Manager</t>
  </si>
  <si>
    <t>ID1646</t>
  </si>
  <si>
    <t>Marketing services</t>
  </si>
  <si>
    <t>ID1545</t>
  </si>
  <si>
    <t>Marketing Services Manager</t>
  </si>
  <si>
    <t>ID0557</t>
  </si>
  <si>
    <t>Marketing Specialist</t>
  </si>
  <si>
    <t>ID1218</t>
  </si>
  <si>
    <t>marketing specialist</t>
  </si>
  <si>
    <t>ID1468</t>
  </si>
  <si>
    <t>Rs 10,00,000</t>
  </si>
  <si>
    <t>ID1249</t>
  </si>
  <si>
    <t>USD72000</t>
  </si>
  <si>
    <t>Markets Adviser</t>
  </si>
  <si>
    <t>ID1271</t>
  </si>
  <si>
    <t>master scheduler</t>
  </si>
  <si>
    <t>ID0792</t>
  </si>
  <si>
    <t>Rs 450000</t>
  </si>
  <si>
    <t>Material Planner</t>
  </si>
  <si>
    <t>ID1872</t>
  </si>
  <si>
    <t>materials</t>
  </si>
  <si>
    <t>ID0295</t>
  </si>
  <si>
    <t>Mathematical Data Analyist</t>
  </si>
  <si>
    <t>ID1101</t>
  </si>
  <si>
    <t>MDM Executive (Business Analyst)</t>
  </si>
  <si>
    <t>ID1386</t>
  </si>
  <si>
    <t>Measurement &amp; Verification Engineer</t>
  </si>
  <si>
    <t>ID1391</t>
  </si>
  <si>
    <t>Measurement Specialist</t>
  </si>
  <si>
    <t>ID1363</t>
  </si>
  <si>
    <t xml:space="preserve">Rs. 4.5 lakhs </t>
  </si>
  <si>
    <t>Mechanical Design engineer</t>
  </si>
  <si>
    <t>ID0230</t>
  </si>
  <si>
    <t>medical biller</t>
  </si>
  <si>
    <t>ID0882</t>
  </si>
  <si>
    <t>Medical information analist</t>
  </si>
  <si>
    <t>ID0960</t>
  </si>
  <si>
    <t>48000 $</t>
  </si>
  <si>
    <t>Merchandise planner</t>
  </si>
  <si>
    <t>ID1543</t>
  </si>
  <si>
    <t>SAR</t>
  </si>
  <si>
    <t>Merchandise Planning Manager</t>
  </si>
  <si>
    <t>ID0750</t>
  </si>
  <si>
    <t>Merchandiser</t>
  </si>
  <si>
    <t>ID0520</t>
  </si>
  <si>
    <t>Metrics Analyst</t>
  </si>
  <si>
    <t>ID1419</t>
  </si>
  <si>
    <t>ID0409</t>
  </si>
  <si>
    <t>Mgmt Accountant</t>
  </si>
  <si>
    <t>ID0586</t>
  </si>
  <si>
    <t>Mgr Op Excellence</t>
  </si>
  <si>
    <t>ID1484</t>
  </si>
  <si>
    <t>Mgr Technology</t>
  </si>
  <si>
    <t>ID1153</t>
  </si>
  <si>
    <t>MI Analyst</t>
  </si>
  <si>
    <t>ID1128</t>
  </si>
  <si>
    <t>MI Specialist</t>
  </si>
  <si>
    <t>ID1133</t>
  </si>
  <si>
    <t>Â£15000</t>
  </si>
  <si>
    <t>ID0288</t>
  </si>
  <si>
    <t>MIS</t>
  </si>
  <si>
    <t>ID0448</t>
  </si>
  <si>
    <t>5000 $</t>
  </si>
  <si>
    <t>mis</t>
  </si>
  <si>
    <t>ID0492</t>
  </si>
  <si>
    <t>ID0644</t>
  </si>
  <si>
    <t>25000 INR</t>
  </si>
  <si>
    <t>ID0776</t>
  </si>
  <si>
    <t>ID1313</t>
  </si>
  <si>
    <t>2 LPA</t>
  </si>
  <si>
    <t>ID1326</t>
  </si>
  <si>
    <t>ID1585</t>
  </si>
  <si>
    <t>5.65 lac per annum</t>
  </si>
  <si>
    <t>ID1602</t>
  </si>
  <si>
    <t>ID1753</t>
  </si>
  <si>
    <t>15000inr</t>
  </si>
  <si>
    <t>ID0716</t>
  </si>
  <si>
    <t xml:space="preserve">mis </t>
  </si>
  <si>
    <t>ID1648</t>
  </si>
  <si>
    <t xml:space="preserve">MIS </t>
  </si>
  <si>
    <t>ID1024</t>
  </si>
  <si>
    <t>Rs.5.7 lacs</t>
  </si>
  <si>
    <t>MIS &amp; Analysis</t>
  </si>
  <si>
    <t>ID0001</t>
  </si>
  <si>
    <t>MIS Analyst</t>
  </si>
  <si>
    <t>ID0664</t>
  </si>
  <si>
    <t>Rs 300000</t>
  </si>
  <si>
    <t>Mis Analyst</t>
  </si>
  <si>
    <t>ID0739</t>
  </si>
  <si>
    <t>ID0802</t>
  </si>
  <si>
    <t>ID1330</t>
  </si>
  <si>
    <t>17000 Rs</t>
  </si>
  <si>
    <t>MIS Associate</t>
  </si>
  <si>
    <t>ID1394</t>
  </si>
  <si>
    <t>MIS Controller</t>
  </si>
  <si>
    <t>ID1311</t>
  </si>
  <si>
    <t>210000 per annum</t>
  </si>
  <si>
    <t>MIS cum Purchase Executive</t>
  </si>
  <si>
    <t>ID0347</t>
  </si>
  <si>
    <t>3.8 k</t>
  </si>
  <si>
    <t>MIS EXCUTIVE</t>
  </si>
  <si>
    <t>ID1047</t>
  </si>
  <si>
    <t>ID0786</t>
  </si>
  <si>
    <t>Mis executiv</t>
  </si>
  <si>
    <t>ID0621</t>
  </si>
  <si>
    <t>1 lakh 60 thousand INR/Year</t>
  </si>
  <si>
    <t>MIS Executive</t>
  </si>
  <si>
    <t>ID0625</t>
  </si>
  <si>
    <t>ID0629</t>
  </si>
  <si>
    <t>ID0647</t>
  </si>
  <si>
    <t>ID0658</t>
  </si>
  <si>
    <t>ID0665</t>
  </si>
  <si>
    <t>INR 2 l;acks</t>
  </si>
  <si>
    <t>MIS EXECUTIVE</t>
  </si>
  <si>
    <t>ID0668</t>
  </si>
  <si>
    <t>230000 INR</t>
  </si>
  <si>
    <t>ID0676</t>
  </si>
  <si>
    <t>ID0696</t>
  </si>
  <si>
    <t>250000 rupees</t>
  </si>
  <si>
    <t>MIS executive</t>
  </si>
  <si>
    <t>ID0758</t>
  </si>
  <si>
    <t>Rs. 225000</t>
  </si>
  <si>
    <t>ID0795</t>
  </si>
  <si>
    <t>ID0842</t>
  </si>
  <si>
    <t>ID1036</t>
  </si>
  <si>
    <t>ID1066</t>
  </si>
  <si>
    <t>2LAKHS</t>
  </si>
  <si>
    <t>ID1067</t>
  </si>
  <si>
    <t>ID1074</t>
  </si>
  <si>
    <t>ID1077</t>
  </si>
  <si>
    <t>ID1090</t>
  </si>
  <si>
    <t>ID1503</t>
  </si>
  <si>
    <t>278000 PA</t>
  </si>
  <si>
    <t>ID1657</t>
  </si>
  <si>
    <t>ID1721</t>
  </si>
  <si>
    <t>1.5 LINR</t>
  </si>
  <si>
    <t>ID1820</t>
  </si>
  <si>
    <t>4.5 Laks</t>
  </si>
  <si>
    <t>ID1903</t>
  </si>
  <si>
    <t>ID1347</t>
  </si>
  <si>
    <t>MIS HR,HRIS</t>
  </si>
  <si>
    <t>ID0391</t>
  </si>
  <si>
    <t>MIS Officer</t>
  </si>
  <si>
    <t>ID1289</t>
  </si>
  <si>
    <t>3,00,000.00</t>
  </si>
  <si>
    <t>MIS OFFICER</t>
  </si>
  <si>
    <t>ID1914</t>
  </si>
  <si>
    <t>Rs23000/month</t>
  </si>
  <si>
    <t>MIS specialist</t>
  </si>
  <si>
    <t>ID1142</t>
  </si>
  <si>
    <t>200000 rupees</t>
  </si>
  <si>
    <t>MIS Sr. Executive</t>
  </si>
  <si>
    <t>ID0141</t>
  </si>
  <si>
    <t>28000rs</t>
  </si>
  <si>
    <t>MIS Team Leader</t>
  </si>
  <si>
    <t>ID0924</t>
  </si>
  <si>
    <t>MIS TEAM MEMBER</t>
  </si>
  <si>
    <t>ID1833</t>
  </si>
  <si>
    <t>INR 10 lacs p.a.</t>
  </si>
  <si>
    <t>Mnanager- Customer Project finance &amp; recovery</t>
  </si>
  <si>
    <t>ID0070</t>
  </si>
  <si>
    <t>Mngr MI</t>
  </si>
  <si>
    <t>RSA</t>
  </si>
  <si>
    <t>ID0817</t>
  </si>
  <si>
    <t>3500 Rs</t>
  </si>
  <si>
    <t>MNR</t>
  </si>
  <si>
    <t>ID0725</t>
  </si>
  <si>
    <t>USD130000</t>
  </si>
  <si>
    <t>Modeller</t>
  </si>
  <si>
    <t>ID1062</t>
  </si>
  <si>
    <t>ID0285</t>
  </si>
  <si>
    <t>moneymaker</t>
  </si>
  <si>
    <t>ID1046</t>
  </si>
  <si>
    <t>2,00,000 INR</t>
  </si>
  <si>
    <t>Monitoring &amp; evaluation officer</t>
  </si>
  <si>
    <t>ID1291</t>
  </si>
  <si>
    <t>Monitoring &amp; Evaluation officer</t>
  </si>
  <si>
    <t>Myanmar</t>
  </si>
  <si>
    <t>ID1918</t>
  </si>
  <si>
    <t>Monitoring and Evaluation Officer</t>
  </si>
  <si>
    <t>ID1320</t>
  </si>
  <si>
    <t>NAF Support Manager</t>
  </si>
  <si>
    <t>ID1181</t>
  </si>
  <si>
    <t>Network Administrator</t>
  </si>
  <si>
    <t>ID1729</t>
  </si>
  <si>
    <t>Â£27000</t>
  </si>
  <si>
    <t>Network Designer</t>
  </si>
  <si>
    <t>ID1129</t>
  </si>
  <si>
    <t>Network Enginer</t>
  </si>
  <si>
    <t>ID1649</t>
  </si>
  <si>
    <t>Rs. 125000</t>
  </si>
  <si>
    <t>No</t>
  </si>
  <si>
    <t>ID1245</t>
  </si>
  <si>
    <t>IDR 4000000</t>
  </si>
  <si>
    <t>IDR</t>
  </si>
  <si>
    <t>Office Instructor</t>
  </si>
  <si>
    <t>ID0460</t>
  </si>
  <si>
    <t>52,000 Cdn</t>
  </si>
  <si>
    <t>Office Manager</t>
  </si>
  <si>
    <t>ID1105</t>
  </si>
  <si>
    <t>OFFICER</t>
  </si>
  <si>
    <t>PAKISTAN</t>
  </si>
  <si>
    <t>ID1130</t>
  </si>
  <si>
    <t>officer</t>
  </si>
  <si>
    <t>ID1358</t>
  </si>
  <si>
    <t>Austria</t>
  </si>
  <si>
    <t>ID1771</t>
  </si>
  <si>
    <t>Officer</t>
  </si>
  <si>
    <t>ID1184</t>
  </si>
  <si>
    <t>officer accounts</t>
  </si>
  <si>
    <t>ID1497</t>
  </si>
  <si>
    <t>Officer MIS</t>
  </si>
  <si>
    <t>ID1207</t>
  </si>
  <si>
    <t>Officer Production</t>
  </si>
  <si>
    <t>ID0349</t>
  </si>
  <si>
    <t>Online Analyst</t>
  </si>
  <si>
    <t>ID1477</t>
  </si>
  <si>
    <t>ZAR6500</t>
  </si>
  <si>
    <t>Online Stats Controller</t>
  </si>
  <si>
    <t>ID0049</t>
  </si>
  <si>
    <t>â‚¬ 45</t>
  </si>
  <si>
    <t>Online Traffic Manager / Web Analist</t>
  </si>
  <si>
    <t>ID0923</t>
  </si>
  <si>
    <t>Rs. 144000</t>
  </si>
  <si>
    <t>operation supervisor</t>
  </si>
  <si>
    <t>ID0079</t>
  </si>
  <si>
    <t>Us$ 18000</t>
  </si>
  <si>
    <t>Operational Analyst</t>
  </si>
  <si>
    <t>ID1509</t>
  </si>
  <si>
    <t>4.00 lac</t>
  </si>
  <si>
    <t>Operational Specialist</t>
  </si>
  <si>
    <t>ID0342</t>
  </si>
  <si>
    <t>operation-manager</t>
  </si>
  <si>
    <t>ID0602</t>
  </si>
  <si>
    <t>90 k</t>
  </si>
  <si>
    <t>Operations</t>
  </si>
  <si>
    <t>ID0977</t>
  </si>
  <si>
    <t>ID1640</t>
  </si>
  <si>
    <t>ID1498</t>
  </si>
  <si>
    <t>operations Administrator</t>
  </si>
  <si>
    <t>ID0312</t>
  </si>
  <si>
    <t>Operations Analyst</t>
  </si>
  <si>
    <t>ID0702</t>
  </si>
  <si>
    <t>370000 inr</t>
  </si>
  <si>
    <t>ID0703</t>
  </si>
  <si>
    <t>ID1559</t>
  </si>
  <si>
    <t>ID1607</t>
  </si>
  <si>
    <t>ID1893</t>
  </si>
  <si>
    <t>$AUD 76300</t>
  </si>
  <si>
    <t>ID1920</t>
  </si>
  <si>
    <t xml:space="preserve">Operations Analyst </t>
  </si>
  <si>
    <t>ID0974</t>
  </si>
  <si>
    <t>Operations Coordinator</t>
  </si>
  <si>
    <t>ID0116</t>
  </si>
  <si>
    <t>Operations Cost Analyst</t>
  </si>
  <si>
    <t>ID0214</t>
  </si>
  <si>
    <t>Operations Expert</t>
  </si>
  <si>
    <t>ID0826</t>
  </si>
  <si>
    <t>INR 1700000</t>
  </si>
  <si>
    <t>Operations Lead</t>
  </si>
  <si>
    <t>ID1016</t>
  </si>
  <si>
    <t>Operations Management</t>
  </si>
  <si>
    <t>ID1560</t>
  </si>
  <si>
    <t>$59,000 USD</t>
  </si>
  <si>
    <t>Operations Manager</t>
  </si>
  <si>
    <t>ID0113</t>
  </si>
  <si>
    <t>$58,000 USD</t>
  </si>
  <si>
    <t>Operations Programs Support</t>
  </si>
  <si>
    <t>ID0808</t>
  </si>
  <si>
    <t>Operations Support Coordinator</t>
  </si>
  <si>
    <t>ID1270</t>
  </si>
  <si>
    <t>AUD $43000</t>
  </si>
  <si>
    <t>Operations Support Officer</t>
  </si>
  <si>
    <t>ID0458</t>
  </si>
  <si>
    <t>operations tech</t>
  </si>
  <si>
    <t>ID1564</t>
  </si>
  <si>
    <t>USD90,000</t>
  </si>
  <si>
    <t>Operationsl Regional Manager</t>
  </si>
  <si>
    <t>ID1902</t>
  </si>
  <si>
    <t>operator</t>
  </si>
  <si>
    <t>ID0773</t>
  </si>
  <si>
    <t>Rs. 300000</t>
  </si>
  <si>
    <t>OPEX CONTROL</t>
  </si>
  <si>
    <t>ID0697</t>
  </si>
  <si>
    <t>Rs. 150000</t>
  </si>
  <si>
    <t>Oprations head</t>
  </si>
  <si>
    <t>ID0262</t>
  </si>
  <si>
    <t>Ops Adminstrator</t>
  </si>
  <si>
    <t>ID0646</t>
  </si>
  <si>
    <t>6,00,000</t>
  </si>
  <si>
    <t>Organiser</t>
  </si>
  <si>
    <t>ID0377</t>
  </si>
  <si>
    <t>Owner</t>
  </si>
  <si>
    <t>ID1247</t>
  </si>
  <si>
    <t>dkk 450000</t>
  </si>
  <si>
    <t>owner</t>
  </si>
  <si>
    <t>ID1539</t>
  </si>
  <si>
    <t>ID1600</t>
  </si>
  <si>
    <t>Owner of Business Improvement Consultancy</t>
  </si>
  <si>
    <t>ID1440</t>
  </si>
  <si>
    <t>AUD55,000</t>
  </si>
  <si>
    <t>PA</t>
  </si>
  <si>
    <t>ID0096</t>
  </si>
  <si>
    <t>Paraeducator</t>
  </si>
  <si>
    <t>ID0457</t>
  </si>
  <si>
    <t>800000 rupees</t>
  </si>
  <si>
    <t>Partner</t>
  </si>
  <si>
    <t>ID1182</t>
  </si>
  <si>
    <t>GBPÂ£32000</t>
  </si>
  <si>
    <t>Performance Analyst</t>
  </si>
  <si>
    <t>ID1450</t>
  </si>
  <si>
    <t>ID0590</t>
  </si>
  <si>
    <t>Performance Improvement Analyst</t>
  </si>
  <si>
    <t>ID1898</t>
  </si>
  <si>
    <t>ID1138</t>
  </si>
  <si>
    <t>Performance manager</t>
  </si>
  <si>
    <t>ID1831</t>
  </si>
  <si>
    <t>Personal Assistant</t>
  </si>
  <si>
    <t>Hong Kong</t>
  </si>
  <si>
    <t>ID0431</t>
  </si>
  <si>
    <t>Planner</t>
  </si>
  <si>
    <t>ID0905</t>
  </si>
  <si>
    <t>ID1136</t>
  </si>
  <si>
    <t>PhP 216,000</t>
  </si>
  <si>
    <t>ID1593</t>
  </si>
  <si>
    <t>U$52,000/annual</t>
  </si>
  <si>
    <t>ID1052</t>
  </si>
  <si>
    <t>planning &amp; Sales Control emploee</t>
  </si>
  <si>
    <t>ID1476</t>
  </si>
  <si>
    <t>Â£37000</t>
  </si>
  <si>
    <t>Planning &amp; Scheduling Manager</t>
  </si>
  <si>
    <t>ID0354</t>
  </si>
  <si>
    <t>Planning and Analysis Supervisor</t>
  </si>
  <si>
    <t>ID1828</t>
  </si>
  <si>
    <t>Planning and Logistics Coordinator</t>
  </si>
  <si>
    <t>ID0639</t>
  </si>
  <si>
    <t>Planning Engineer</t>
  </si>
  <si>
    <t>ID0898</t>
  </si>
  <si>
    <t>5,00,000 INR</t>
  </si>
  <si>
    <t>ID1369</t>
  </si>
  <si>
    <t>Planning Supervisor</t>
  </si>
  <si>
    <t>ID0308</t>
  </si>
  <si>
    <t>Plant Controller</t>
  </si>
  <si>
    <t>ID1848</t>
  </si>
  <si>
    <t>ID1889</t>
  </si>
  <si>
    <t>pm</t>
  </si>
  <si>
    <t>ID0666</t>
  </si>
  <si>
    <t>PMO</t>
  </si>
  <si>
    <t>ID1234</t>
  </si>
  <si>
    <t>Pmo</t>
  </si>
  <si>
    <t>ID1290</t>
  </si>
  <si>
    <t>400000INR</t>
  </si>
  <si>
    <t>ID1734</t>
  </si>
  <si>
    <t>PMO Analyst</t>
  </si>
  <si>
    <t>ID1344</t>
  </si>
  <si>
    <t>41000 $</t>
  </si>
  <si>
    <t>PO/PMO/Planner/PM</t>
  </si>
  <si>
    <t>ID0864</t>
  </si>
  <si>
    <t>Policy advisor</t>
  </si>
  <si>
    <t>Aruba</t>
  </si>
  <si>
    <t>ID1092</t>
  </si>
  <si>
    <t>Policy, Performance and Research Officer</t>
  </si>
  <si>
    <t>ID0037</t>
  </si>
  <si>
    <t>Portfolio Manager</t>
  </si>
  <si>
    <t>ID1921</t>
  </si>
  <si>
    <t>Poultry Analyst</t>
  </si>
  <si>
    <t>ID0053</t>
  </si>
  <si>
    <t>2000 Euros</t>
  </si>
  <si>
    <t>PPC Manager</t>
  </si>
  <si>
    <t>ID1713</t>
  </si>
  <si>
    <t>PPC Search Specialist</t>
  </si>
  <si>
    <t>ID1216</t>
  </si>
  <si>
    <t>Practice Manager</t>
  </si>
  <si>
    <t>ID1273</t>
  </si>
  <si>
    <t>Practice Manager - Business Operations</t>
  </si>
  <si>
    <t>ID1292</t>
  </si>
  <si>
    <t>us $ 14000</t>
  </si>
  <si>
    <t>Pricing Analyst</t>
  </si>
  <si>
    <t>ID1162</t>
  </si>
  <si>
    <t>pricing and cost manager</t>
  </si>
  <si>
    <t>mexico</t>
  </si>
  <si>
    <t>ID0588</t>
  </si>
  <si>
    <t>Pricing and Strategy Specialist</t>
  </si>
  <si>
    <t>ID1544</t>
  </si>
  <si>
    <t>pricing manager</t>
  </si>
  <si>
    <t>ID1765</t>
  </si>
  <si>
    <t>Pricing Manager</t>
  </si>
  <si>
    <t>ID1356</t>
  </si>
  <si>
    <t>Principal advisor</t>
  </si>
  <si>
    <t>ID1008</t>
  </si>
  <si>
    <t>Principal Analyst</t>
  </si>
  <si>
    <t>ID0681</t>
  </si>
  <si>
    <t>principal developer</t>
  </si>
  <si>
    <t>ID0480</t>
  </si>
  <si>
    <t>principal engineer</t>
  </si>
  <si>
    <t>ID0873</t>
  </si>
  <si>
    <t>Principal Financial Analyst</t>
  </si>
  <si>
    <t>ID0155</t>
  </si>
  <si>
    <t>Proces auditor</t>
  </si>
  <si>
    <t>ID1895</t>
  </si>
  <si>
    <t>Process Analyst</t>
  </si>
  <si>
    <t>ID1474</t>
  </si>
  <si>
    <t>Process Assocaite</t>
  </si>
  <si>
    <t>ID1506</t>
  </si>
  <si>
    <t>Process Associate</t>
  </si>
  <si>
    <t>ID1707</t>
  </si>
  <si>
    <t>process coordinator</t>
  </si>
  <si>
    <t>ID0531</t>
  </si>
  <si>
    <t>Process Design Consultant</t>
  </si>
  <si>
    <t>ID1261</t>
  </si>
  <si>
    <t>RM3000</t>
  </si>
  <si>
    <t>Process Engineering</t>
  </si>
  <si>
    <t>ID0074</t>
  </si>
  <si>
    <t>Process Flow Coordinator</t>
  </si>
  <si>
    <t>ID0075</t>
  </si>
  <si>
    <t>Process Improvement Specialist</t>
  </si>
  <si>
    <t>ID0188</t>
  </si>
  <si>
    <t>Process Manager</t>
  </si>
  <si>
    <t>ID0140</t>
  </si>
  <si>
    <t>$62,000 CND</t>
  </si>
  <si>
    <t>Process Technician</t>
  </si>
  <si>
    <t>ID0744</t>
  </si>
  <si>
    <t>PROCSS ASOCIATE</t>
  </si>
  <si>
    <t>ID0235</t>
  </si>
  <si>
    <t>Procurement manager</t>
  </si>
  <si>
    <t>ID0461</t>
  </si>
  <si>
    <t>Prod Mgr</t>
  </si>
  <si>
    <t>ID0333</t>
  </si>
  <si>
    <t>CAD 65000</t>
  </si>
  <si>
    <t>Product developer</t>
  </si>
  <si>
    <t>CANADA</t>
  </si>
  <si>
    <t>ID0043</t>
  </si>
  <si>
    <t>Product Engineer</t>
  </si>
  <si>
    <t>ID0604</t>
  </si>
  <si>
    <t>Product manager</t>
  </si>
  <si>
    <t>ID0330</t>
  </si>
  <si>
    <t>22000 usd</t>
  </si>
  <si>
    <t>Product Manager Sr</t>
  </si>
  <si>
    <t>ID0102</t>
  </si>
  <si>
    <t>Product Specialist</t>
  </si>
  <si>
    <t>ID0302</t>
  </si>
  <si>
    <t>36,000 USD</t>
  </si>
  <si>
    <t>PRODUCTION ASSISTANT</t>
  </si>
  <si>
    <t>ID1618</t>
  </si>
  <si>
    <t>42000 US</t>
  </si>
  <si>
    <t>production clerk</t>
  </si>
  <si>
    <t>ID0529</t>
  </si>
  <si>
    <t>Production Manager</t>
  </si>
  <si>
    <t>ID1076</t>
  </si>
  <si>
    <t>Â£50</t>
  </si>
  <si>
    <t>Production manager</t>
  </si>
  <si>
    <t>ID1179</t>
  </si>
  <si>
    <t>4.5 laks</t>
  </si>
  <si>
    <t>ID0099</t>
  </si>
  <si>
    <t>Production Scheduler</t>
  </si>
  <si>
    <t>ID1069</t>
  </si>
  <si>
    <t>Rs. 25000</t>
  </si>
  <si>
    <t>Professional consultant-Finance</t>
  </si>
  <si>
    <t>ID1253</t>
  </si>
  <si>
    <t>Program &amp; Policy Analyst-Advanced</t>
  </si>
  <si>
    <t>ID0161</t>
  </si>
  <si>
    <t>Program Analyst</t>
  </si>
  <si>
    <t>ID0637</t>
  </si>
  <si>
    <t>program coordinator - automotive</t>
  </si>
  <si>
    <t>ID0722</t>
  </si>
  <si>
    <t>Program management</t>
  </si>
  <si>
    <t>ID0211</t>
  </si>
  <si>
    <t>program manager</t>
  </si>
  <si>
    <t>ID0466</t>
  </si>
  <si>
    <t>CDN $70,000</t>
  </si>
  <si>
    <t>Program Manager</t>
  </si>
  <si>
    <t>ID0627</t>
  </si>
  <si>
    <t>ID0782</t>
  </si>
  <si>
    <t>ID1169</t>
  </si>
  <si>
    <t>$50,000 U.S.</t>
  </si>
  <si>
    <t>ID1488</t>
  </si>
  <si>
    <t>ID0151</t>
  </si>
  <si>
    <t>Program Services Coordinator</t>
  </si>
  <si>
    <t>ID0606</t>
  </si>
  <si>
    <t>Program/Mgt Analyst</t>
  </si>
  <si>
    <t>ID1846</t>
  </si>
  <si>
    <t>Programme Officer</t>
  </si>
  <si>
    <t>ID0934</t>
  </si>
  <si>
    <t>R$ 19.200,00</t>
  </si>
  <si>
    <t>Programmer</t>
  </si>
  <si>
    <t>ID0790</t>
  </si>
  <si>
    <t>CA$66000</t>
  </si>
  <si>
    <t>Programmer-analyst</t>
  </si>
  <si>
    <t>ID1063</t>
  </si>
  <si>
    <t xml:space="preserve">INR 530000 </t>
  </si>
  <si>
    <t>Project Administrator</t>
  </si>
  <si>
    <t>ID1100</t>
  </si>
  <si>
    <t>Project Control Analyst</t>
  </si>
  <si>
    <t>ID1842</t>
  </si>
  <si>
    <t>Project Controller</t>
  </si>
  <si>
    <t>ID1045</t>
  </si>
  <si>
    <t>Project Controlling (MIS Reports)</t>
  </si>
  <si>
    <t>ID0871</t>
  </si>
  <si>
    <t>125 $</t>
  </si>
  <si>
    <t>Project controls manager</t>
  </si>
  <si>
    <t>ID0624</t>
  </si>
  <si>
    <t>Project coordinator</t>
  </si>
  <si>
    <t>ID0642</t>
  </si>
  <si>
    <t>ID1409</t>
  </si>
  <si>
    <t>Project Coordinator</t>
  </si>
  <si>
    <t>ID1904</t>
  </si>
  <si>
    <t>52,224.00ETB</t>
  </si>
  <si>
    <t>ETB</t>
  </si>
  <si>
    <t>Project Costing &amp;Dashboard reporting</t>
  </si>
  <si>
    <t>Ethiopia</t>
  </si>
  <si>
    <t>ID0015</t>
  </si>
  <si>
    <t>Project Engineer</t>
  </si>
  <si>
    <t>ID0224</t>
  </si>
  <si>
    <t>US$ 138K</t>
  </si>
  <si>
    <t>Project engineer</t>
  </si>
  <si>
    <t>Thailand</t>
  </si>
  <si>
    <t>ID0830</t>
  </si>
  <si>
    <t>ID1780</t>
  </si>
  <si>
    <t xml:space="preserve">project engineer </t>
  </si>
  <si>
    <t>ID0518</t>
  </si>
  <si>
    <t>57000 USD</t>
  </si>
  <si>
    <t>project finance manager</t>
  </si>
  <si>
    <t>israel</t>
  </si>
  <si>
    <t>ID0751</t>
  </si>
  <si>
    <t>INR 30000</t>
  </si>
  <si>
    <t>Project Lead</t>
  </si>
  <si>
    <t>ID1754</t>
  </si>
  <si>
    <t xml:space="preserve">Project Lead </t>
  </si>
  <si>
    <t>ID1755</t>
  </si>
  <si>
    <t>ID0028</t>
  </si>
  <si>
    <t>Project Leader</t>
  </si>
  <si>
    <t>ID0058</t>
  </si>
  <si>
    <t>Project leader</t>
  </si>
  <si>
    <t>ID1454</t>
  </si>
  <si>
    <t>Project Management</t>
  </si>
  <si>
    <t>ID1457</t>
  </si>
  <si>
    <t>project management</t>
  </si>
  <si>
    <t>ID1533</t>
  </si>
  <si>
    <t>10000 US$</t>
  </si>
  <si>
    <t>Project management</t>
  </si>
  <si>
    <t>Vietnam</t>
  </si>
  <si>
    <t>ID0109</t>
  </si>
  <si>
    <t>Project manager</t>
  </si>
  <si>
    <t>ID0134</t>
  </si>
  <si>
    <t>Project Manager</t>
  </si>
  <si>
    <t>ID0137</t>
  </si>
  <si>
    <t>project manager</t>
  </si>
  <si>
    <t>canada</t>
  </si>
  <si>
    <t>ID0200</t>
  </si>
  <si>
    <t>ID0218</t>
  </si>
  <si>
    <t>ID0221</t>
  </si>
  <si>
    <t>INR 500000</t>
  </si>
  <si>
    <t>ID0227</t>
  </si>
  <si>
    <t>ID0261</t>
  </si>
  <si>
    <t>ID0359</t>
  </si>
  <si>
    <t>ID0370</t>
  </si>
  <si>
    <t>ID0526</t>
  </si>
  <si>
    <t>ID0836</t>
  </si>
  <si>
    <t>Rs. 6,00,000</t>
  </si>
  <si>
    <t>ID0845</t>
  </si>
  <si>
    <t>1200000 Rs</t>
  </si>
  <si>
    <t>ID0988</t>
  </si>
  <si>
    <t>malaysia</t>
  </si>
  <si>
    <t>ID1155</t>
  </si>
  <si>
    <t>Montenegro</t>
  </si>
  <si>
    <t>ID1275</t>
  </si>
  <si>
    <t>ID1375</t>
  </si>
  <si>
    <t>$60,000 USD</t>
  </si>
  <si>
    <t>ID1466</t>
  </si>
  <si>
    <t>Rs. 1150000/-</t>
  </si>
  <si>
    <t>ID1724</t>
  </si>
  <si>
    <t>ID1778</t>
  </si>
  <si>
    <t>ID1925</t>
  </si>
  <si>
    <t>ID1434</t>
  </si>
  <si>
    <t>Project Manager - Finance</t>
  </si>
  <si>
    <t>ID0147</t>
  </si>
  <si>
    <t>project manager - metrics</t>
  </si>
  <si>
    <t>ID0189</t>
  </si>
  <si>
    <t>Project Manager (Process Owner)</t>
  </si>
  <si>
    <t>ID1322</t>
  </si>
  <si>
    <t>43000 EUR</t>
  </si>
  <si>
    <t>Project manager of IT infrastructure</t>
  </si>
  <si>
    <t>ID0337</t>
  </si>
  <si>
    <t>project manager, project finance consultant</t>
  </si>
  <si>
    <t>ID1028</t>
  </si>
  <si>
    <t>Project Managment Office</t>
  </si>
  <si>
    <t>ID0183</t>
  </si>
  <si>
    <t>Project Speciast</t>
  </si>
  <si>
    <t>ID0159</t>
  </si>
  <si>
    <t>Â£32250</t>
  </si>
  <si>
    <t>project Support</t>
  </si>
  <si>
    <t>ID1306</t>
  </si>
  <si>
    <t>Project Support Officer</t>
  </si>
  <si>
    <t>ID0293</t>
  </si>
  <si>
    <t>Projects Planner</t>
  </si>
  <si>
    <t>ID1764</t>
  </si>
  <si>
    <t>CHF140000</t>
  </si>
  <si>
    <t>CHF</t>
  </si>
  <si>
    <t>Projektleiter</t>
  </si>
  <si>
    <t>ID0559</t>
  </si>
  <si>
    <t>Proyect Manager</t>
  </si>
  <si>
    <t>ID1286</t>
  </si>
  <si>
    <t>Publisher</t>
  </si>
  <si>
    <t>ID0609</t>
  </si>
  <si>
    <t>Purchasing Manager</t>
  </si>
  <si>
    <t>ID0862</t>
  </si>
  <si>
    <t>Uruguay</t>
  </si>
  <si>
    <t>ID1775</t>
  </si>
  <si>
    <t>purchasing manager</t>
  </si>
  <si>
    <t>ID1827</t>
  </si>
  <si>
    <t>purchasing operations administrator</t>
  </si>
  <si>
    <t>ID1116</t>
  </si>
  <si>
    <t>R100,000</t>
  </si>
  <si>
    <t>Q.A.Officer</t>
  </si>
  <si>
    <t>ID1566</t>
  </si>
  <si>
    <t>$40,000 USD</t>
  </si>
  <si>
    <t>QA Data Analyst</t>
  </si>
  <si>
    <t>ID0170</t>
  </si>
  <si>
    <t>Rs 5 lakh</t>
  </si>
  <si>
    <t>QA Executive</t>
  </si>
  <si>
    <t>ID0914</t>
  </si>
  <si>
    <t>QA Supervisor</t>
  </si>
  <si>
    <t>Czech Republic</t>
  </si>
  <si>
    <t>ID0876</t>
  </si>
  <si>
    <t xml:space="preserve">qa team supervisor </t>
  </si>
  <si>
    <t>ID0338</t>
  </si>
  <si>
    <t>QC Fabrication Inspector</t>
  </si>
  <si>
    <t>ID0615</t>
  </si>
  <si>
    <t>1150 $</t>
  </si>
  <si>
    <t>QS</t>
  </si>
  <si>
    <t>ID0383</t>
  </si>
  <si>
    <t>Quality Analyst</t>
  </si>
  <si>
    <t>ID1589</t>
  </si>
  <si>
    <t>Quality Assurance Analyst</t>
  </si>
  <si>
    <t>ID1211</t>
  </si>
  <si>
    <t>Quality Assurance Engineer</t>
  </si>
  <si>
    <t>ID0367</t>
  </si>
  <si>
    <t>Quality Assurance Officer</t>
  </si>
  <si>
    <t>ID0550</t>
  </si>
  <si>
    <t>Quality Compliance Manager</t>
  </si>
  <si>
    <t>ID0004</t>
  </si>
  <si>
    <t>Quality Control</t>
  </si>
  <si>
    <t>ID1373</t>
  </si>
  <si>
    <t>Quality Control Supervisor</t>
  </si>
  <si>
    <t>ID0005</t>
  </si>
  <si>
    <t>Quality Engineer</t>
  </si>
  <si>
    <t>ID0012</t>
  </si>
  <si>
    <t>quality engineer</t>
  </si>
  <si>
    <t>ID1688</t>
  </si>
  <si>
    <t>ID0967</t>
  </si>
  <si>
    <t>Quality Executive</t>
  </si>
  <si>
    <t>ID1191</t>
  </si>
  <si>
    <t>Quality Management</t>
  </si>
  <si>
    <t>ID0648</t>
  </si>
  <si>
    <t>Quality officer</t>
  </si>
  <si>
    <t>bangkok</t>
  </si>
  <si>
    <t>ID0630</t>
  </si>
  <si>
    <t>Rs60000</t>
  </si>
  <si>
    <t>Quantity Surveyor</t>
  </si>
  <si>
    <t>ID1841</t>
  </si>
  <si>
    <t>Rates Analyst</t>
  </si>
  <si>
    <t>ID0939</t>
  </si>
  <si>
    <t>Reconciliation Manager in Textile Mill</t>
  </si>
  <si>
    <t>ID1481</t>
  </si>
  <si>
    <t>US $ 3200</t>
  </si>
  <si>
    <t xml:space="preserve">Regional Business Manager </t>
  </si>
  <si>
    <t>ID0770</t>
  </si>
  <si>
    <t>Rs 1200000</t>
  </si>
  <si>
    <t xml:space="preserve">Regional Formwork Head </t>
  </si>
  <si>
    <t>ID0454</t>
  </si>
  <si>
    <t>Regional Manager</t>
  </si>
  <si>
    <t>ID1782</t>
  </si>
  <si>
    <t>regional sales manager</t>
  </si>
  <si>
    <t>croatia</t>
  </si>
  <si>
    <t>ID1324</t>
  </si>
  <si>
    <t>relationship manager</t>
  </si>
  <si>
    <t>ID1285</t>
  </si>
  <si>
    <t>INR 900000</t>
  </si>
  <si>
    <t>RENTAL INVENTORY CONTROLLER</t>
  </si>
  <si>
    <t>ID0507</t>
  </si>
  <si>
    <t>Report Analyst</t>
  </si>
  <si>
    <t>ID0511</t>
  </si>
  <si>
    <t>ID1044</t>
  </si>
  <si>
    <t>Report Specialist</t>
  </si>
  <si>
    <t>ID1149</t>
  </si>
  <si>
    <t>Reporting Accountant</t>
  </si>
  <si>
    <t>ID0745</t>
  </si>
  <si>
    <t>Reporting Analyst</t>
  </si>
  <si>
    <t>ID0823</t>
  </si>
  <si>
    <t>ID0994</t>
  </si>
  <si>
    <t>ID0996</t>
  </si>
  <si>
    <t>ID1524</t>
  </si>
  <si>
    <t>Bolivia</t>
  </si>
  <si>
    <t>ID1540</t>
  </si>
  <si>
    <t>Rs. 380000</t>
  </si>
  <si>
    <t>reporting analyst</t>
  </si>
  <si>
    <t>ID1587</t>
  </si>
  <si>
    <t>AU $120000</t>
  </si>
  <si>
    <t>ID0212</t>
  </si>
  <si>
    <t>Reporting Analyst Team Lead</t>
  </si>
  <si>
    <t>ID0985</t>
  </si>
  <si>
    <t>USD 85000.00</t>
  </si>
  <si>
    <t>Reporting and DB Analyist</t>
  </si>
  <si>
    <t>ID0800</t>
  </si>
  <si>
    <t>Reporting Assistant</t>
  </si>
  <si>
    <t>ID1732</t>
  </si>
  <si>
    <t>6000 US</t>
  </si>
  <si>
    <t>Reporting Coordinator</t>
  </si>
  <si>
    <t>Armenia</t>
  </si>
  <si>
    <t>ID0856</t>
  </si>
  <si>
    <t>Reporting Manager</t>
  </si>
  <si>
    <t>ID1463</t>
  </si>
  <si>
    <t>4 Lakhs INR p.a</t>
  </si>
  <si>
    <t>ID0328</t>
  </si>
  <si>
    <t>PhP 456,000</t>
  </si>
  <si>
    <t>Reporting Shared Services Oferring Lead</t>
  </si>
  <si>
    <t>ID0940</t>
  </si>
  <si>
    <t>Reporting Supervisor</t>
  </si>
  <si>
    <t>ID1562</t>
  </si>
  <si>
    <t>Reporting Team Lead</t>
  </si>
  <si>
    <t>ID0549</t>
  </si>
  <si>
    <t>Reports Coordinator</t>
  </si>
  <si>
    <t>ID1505</t>
  </si>
  <si>
    <t>Reports Writer</t>
  </si>
  <si>
    <t>ID0133</t>
  </si>
  <si>
    <t>Research Analyst</t>
  </si>
  <si>
    <t>ID0540</t>
  </si>
  <si>
    <t>ID1406</t>
  </si>
  <si>
    <t>ID1552</t>
  </si>
  <si>
    <t>ID1733</t>
  </si>
  <si>
    <t>ID0537</t>
  </si>
  <si>
    <t>Research Assistant</t>
  </si>
  <si>
    <t>ID1274</t>
  </si>
  <si>
    <t>48000 $AUD</t>
  </si>
  <si>
    <t>ID0548</t>
  </si>
  <si>
    <t>Research Associate</t>
  </si>
  <si>
    <t>ID1663</t>
  </si>
  <si>
    <t>INR 3.2 lpa</t>
  </si>
  <si>
    <t>ID1916</t>
  </si>
  <si>
    <t>research associate</t>
  </si>
  <si>
    <t>ID1851</t>
  </si>
  <si>
    <t>Research Support Specialist</t>
  </si>
  <si>
    <t>ID0119</t>
  </si>
  <si>
    <t>Researcher</t>
  </si>
  <si>
    <t>ID0471</t>
  </si>
  <si>
    <t>Researcher &amp; Data Analyst</t>
  </si>
  <si>
    <t>ID0476</t>
  </si>
  <si>
    <t>Resource managment Analyst</t>
  </si>
  <si>
    <t>Estonia</t>
  </si>
  <si>
    <t>ID1287</t>
  </si>
  <si>
    <t>Resource Planning Analyst</t>
  </si>
  <si>
    <t>ID0239</t>
  </si>
  <si>
    <t>retail buyer</t>
  </si>
  <si>
    <t>ID0512</t>
  </si>
  <si>
    <t>Retail Store Manager</t>
  </si>
  <si>
    <t>ID0998</t>
  </si>
  <si>
    <t>Retired Government Officer, having knowledge in excel.</t>
  </si>
  <si>
    <t>ID1881</t>
  </si>
  <si>
    <t>Revenue Focus Manager</t>
  </si>
  <si>
    <t>ID0737</t>
  </si>
  <si>
    <t>Revenue Manager</t>
  </si>
  <si>
    <t>ID0955</t>
  </si>
  <si>
    <t>Risk analyst</t>
  </si>
  <si>
    <t>ID1408</t>
  </si>
  <si>
    <t>Risk Analyst</t>
  </si>
  <si>
    <t>ID1750</t>
  </si>
  <si>
    <t>ID1553</t>
  </si>
  <si>
    <t>55000 EUR</t>
  </si>
  <si>
    <t>Risk Officer</t>
  </si>
  <si>
    <t>ID0310</t>
  </si>
  <si>
    <t>Royalties Coordinator</t>
  </si>
  <si>
    <t>ID1053</t>
  </si>
  <si>
    <t>RRHH</t>
  </si>
  <si>
    <t>SPAIN</t>
  </si>
  <si>
    <t>ID0358</t>
  </si>
  <si>
    <t>170000 usd</t>
  </si>
  <si>
    <t>RS</t>
  </si>
  <si>
    <t>ID0783</t>
  </si>
  <si>
    <t>180000 PKR</t>
  </si>
  <si>
    <t>S&amp;D Reporting &amp; Analysis Team Leader</t>
  </si>
  <si>
    <t>ID1671</t>
  </si>
  <si>
    <t>30000 â‚¬</t>
  </si>
  <si>
    <t>Safety technician</t>
  </si>
  <si>
    <t>ID1315</t>
  </si>
  <si>
    <t>â‚¬ 28500</t>
  </si>
  <si>
    <t>Salary Professsional</t>
  </si>
  <si>
    <t>ID0881</t>
  </si>
  <si>
    <t>3 lacs P.A</t>
  </si>
  <si>
    <t>Sales</t>
  </si>
  <si>
    <t>ID1748</t>
  </si>
  <si>
    <t>Sales / Finance Manager</t>
  </si>
  <si>
    <t>ID0062</t>
  </si>
  <si>
    <t>Sales Analyst</t>
  </si>
  <si>
    <t>ID0071</t>
  </si>
  <si>
    <t>sales analyst</t>
  </si>
  <si>
    <t>ID0154</t>
  </si>
  <si>
    <t>ID0343</t>
  </si>
  <si>
    <t>ID0575</t>
  </si>
  <si>
    <t>Â£21000</t>
  </si>
  <si>
    <t>ID0578</t>
  </si>
  <si>
    <t>$22,000 AUD</t>
  </si>
  <si>
    <t>ID0616</t>
  </si>
  <si>
    <t>ID0848</t>
  </si>
  <si>
    <t>INR 2,00,000</t>
  </si>
  <si>
    <t>ID0925</t>
  </si>
  <si>
    <t>ID1192</t>
  </si>
  <si>
    <t>5000  PLN   net</t>
  </si>
  <si>
    <t>PLN</t>
  </si>
  <si>
    <t>ID1445</t>
  </si>
  <si>
    <t>ID1485</t>
  </si>
  <si>
    <t>60000 Euros</t>
  </si>
  <si>
    <t>ID1806</t>
  </si>
  <si>
    <t>ID0329</t>
  </si>
  <si>
    <t>Sales Analytics Manager</t>
  </si>
  <si>
    <t>ID0025</t>
  </si>
  <si>
    <t>40000 us</t>
  </si>
  <si>
    <t>sales and marketing</t>
  </si>
  <si>
    <t>ID0098</t>
  </si>
  <si>
    <t xml:space="preserve">Sales and Marketing Analyst </t>
  </si>
  <si>
    <t>ID0612</t>
  </si>
  <si>
    <t>Sales Assistant</t>
  </si>
  <si>
    <t>ID1871</t>
  </si>
  <si>
    <t>Sales Compensation Analyst</t>
  </si>
  <si>
    <t>ID0618</t>
  </si>
  <si>
    <t>Sales Controller</t>
  </si>
  <si>
    <t>ID0672</t>
  </si>
  <si>
    <t>Sales Coordinator</t>
  </si>
  <si>
    <t>ID0184</t>
  </si>
  <si>
    <t>Sales Coordinator &amp; Analytical Support</t>
  </si>
  <si>
    <t>ID1818</t>
  </si>
  <si>
    <t>Sales Cordinator</t>
  </si>
  <si>
    <t>ID0761</t>
  </si>
  <si>
    <t>INR 700000</t>
  </si>
  <si>
    <t>Sales Management Analyst</t>
  </si>
  <si>
    <t>ID0970</t>
  </si>
  <si>
    <t>Sales Manager</t>
  </si>
  <si>
    <t>ID0397</t>
  </si>
  <si>
    <t>Sales Operations Analyst</t>
  </si>
  <si>
    <t>ID1603</t>
  </si>
  <si>
    <t>ID0573</t>
  </si>
  <si>
    <t>Sales Operations Supervisor</t>
  </si>
  <si>
    <t>ID0614</t>
  </si>
  <si>
    <t>Sales ops</t>
  </si>
  <si>
    <t>ID1134</t>
  </si>
  <si>
    <t>Sales Planning</t>
  </si>
  <si>
    <t>ID1689</t>
  </si>
  <si>
    <t>ID0296</t>
  </si>
  <si>
    <t>sales support</t>
  </si>
  <si>
    <t>ID1482</t>
  </si>
  <si>
    <t>sales&amp;marketing</t>
  </si>
  <si>
    <t>turkey</t>
  </si>
  <si>
    <t>ID1215</t>
  </si>
  <si>
    <t>sample manager</t>
  </si>
  <si>
    <t>ID0064</t>
  </si>
  <si>
    <t>SAP consultant</t>
  </si>
  <si>
    <t>FR</t>
  </si>
  <si>
    <t>ID1613</t>
  </si>
  <si>
    <t>SAS Adminstrator</t>
  </si>
  <si>
    <t>ID0127</t>
  </si>
  <si>
    <t>US $44,000</t>
  </si>
  <si>
    <t>School Tech Coordinator</t>
  </si>
  <si>
    <t>ID0045</t>
  </si>
  <si>
    <t>Scientist</t>
  </si>
  <si>
    <t>ID1788</t>
  </si>
  <si>
    <t>Scientist III</t>
  </si>
  <si>
    <t>ID0866</t>
  </si>
  <si>
    <t>Security Access Governance Analyst</t>
  </si>
  <si>
    <t>ID0791</t>
  </si>
  <si>
    <t>security analyst</t>
  </si>
  <si>
    <t>ID0050</t>
  </si>
  <si>
    <t>Seinor Financial Analyst</t>
  </si>
  <si>
    <t>ID0013</t>
  </si>
  <si>
    <t>749000 INR</t>
  </si>
  <si>
    <t>Senion Analyst</t>
  </si>
  <si>
    <t>ID0044</t>
  </si>
  <si>
    <t>Senior Accountant</t>
  </si>
  <si>
    <t>ID0052</t>
  </si>
  <si>
    <t>ID0129</t>
  </si>
  <si>
    <t>36000 usd</t>
  </si>
  <si>
    <t>senior accountant</t>
  </si>
  <si>
    <t>Turkey</t>
  </si>
  <si>
    <t>ID0519</t>
  </si>
  <si>
    <t>ID1296</t>
  </si>
  <si>
    <t>ID1620</t>
  </si>
  <si>
    <t>ID1896</t>
  </si>
  <si>
    <t>ID0268</t>
  </si>
  <si>
    <t>$77,000 USD</t>
  </si>
  <si>
    <t>senior accounting coordinator</t>
  </si>
  <si>
    <t>ID0051</t>
  </si>
  <si>
    <t>Senior Accounting Supervisor</t>
  </si>
  <si>
    <t>ID1241</t>
  </si>
  <si>
    <t>Senior Accounts Clerk</t>
  </si>
  <si>
    <t>ID0171</t>
  </si>
  <si>
    <t>Senior Actuarial Analyst</t>
  </si>
  <si>
    <t>ID0059</t>
  </si>
  <si>
    <t>Senior Analyst</t>
  </si>
  <si>
    <t>ID0180</t>
  </si>
  <si>
    <t>Senior analyst</t>
  </si>
  <si>
    <t>ID0226</t>
  </si>
  <si>
    <t>ID0435</t>
  </si>
  <si>
    <t>senior analyst</t>
  </si>
  <si>
    <t>ID0498</t>
  </si>
  <si>
    <t>ID0861</t>
  </si>
  <si>
    <t>Rs. 45000</t>
  </si>
  <si>
    <t>ID1222</t>
  </si>
  <si>
    <t>ID1381</t>
  </si>
  <si>
    <t>ID1412</t>
  </si>
  <si>
    <t>ID1595</t>
  </si>
  <si>
    <t>Rs 1000000</t>
  </si>
  <si>
    <t>ID1435</t>
  </si>
  <si>
    <t>Senior analyst, ops support</t>
  </si>
  <si>
    <t>ID0872</t>
  </si>
  <si>
    <t>senior associate</t>
  </si>
  <si>
    <t>ID1832</t>
  </si>
  <si>
    <t>ID1345</t>
  </si>
  <si>
    <t>16,00,000</t>
  </si>
  <si>
    <t xml:space="preserve">Senior Associate </t>
  </si>
  <si>
    <t>ID1810</t>
  </si>
  <si>
    <t>Senior Associate Engineer</t>
  </si>
  <si>
    <t>ID1647</t>
  </si>
  <si>
    <t>Senior Associate, Finance</t>
  </si>
  <si>
    <t>ID0382</t>
  </si>
  <si>
    <t>INR 5,40,000</t>
  </si>
  <si>
    <t>Senior Billing Engineer</t>
  </si>
  <si>
    <t>ID1427</t>
  </si>
  <si>
    <t>Senior Budget Analyst</t>
  </si>
  <si>
    <t>ID0378</t>
  </si>
  <si>
    <t>Senior Business Analyst</t>
  </si>
  <si>
    <t>ID0633</t>
  </si>
  <si>
    <t>A$170000</t>
  </si>
  <si>
    <t>senior business analyst</t>
  </si>
  <si>
    <t>ID0906</t>
  </si>
  <si>
    <t>ID1299</t>
  </si>
  <si>
    <t>6,00,000 INR</t>
  </si>
  <si>
    <t>Senior Business Executive</t>
  </si>
  <si>
    <t>ID1511</t>
  </si>
  <si>
    <t>Senior Business Research Analyst</t>
  </si>
  <si>
    <t>ID0439</t>
  </si>
  <si>
    <t>Senior Claims Analyst</t>
  </si>
  <si>
    <t>ID0036</t>
  </si>
  <si>
    <t>Senior Consultant</t>
  </si>
  <si>
    <t>ID0085</t>
  </si>
  <si>
    <t>ID0100</t>
  </si>
  <si>
    <t>ID0677</t>
  </si>
  <si>
    <t>ID0969</t>
  </si>
  <si>
    <t>ID0999</t>
  </si>
  <si>
    <t>1200000 INR</t>
  </si>
  <si>
    <t>ID1332</t>
  </si>
  <si>
    <t>ID1512</t>
  </si>
  <si>
    <t>Senior Consultant - PMO</t>
  </si>
  <si>
    <t>ID0484</t>
  </si>
  <si>
    <t>Senior consultant accounting</t>
  </si>
  <si>
    <t>ID0346</t>
  </si>
  <si>
    <t>100,000 US$ equiv</t>
  </si>
  <si>
    <t>Senior Data Analyst</t>
  </si>
  <si>
    <t>ID1104</t>
  </si>
  <si>
    <t>ID1745</t>
  </si>
  <si>
    <t>Rs. 21500</t>
  </si>
  <si>
    <t>Senior Data Associate</t>
  </si>
  <si>
    <t>ID0156</t>
  </si>
  <si>
    <t>90000 USD</t>
  </si>
  <si>
    <t>Senior Data Quality Analyst</t>
  </si>
  <si>
    <t>ID0352</t>
  </si>
  <si>
    <t>3,70,000</t>
  </si>
  <si>
    <t>Senior Design Associate</t>
  </si>
  <si>
    <t>ID1415</t>
  </si>
  <si>
    <t>216000.00 Saudi Riyak</t>
  </si>
  <si>
    <t>Senior Electrical Engineer</t>
  </si>
  <si>
    <t>ID0640</t>
  </si>
  <si>
    <t>4000000 INR</t>
  </si>
  <si>
    <t>Senior Executive</t>
  </si>
  <si>
    <t>ID0706</t>
  </si>
  <si>
    <t>senior executive</t>
  </si>
  <si>
    <t>ID1632</t>
  </si>
  <si>
    <t>ID1758</t>
  </si>
  <si>
    <t>ID1248</t>
  </si>
  <si>
    <t>85000 USD</t>
  </si>
  <si>
    <t xml:space="preserve">Senior Executive Compensation Analyst </t>
  </si>
  <si>
    <t>ID1744</t>
  </si>
  <si>
    <t>Senior Fiancial Analyst</t>
  </si>
  <si>
    <t>ID0146</t>
  </si>
  <si>
    <t>Senior Financial &amp; Systems Analyst</t>
  </si>
  <si>
    <t>ID0344</t>
  </si>
  <si>
    <t>Senior Financial Analyst</t>
  </si>
  <si>
    <t>ID0381</t>
  </si>
  <si>
    <t>ID0504</t>
  </si>
  <si>
    <t>ID0553</t>
  </si>
  <si>
    <t>ID1374</t>
  </si>
  <si>
    <t>$100,000 US</t>
  </si>
  <si>
    <t>ID1743</t>
  </si>
  <si>
    <t>ID0047</t>
  </si>
  <si>
    <t>Senior intelligence analyst</t>
  </si>
  <si>
    <t>ID1884</t>
  </si>
  <si>
    <t>US$100,000</t>
  </si>
  <si>
    <t>Senior Manager MIS</t>
  </si>
  <si>
    <t>ID1854</t>
  </si>
  <si>
    <t>Â£33500</t>
  </si>
  <si>
    <t>Senior Manufacturing Engineer</t>
  </si>
  <si>
    <t>ID0922</t>
  </si>
  <si>
    <t>Senior Marketing Analyst</t>
  </si>
  <si>
    <t>ID1265</t>
  </si>
  <si>
    <t>Senior Materials Handler</t>
  </si>
  <si>
    <t>ID1636</t>
  </si>
  <si>
    <t>Rs. 3.70 lacs</t>
  </si>
  <si>
    <t>Senior Officer</t>
  </si>
  <si>
    <t>ID1835</t>
  </si>
  <si>
    <t>36000 British pounds</t>
  </si>
  <si>
    <t>Senior officer data reporting</t>
  </si>
  <si>
    <t>ID1383</t>
  </si>
  <si>
    <t xml:space="preserve">$83000 USD </t>
  </si>
  <si>
    <t>Senior Planning Analyst</t>
  </si>
  <si>
    <t>ID1489</t>
  </si>
  <si>
    <t>Senior Planning Engineer</t>
  </si>
  <si>
    <t>ID1730</t>
  </si>
  <si>
    <t>Senior Production Accountant</t>
  </si>
  <si>
    <t>ID0007</t>
  </si>
  <si>
    <t>senior project manager</t>
  </si>
  <si>
    <t>ID0257</t>
  </si>
  <si>
    <t>Senior Project Manager</t>
  </si>
  <si>
    <t>ID0408</t>
  </si>
  <si>
    <t>Senior Purchasing Officer</t>
  </si>
  <si>
    <t>United Arab Emriate</t>
  </si>
  <si>
    <t>ID1692</t>
  </si>
  <si>
    <t>Senior QA Tester</t>
  </si>
  <si>
    <t>ID0805</t>
  </si>
  <si>
    <t>Senior Research Analyst</t>
  </si>
  <si>
    <t>ID0966</t>
  </si>
  <si>
    <t>AUD90000</t>
  </si>
  <si>
    <t>ID0087</t>
  </si>
  <si>
    <t>Senior Scheduling Engineer</t>
  </si>
  <si>
    <t>ID1309</t>
  </si>
  <si>
    <t>500000 Rupees</t>
  </si>
  <si>
    <t>Senior software engineer</t>
  </si>
  <si>
    <t>ID0284</t>
  </si>
  <si>
    <t>36000 $</t>
  </si>
  <si>
    <t>Senior Specialist</t>
  </si>
  <si>
    <t>ID0186</t>
  </si>
  <si>
    <t>Senior Staff Accountant</t>
  </si>
  <si>
    <t>ID1254</t>
  </si>
  <si>
    <t>ID0368</t>
  </si>
  <si>
    <t>Senior Treasury Analyst</t>
  </si>
  <si>
    <t>ID1395</t>
  </si>
  <si>
    <t>Senior Underwriting Analyst</t>
  </si>
  <si>
    <t>ID1175</t>
  </si>
  <si>
    <t>Service Analyst</t>
  </si>
  <si>
    <t>ID1652</t>
  </si>
  <si>
    <t>280$/ month</t>
  </si>
  <si>
    <t>service executive</t>
  </si>
  <si>
    <t>ID0203</t>
  </si>
  <si>
    <t>Service Line Coordinator</t>
  </si>
  <si>
    <t>ID1480</t>
  </si>
  <si>
    <t>Service Solution Rep</t>
  </si>
  <si>
    <t>ID0229</t>
  </si>
  <si>
    <t>ServiceDesk Supervisor</t>
  </si>
  <si>
    <t>ID1805</t>
  </si>
  <si>
    <t>SFA</t>
  </si>
  <si>
    <t>ID0990</t>
  </si>
  <si>
    <t>AU$52.000</t>
  </si>
  <si>
    <t>Shipping Administrator</t>
  </si>
  <si>
    <t>ID0255</t>
  </si>
  <si>
    <t>$31,000 USD</t>
  </si>
  <si>
    <t>Site Technician</t>
  </si>
  <si>
    <t>ID1567</t>
  </si>
  <si>
    <t>SME</t>
  </si>
  <si>
    <t>ID1226</t>
  </si>
  <si>
    <t>Snr Business Analyst</t>
  </si>
  <si>
    <t>ID1020</t>
  </si>
  <si>
    <t>Softwar Engineer</t>
  </si>
  <si>
    <t>ID0265</t>
  </si>
  <si>
    <t>Software Consultant</t>
  </si>
  <si>
    <t>ID1139</t>
  </si>
  <si>
    <t>software engineer</t>
  </si>
  <si>
    <t>ID0292</t>
  </si>
  <si>
    <t>Software Support</t>
  </si>
  <si>
    <t>ID0963</t>
  </si>
  <si>
    <t>Software Tester</t>
  </si>
  <si>
    <t>ID1740</t>
  </si>
  <si>
    <t>Sourcing Analyst</t>
  </si>
  <si>
    <t>ID0326</t>
  </si>
  <si>
    <t>Sourcing Specialist</t>
  </si>
  <si>
    <t>ID1231</t>
  </si>
  <si>
    <t>$40K</t>
  </si>
  <si>
    <t>SOX,SAP, Insurance Coordinator</t>
  </si>
  <si>
    <t>Pakistan, Angola</t>
  </si>
  <si>
    <t>ID1108</t>
  </si>
  <si>
    <t>Spare Part Coordinator</t>
  </si>
  <si>
    <t>ID0032</t>
  </si>
  <si>
    <t>360000 INR</t>
  </si>
  <si>
    <t>ID0060</t>
  </si>
  <si>
    <t>ID0474</t>
  </si>
  <si>
    <t>ID1295</t>
  </si>
  <si>
    <t>ID0152</t>
  </si>
  <si>
    <t>Specialist - Finance Planning and Analysis</t>
  </si>
  <si>
    <t>ID1563</t>
  </si>
  <si>
    <t>70000 â‚¬</t>
  </si>
  <si>
    <t>Specialist Learning Technology</t>
  </si>
  <si>
    <t>ID0128</t>
  </si>
  <si>
    <t>sr accountant</t>
  </si>
  <si>
    <t>ID0153</t>
  </si>
  <si>
    <t>Sr Accountant</t>
  </si>
  <si>
    <t>ID0105</t>
  </si>
  <si>
    <t>Sr Administrative Assistant</t>
  </si>
  <si>
    <t>ID1483</t>
  </si>
  <si>
    <t>sr analyst</t>
  </si>
  <si>
    <t>ID1546</t>
  </si>
  <si>
    <t>Sr Analyst</t>
  </si>
  <si>
    <t>ID0732</t>
  </si>
  <si>
    <t>Ind Rs.10,00,000.00</t>
  </si>
  <si>
    <t>Sr Associate</t>
  </si>
  <si>
    <t>ID1683</t>
  </si>
  <si>
    <t>Rs 16000</t>
  </si>
  <si>
    <t>ID0157</t>
  </si>
  <si>
    <t>Sr Business Analyst</t>
  </si>
  <si>
    <t>ID1574</t>
  </si>
  <si>
    <t>INR 850000</t>
  </si>
  <si>
    <t>Sr Business analyst</t>
  </si>
  <si>
    <t>ID1061</t>
  </si>
  <si>
    <t>Sr Exec - Finance</t>
  </si>
  <si>
    <t>ID1819</t>
  </si>
  <si>
    <t>Sr Executive</t>
  </si>
  <si>
    <t>ID1686</t>
  </si>
  <si>
    <t>Sr Executive - MIS</t>
  </si>
  <si>
    <t>ID0196</t>
  </si>
  <si>
    <t>Sr Financial Analyst</t>
  </si>
  <si>
    <t>ID0824</t>
  </si>
  <si>
    <t>sr financial analyst</t>
  </si>
  <si>
    <t>ID1396</t>
  </si>
  <si>
    <t>ID1514</t>
  </si>
  <si>
    <t>ID1654</t>
  </si>
  <si>
    <t>Sr financial analyst</t>
  </si>
  <si>
    <t>ID0410</t>
  </si>
  <si>
    <t xml:space="preserve">Sr financial analyst </t>
  </si>
  <si>
    <t>ID0729</t>
  </si>
  <si>
    <t>Sr Financial Execative</t>
  </si>
  <si>
    <t>ID1802</t>
  </si>
  <si>
    <t>$65,000 US</t>
  </si>
  <si>
    <t>Sr Financial Systems Analyst</t>
  </si>
  <si>
    <t>ID0400</t>
  </si>
  <si>
    <t>Sr Management Analytst 2</t>
  </si>
  <si>
    <t>ID0943</t>
  </si>
  <si>
    <t>usd 2000 per month</t>
  </si>
  <si>
    <t>sr manager</t>
  </si>
  <si>
    <t>ID1626</t>
  </si>
  <si>
    <t>ID1669</t>
  </si>
  <si>
    <t>Sr Manager</t>
  </si>
  <si>
    <t>ID0441</t>
  </si>
  <si>
    <t>INR 40L</t>
  </si>
  <si>
    <t>Sr Mgr Finance</t>
  </si>
  <si>
    <t>ID1403</t>
  </si>
  <si>
    <t>Sr Process Consultant</t>
  </si>
  <si>
    <t>ID0645</t>
  </si>
  <si>
    <t>Rs 4,00,000</t>
  </si>
  <si>
    <t>Sr Processor</t>
  </si>
  <si>
    <t>ID0016</t>
  </si>
  <si>
    <t>Sr Project Engineer</t>
  </si>
  <si>
    <t>ID0506</t>
  </si>
  <si>
    <t>Sr QS</t>
  </si>
  <si>
    <t>ID1583</t>
  </si>
  <si>
    <t>Sr Report Developer</t>
  </si>
  <si>
    <t>ID0351</t>
  </si>
  <si>
    <t>Sr Staff Engineer</t>
  </si>
  <si>
    <t>ID0414</t>
  </si>
  <si>
    <t>Sr. Accountant</t>
  </si>
  <si>
    <t>ID0754</t>
  </si>
  <si>
    <t>INR240000</t>
  </si>
  <si>
    <t>SR. ACCOUNTS EXECUTIVE</t>
  </si>
  <si>
    <t>ID0122</t>
  </si>
  <si>
    <t>Sr. Acct</t>
  </si>
  <si>
    <t>ID0592</t>
  </si>
  <si>
    <t>Sr. Analyst</t>
  </si>
  <si>
    <t>ID1490</t>
  </si>
  <si>
    <t>ID0172</t>
  </si>
  <si>
    <t>Sr. Associate</t>
  </si>
  <si>
    <t>ID0178</t>
  </si>
  <si>
    <t>ID1572</t>
  </si>
  <si>
    <t>ID1716</t>
  </si>
  <si>
    <t>ID0315</t>
  </si>
  <si>
    <t>Sr. Business Analyst</t>
  </si>
  <si>
    <t>ID1203</t>
  </si>
  <si>
    <t>Sr. Consultant</t>
  </si>
  <si>
    <t>ID0807</t>
  </si>
  <si>
    <t>Rs. 450000</t>
  </si>
  <si>
    <t>Sr. Executive</t>
  </si>
  <si>
    <t>ID1031</t>
  </si>
  <si>
    <t>Rs. 4,00,000/-</t>
  </si>
  <si>
    <t>ID0689</t>
  </si>
  <si>
    <t>33,500 US $</t>
  </si>
  <si>
    <t>Sr. Executive Finance &amp; Accounts</t>
  </si>
  <si>
    <t>ID1314</t>
  </si>
  <si>
    <t>INR360000</t>
  </si>
  <si>
    <t>Sr. Executive -HR</t>
  </si>
  <si>
    <t>ID0809</t>
  </si>
  <si>
    <t>Sr. Executive MIS</t>
  </si>
  <si>
    <t>ID1917</t>
  </si>
  <si>
    <t>ID0209</t>
  </si>
  <si>
    <t>Sr. Financial Analyst</t>
  </si>
  <si>
    <t>ID0360</t>
  </si>
  <si>
    <t>ID0365</t>
  </si>
  <si>
    <t>ID1493</t>
  </si>
  <si>
    <t>50000 US$</t>
  </si>
  <si>
    <t>ID0263</t>
  </si>
  <si>
    <t>Sr. Global marketing Specialist</t>
  </si>
  <si>
    <t>ID0589</t>
  </si>
  <si>
    <t>Sr. Human Resources Analyst</t>
  </si>
  <si>
    <t>ID0438</t>
  </si>
  <si>
    <t>Sr. Information Systems Analyst</t>
  </si>
  <si>
    <t>ID1088</t>
  </si>
  <si>
    <t>50000 US $ per year</t>
  </si>
  <si>
    <t>Sr. Manager MIS</t>
  </si>
  <si>
    <t>ID1387</t>
  </si>
  <si>
    <t>97,000 USD</t>
  </si>
  <si>
    <t>Sr. Manager of Finance</t>
  </si>
  <si>
    <t>ID0489</t>
  </si>
  <si>
    <t>Sr. Marketing Solutions Analyst</t>
  </si>
  <si>
    <t>ID1078</t>
  </si>
  <si>
    <t>INR 2.5 Lakh</t>
  </si>
  <si>
    <t xml:space="preserve">SR. MIS </t>
  </si>
  <si>
    <t>ID0724</t>
  </si>
  <si>
    <t xml:space="preserve">Rs.4lk </t>
  </si>
  <si>
    <t>sr. mis executive</t>
  </si>
  <si>
    <t>ID0104</t>
  </si>
  <si>
    <t>sr. project coordinator</t>
  </si>
  <si>
    <t>ID1554</t>
  </si>
  <si>
    <t>Sr. Risk Analyst</t>
  </si>
  <si>
    <t>ID1432</t>
  </si>
  <si>
    <t>sr. senior analyst</t>
  </si>
  <si>
    <t>ID0231</t>
  </si>
  <si>
    <t>Sr. Strategic Development Specialist</t>
  </si>
  <si>
    <t>ID1862</t>
  </si>
  <si>
    <t>Sr. System Analyst</t>
  </si>
  <si>
    <t>ID1256</t>
  </si>
  <si>
    <t>Sr. Systems Analyst</t>
  </si>
  <si>
    <t>ID0406</t>
  </si>
  <si>
    <t>Sr. Systems Engineer</t>
  </si>
  <si>
    <t>ID1131</t>
  </si>
  <si>
    <t>Sr. Team Lead - MIS</t>
  </si>
  <si>
    <t>ID1015</t>
  </si>
  <si>
    <t>Rs.6.4 lakhs</t>
  </si>
  <si>
    <t>Sr.Analyst - Process Excellence</t>
  </si>
  <si>
    <t>ID1864</t>
  </si>
  <si>
    <t>Sr.Manager</t>
  </si>
  <si>
    <t>ID1091</t>
  </si>
  <si>
    <t>50000 INR</t>
  </si>
  <si>
    <t>Sr.Supervisor</t>
  </si>
  <si>
    <t>ID1220</t>
  </si>
  <si>
    <t>40,000 US</t>
  </si>
  <si>
    <t>Staff Accountant</t>
  </si>
  <si>
    <t>ID1581</t>
  </si>
  <si>
    <t>ID1712</t>
  </si>
  <si>
    <t>ID1840</t>
  </si>
  <si>
    <t>ID1006</t>
  </si>
  <si>
    <t>$45,000  USD</t>
  </si>
  <si>
    <t>Staff accountant -- Auditing</t>
  </si>
  <si>
    <t>ID1276</t>
  </si>
  <si>
    <t>Staff Assistant</t>
  </si>
  <si>
    <t>ID0413</t>
  </si>
  <si>
    <t xml:space="preserve">Staff assistant </t>
  </si>
  <si>
    <t>ID1236</t>
  </si>
  <si>
    <t>62.000 euro</t>
  </si>
  <si>
    <t>Stafmember</t>
  </si>
  <si>
    <t>ID0077</t>
  </si>
  <si>
    <t>US $60,000</t>
  </si>
  <si>
    <t>Statistical Analyst</t>
  </si>
  <si>
    <t>ID0859</t>
  </si>
  <si>
    <t>ID0765</t>
  </si>
  <si>
    <t>14960 $</t>
  </si>
  <si>
    <t>Stock Controller</t>
  </si>
  <si>
    <t>ID1658</t>
  </si>
  <si>
    <t>Store Inventory</t>
  </si>
  <si>
    <t>ID0875</t>
  </si>
  <si>
    <t>Store keeper</t>
  </si>
  <si>
    <t>ID0111</t>
  </si>
  <si>
    <t>$85,000+</t>
  </si>
  <si>
    <t>Strategic Analyst</t>
  </si>
  <si>
    <t>ID1034</t>
  </si>
  <si>
    <t>PK RS 456000</t>
  </si>
  <si>
    <t>Strategic Planning Executive</t>
  </si>
  <si>
    <t>ID0204</t>
  </si>
  <si>
    <t>Strategic Sourcing Manager</t>
  </si>
  <si>
    <t>ID0088</t>
  </si>
  <si>
    <t>81,000USD</t>
  </si>
  <si>
    <t>Strategy Consultant</t>
  </si>
  <si>
    <t>ID0030</t>
  </si>
  <si>
    <t>Rs 600000</t>
  </si>
  <si>
    <t>strategy manager</t>
  </si>
  <si>
    <t>ID1400</t>
  </si>
  <si>
    <t>Stress Engineer</t>
  </si>
  <si>
    <t>ID1461</t>
  </si>
  <si>
    <t>stress engineer</t>
  </si>
  <si>
    <t>nld</t>
  </si>
  <si>
    <t>ID1711</t>
  </si>
  <si>
    <t>Student assistant</t>
  </si>
  <si>
    <t>ID0878</t>
  </si>
  <si>
    <t>sup</t>
  </si>
  <si>
    <t>ID0428</t>
  </si>
  <si>
    <t xml:space="preserve">US $30,000.00 </t>
  </si>
  <si>
    <t>Supervisor</t>
  </si>
  <si>
    <t>ID1193</t>
  </si>
  <si>
    <t>US$ 7,200</t>
  </si>
  <si>
    <t>Supervisor MIS</t>
  </si>
  <si>
    <t>ID0369</t>
  </si>
  <si>
    <t>Supervisor, Contracts, Rebates, Chargebacks and Returns</t>
  </si>
  <si>
    <t>ID1504</t>
  </si>
  <si>
    <t>Supplier Manager</t>
  </si>
  <si>
    <t>ID0877</t>
  </si>
  <si>
    <t>Supply Chain Administrator</t>
  </si>
  <si>
    <t>ID0334</t>
  </si>
  <si>
    <t>Supply Chain Analyst</t>
  </si>
  <si>
    <t>ID1619</t>
  </si>
  <si>
    <t>ID1630</t>
  </si>
  <si>
    <t>ID1580</t>
  </si>
  <si>
    <t>120000 MAD</t>
  </si>
  <si>
    <t>MAD</t>
  </si>
  <si>
    <t>Supply chain Controller</t>
  </si>
  <si>
    <t>Morocco</t>
  </si>
  <si>
    <t>ID0868</t>
  </si>
  <si>
    <t>supply chain manager</t>
  </si>
  <si>
    <t>ID0324</t>
  </si>
  <si>
    <t>US$ 4.545</t>
  </si>
  <si>
    <t>Supply Processes Analyst</t>
  </si>
  <si>
    <t>ID1664</t>
  </si>
  <si>
    <t>Â£22k</t>
  </si>
  <si>
    <t>Supply/Demand Planner</t>
  </si>
  <si>
    <t>ID1473</t>
  </si>
  <si>
    <t>Support</t>
  </si>
  <si>
    <t>ID1339</t>
  </si>
  <si>
    <t>support manager</t>
  </si>
  <si>
    <t>ID0299</t>
  </si>
  <si>
    <t xml:space="preserve">Support Specialist </t>
  </si>
  <si>
    <t>ID0983</t>
  </si>
  <si>
    <t>Sustainability Strategy Advisor</t>
  </si>
  <si>
    <t>ID1522</t>
  </si>
  <si>
    <t>SVP</t>
  </si>
  <si>
    <t>ID1656</t>
  </si>
  <si>
    <t>SVP of Acquisitions</t>
  </si>
  <si>
    <t>ID0764</t>
  </si>
  <si>
    <t xml:space="preserve">System Analyst </t>
  </si>
  <si>
    <t>ID1368</t>
  </si>
  <si>
    <t>4000000 JPY</t>
  </si>
  <si>
    <t>JPY</t>
  </si>
  <si>
    <t>System Analyst (Configuration Mgmt)</t>
  </si>
  <si>
    <t>ID0372</t>
  </si>
  <si>
    <t>480000 Rs.</t>
  </si>
  <si>
    <t>System Manager</t>
  </si>
  <si>
    <t>ID0622</t>
  </si>
  <si>
    <t>SYSTEM MANAGER</t>
  </si>
  <si>
    <t>ID0680</t>
  </si>
  <si>
    <t>ID1255</t>
  </si>
  <si>
    <t>systems accountant</t>
  </si>
  <si>
    <t>ID1111</t>
  </si>
  <si>
    <t>Systems Analyst</t>
  </si>
  <si>
    <t>ID1250</t>
  </si>
  <si>
    <t>ID1906</t>
  </si>
  <si>
    <t>ID0721</t>
  </si>
  <si>
    <t>Systems Manager</t>
  </si>
  <si>
    <t>ID0673</t>
  </si>
  <si>
    <t>TA</t>
  </si>
  <si>
    <t>ID0603</t>
  </si>
  <si>
    <t>Talati</t>
  </si>
  <si>
    <t>ID1742</t>
  </si>
  <si>
    <t>Tax Associate</t>
  </si>
  <si>
    <t>ID1418</t>
  </si>
  <si>
    <t>Tax Manager</t>
  </si>
  <si>
    <t>ID0220</t>
  </si>
  <si>
    <t>Tax Professional</t>
  </si>
  <si>
    <t>Bermuda</t>
  </si>
  <si>
    <t>ID0424</t>
  </si>
  <si>
    <t>teacher</t>
  </si>
  <si>
    <t>iran</t>
  </si>
  <si>
    <t>ID1781</t>
  </si>
  <si>
    <t>Teacher</t>
  </si>
  <si>
    <t>ID1041</t>
  </si>
  <si>
    <t>10 Lakh</t>
  </si>
  <si>
    <t>Teaching</t>
  </si>
  <si>
    <t>ID0891</t>
  </si>
  <si>
    <t>inr 500000</t>
  </si>
  <si>
    <t>team coach</t>
  </si>
  <si>
    <t>ID0799</t>
  </si>
  <si>
    <t>Rs. 377000</t>
  </si>
  <si>
    <t>Team Developer</t>
  </si>
  <si>
    <t>ID0046</t>
  </si>
  <si>
    <t>Team Lead</t>
  </si>
  <si>
    <t>ID0252</t>
  </si>
  <si>
    <t>ID0720</t>
  </si>
  <si>
    <t>ID1513</t>
  </si>
  <si>
    <t>Rs 5,36,000</t>
  </si>
  <si>
    <t>ID1860</t>
  </si>
  <si>
    <t>ID1908</t>
  </si>
  <si>
    <t>ID0162</t>
  </si>
  <si>
    <t>Team Lead - Computer Discounts</t>
  </si>
  <si>
    <t>ID0694</t>
  </si>
  <si>
    <t>Team Lead Mis</t>
  </si>
  <si>
    <t>ID0687</t>
  </si>
  <si>
    <t>Team Leader</t>
  </si>
  <si>
    <t>ID1094</t>
  </si>
  <si>
    <t>ID1661</t>
  </si>
  <si>
    <t>Rs. 5 lacs</t>
  </si>
  <si>
    <t>ID1588</t>
  </si>
  <si>
    <t xml:space="preserve">team leader </t>
  </si>
  <si>
    <t>ID1281</t>
  </si>
  <si>
    <t>Rs.3.6 Lakhs pa</t>
  </si>
  <si>
    <t>Team Leader WFM</t>
  </si>
  <si>
    <t>ID0715</t>
  </si>
  <si>
    <t>tech operator (oil)</t>
  </si>
  <si>
    <t>ID0600</t>
  </si>
  <si>
    <t>Technical Analyst</t>
  </si>
  <si>
    <t>ID1883</t>
  </si>
  <si>
    <t>technical analyst</t>
  </si>
  <si>
    <t>ID1682</t>
  </si>
  <si>
    <t>Technical Specialist</t>
  </si>
  <si>
    <t>ID0228</t>
  </si>
  <si>
    <t>Technical support specialist</t>
  </si>
  <si>
    <t>ID1421</t>
  </si>
  <si>
    <t>Technical Support Specialist</t>
  </si>
  <si>
    <t>ID0562</t>
  </si>
  <si>
    <t>Technical Support Technician</t>
  </si>
  <si>
    <t>ID0073</t>
  </si>
  <si>
    <t>$AUD100000</t>
  </si>
  <si>
    <t>technical trainer</t>
  </si>
  <si>
    <t>ID1628</t>
  </si>
  <si>
    <t>37000GBP</t>
  </si>
  <si>
    <t>Technical Web Analyst</t>
  </si>
  <si>
    <t>ID0797</t>
  </si>
  <si>
    <t>Technician</t>
  </si>
  <si>
    <t>ID0596</t>
  </si>
  <si>
    <t xml:space="preserve">Technology consultant </t>
  </si>
  <si>
    <t>ID0164</t>
  </si>
  <si>
    <t>Telecom Technician</t>
  </si>
  <si>
    <t>ID0291</t>
  </si>
  <si>
    <t>Â£31000</t>
  </si>
  <si>
    <t>Telecoms Engineer</t>
  </si>
  <si>
    <t>ID0336</t>
  </si>
  <si>
    <t>400000 INR</t>
  </si>
  <si>
    <t>Test Analyst</t>
  </si>
  <si>
    <t>ID1392</t>
  </si>
  <si>
    <t>Test engineer</t>
  </si>
  <si>
    <t>ID1334</t>
  </si>
  <si>
    <t>TL WFM</t>
  </si>
  <si>
    <t>ID1542</t>
  </si>
  <si>
    <t>60K â‚¬</t>
  </si>
  <si>
    <t>Trade Marketing</t>
  </si>
  <si>
    <t>NL</t>
  </si>
  <si>
    <t>ID1510</t>
  </si>
  <si>
    <t>US$ 10000</t>
  </si>
  <si>
    <t>Trainee</t>
  </si>
  <si>
    <t>ID1853</t>
  </si>
  <si>
    <t>ID0179</t>
  </si>
  <si>
    <t>Trainee Management Accountant</t>
  </si>
  <si>
    <t>ID0541</t>
  </si>
  <si>
    <t>PKR 50,000</t>
  </si>
  <si>
    <t>Trainer</t>
  </si>
  <si>
    <t>ID0623</t>
  </si>
  <si>
    <t>A$85000</t>
  </si>
  <si>
    <t>ID0388</t>
  </si>
  <si>
    <t xml:space="preserve">Trainer </t>
  </si>
  <si>
    <t>ID0883</t>
  </si>
  <si>
    <t>US 2130</t>
  </si>
  <si>
    <t>Training Coordinator</t>
  </si>
  <si>
    <t>saudi arabia</t>
  </si>
  <si>
    <t>ID0011</t>
  </si>
  <si>
    <t>â‚¬ 51650</t>
  </si>
  <si>
    <t>Training Specialist</t>
  </si>
  <si>
    <t>ID1143</t>
  </si>
  <si>
    <t>Translator</t>
  </si>
  <si>
    <t>ID0356</t>
  </si>
  <si>
    <t>Transportation Engineer</t>
  </si>
  <si>
    <t>ID1405</t>
  </si>
  <si>
    <t>Transportation Planner</t>
  </si>
  <si>
    <t>ID0112</t>
  </si>
  <si>
    <t>Transportation Specialist</t>
  </si>
  <si>
    <t>ID0467</t>
  </si>
  <si>
    <t>5250 $</t>
  </si>
  <si>
    <t>Treasure Specialist</t>
  </si>
  <si>
    <t>Republic of Georgia</t>
  </si>
  <si>
    <t>ID1429</t>
  </si>
  <si>
    <t>Treasury Analyst</t>
  </si>
  <si>
    <t>ID0281</t>
  </si>
  <si>
    <t>University Relations Intern</t>
  </si>
  <si>
    <t>ID0118</t>
  </si>
  <si>
    <t>Utilization Analyst</t>
  </si>
  <si>
    <t>ID0086</t>
  </si>
  <si>
    <t>US $ 31330.00</t>
  </si>
  <si>
    <t>VBA Analyst</t>
  </si>
  <si>
    <t>ID0532</t>
  </si>
  <si>
    <t>vba specialist</t>
  </si>
  <si>
    <t>ID1470</t>
  </si>
  <si>
    <t>Â£17000</t>
  </si>
  <si>
    <t>Verification Agent</t>
  </si>
  <si>
    <t>ID1382</t>
  </si>
  <si>
    <t>Vice Head of Dpt in Education</t>
  </si>
  <si>
    <t>ID1081</t>
  </si>
  <si>
    <t>INR 2500000</t>
  </si>
  <si>
    <t>Vice President</t>
  </si>
  <si>
    <t>ID1919</t>
  </si>
  <si>
    <t>Vice President - Finance</t>
  </si>
  <si>
    <t>ID1355</t>
  </si>
  <si>
    <t>Vice President of Performance Management</t>
  </si>
  <si>
    <t>ID0525</t>
  </si>
  <si>
    <t>Vice President, Analyst</t>
  </si>
  <si>
    <t>ID0478</t>
  </si>
  <si>
    <t>video production</t>
  </si>
  <si>
    <t>ID0273</t>
  </si>
  <si>
    <t>VP</t>
  </si>
  <si>
    <t>ID1060</t>
  </si>
  <si>
    <t>ID0233</t>
  </si>
  <si>
    <t>VP - Procurment</t>
  </si>
  <si>
    <t>ID0270</t>
  </si>
  <si>
    <t>VP / Credit Administrator</t>
  </si>
  <si>
    <t>ID0793</t>
  </si>
  <si>
    <t>VP Infrastructure</t>
  </si>
  <si>
    <t>ID0301</t>
  </si>
  <si>
    <t>VP of Finance</t>
  </si>
  <si>
    <t>ID1393</t>
  </si>
  <si>
    <t>VP, Business Management</t>
  </si>
  <si>
    <t>ID0991</t>
  </si>
  <si>
    <t>VP, Operational Analytics</t>
  </si>
  <si>
    <t>ID1680</t>
  </si>
  <si>
    <t>Waiter</t>
  </si>
  <si>
    <t>ID1208</t>
  </si>
  <si>
    <t>warehouse management</t>
  </si>
  <si>
    <t>GREECE</t>
  </si>
  <si>
    <t>ID0444</t>
  </si>
  <si>
    <t>web analyst</t>
  </si>
  <si>
    <t>ID0832</t>
  </si>
  <si>
    <t>5.5 lakhs</t>
  </si>
  <si>
    <t>ID1340</t>
  </si>
  <si>
    <t>Web Analyst</t>
  </si>
  <si>
    <t>ID1793</t>
  </si>
  <si>
    <t>ID0121</t>
  </si>
  <si>
    <t>Web Developer</t>
  </si>
  <si>
    <t>ID0357</t>
  </si>
  <si>
    <t>web marketing analyst</t>
  </si>
  <si>
    <t>ID0442</t>
  </si>
  <si>
    <t>Web Portal Manager</t>
  </si>
  <si>
    <t>ID0258</t>
  </si>
  <si>
    <t>Rs 470000</t>
  </si>
  <si>
    <t>Web Statistics Analyst</t>
  </si>
  <si>
    <t>ID0427</t>
  </si>
  <si>
    <t>20000 RS</t>
  </si>
  <si>
    <t>WFM Team Lead</t>
  </si>
  <si>
    <t>ID0451</t>
  </si>
  <si>
    <t>Wine Analyst</t>
  </si>
  <si>
    <t>ID1569</t>
  </si>
  <si>
    <t>Work Force Scheduler for Call Center</t>
  </si>
  <si>
    <t>ID0567</t>
  </si>
  <si>
    <t>Workflow Analyst</t>
  </si>
  <si>
    <t>ID0487</t>
  </si>
  <si>
    <t>Workforce Analyst</t>
  </si>
  <si>
    <t>ID0794</t>
  </si>
  <si>
    <t>ONE LACK FIFTY THOUSAND(INR)</t>
  </si>
  <si>
    <t>WORKING WITH PRODUCT TEAM OF MAKEMYTRIP.COM</t>
  </si>
  <si>
    <t>Mapping Sheet</t>
  </si>
  <si>
    <t>Source: Xrates on 6/21/2012</t>
  </si>
  <si>
    <t>and xe.com</t>
  </si>
  <si>
    <t>Currency Mapping</t>
  </si>
  <si>
    <t>Country Mapping</t>
  </si>
  <si>
    <t>in USD</t>
  </si>
  <si>
    <t>Value of 1 American Dollar</t>
  </si>
  <si>
    <t>Actual</t>
  </si>
  <si>
    <t>Mapping</t>
  </si>
  <si>
    <t xml:space="preserve">     Argentine Peso </t>
  </si>
  <si>
    <t>ARS</t>
  </si>
  <si>
    <t xml:space="preserve">     Australian Dollar </t>
  </si>
  <si>
    <t xml:space="preserve">     Botswana Pula </t>
  </si>
  <si>
    <t>BWP</t>
  </si>
  <si>
    <t xml:space="preserve">     Brazilian Real </t>
  </si>
  <si>
    <t xml:space="preserve">     British Pound </t>
  </si>
  <si>
    <t xml:space="preserve">     Brunei dollar </t>
  </si>
  <si>
    <t>BND</t>
  </si>
  <si>
    <t xml:space="preserve">     Bulgarian Lev </t>
  </si>
  <si>
    <t>BGN</t>
  </si>
  <si>
    <t xml:space="preserve">     Canadian Dollar </t>
  </si>
  <si>
    <t xml:space="preserve">     Chilean Peso </t>
  </si>
  <si>
    <t>CLP</t>
  </si>
  <si>
    <t xml:space="preserve">     Chinese Yuan </t>
  </si>
  <si>
    <t xml:space="preserve">     Colombian Peso </t>
  </si>
  <si>
    <t>COP</t>
  </si>
  <si>
    <t xml:space="preserve">     Croatian Kuna </t>
  </si>
  <si>
    <t>HRK</t>
  </si>
  <si>
    <t xml:space="preserve">     Danish Krone </t>
  </si>
  <si>
    <t xml:space="preserve">     Euro </t>
  </si>
  <si>
    <t xml:space="preserve">     Hong Kong Dollar </t>
  </si>
  <si>
    <t>HKD</t>
  </si>
  <si>
    <t xml:space="preserve">     Hungarian Forint </t>
  </si>
  <si>
    <t>HUF</t>
  </si>
  <si>
    <t xml:space="preserve">     Iceland Krona </t>
  </si>
  <si>
    <t>ISK</t>
  </si>
  <si>
    <t xml:space="preserve">     Indian Rupee </t>
  </si>
  <si>
    <t xml:space="preserve">     Indonesian Rupiah </t>
  </si>
  <si>
    <t xml:space="preserve">     Israeli New Shekel </t>
  </si>
  <si>
    <t>ILS</t>
  </si>
  <si>
    <t xml:space="preserve">     Japanese Yen </t>
  </si>
  <si>
    <t xml:space="preserve">     Kazakhstani Tenge </t>
  </si>
  <si>
    <t>KZT</t>
  </si>
  <si>
    <t xml:space="preserve">     Kuwaiti Dinar </t>
  </si>
  <si>
    <t>KWD</t>
  </si>
  <si>
    <t xml:space="preserve">     Latvian Lat </t>
  </si>
  <si>
    <t>LVL</t>
  </si>
  <si>
    <t xml:space="preserve">     Libyan Dinar </t>
  </si>
  <si>
    <t>LYD</t>
  </si>
  <si>
    <t xml:space="preserve">     Lithuanian Litas </t>
  </si>
  <si>
    <t>LTL</t>
  </si>
  <si>
    <t xml:space="preserve">     Malaysian Ringgit </t>
  </si>
  <si>
    <t xml:space="preserve">     Mauritius Rupee </t>
  </si>
  <si>
    <t xml:space="preserve">     Mexican Peso </t>
  </si>
  <si>
    <t xml:space="preserve">     Nepalese Rupee </t>
  </si>
  <si>
    <t>NPR</t>
  </si>
  <si>
    <t xml:space="preserve">     New Zealand Dollar </t>
  </si>
  <si>
    <t xml:space="preserve">     Norwegian Kroner </t>
  </si>
  <si>
    <t xml:space="preserve">     Omani Rial </t>
  </si>
  <si>
    <t>OMR</t>
  </si>
  <si>
    <t xml:space="preserve">     Pakistan Rupee </t>
  </si>
  <si>
    <t xml:space="preserve">     Philippine Peso </t>
  </si>
  <si>
    <t xml:space="preserve">     Qatari Rial </t>
  </si>
  <si>
    <t>QAR</t>
  </si>
  <si>
    <t xml:space="preserve">     Romanian Leu </t>
  </si>
  <si>
    <t xml:space="preserve">     Russian Ruble </t>
  </si>
  <si>
    <t>RUB</t>
  </si>
  <si>
    <t xml:space="preserve">     Saudi Riyal </t>
  </si>
  <si>
    <t xml:space="preserve">     Singapore Dollar </t>
  </si>
  <si>
    <t xml:space="preserve">     South African Rand </t>
  </si>
  <si>
    <t xml:space="preserve">     South Korean Won </t>
  </si>
  <si>
    <t>KRW</t>
  </si>
  <si>
    <t xml:space="preserve">     Sri Lanka Rupee </t>
  </si>
  <si>
    <t xml:space="preserve">     Swedish Krona </t>
  </si>
  <si>
    <t xml:space="preserve">     Swiss Franc </t>
  </si>
  <si>
    <t xml:space="preserve">     Taiwan Dollar </t>
  </si>
  <si>
    <t>TWD</t>
  </si>
  <si>
    <t xml:space="preserve">     Thai Baht </t>
  </si>
  <si>
    <t>THB</t>
  </si>
  <si>
    <t xml:space="preserve">     Trinidad/Tobago Dollar </t>
  </si>
  <si>
    <t>TTD</t>
  </si>
  <si>
    <t>ksa</t>
  </si>
  <si>
    <t xml:space="preserve">     Turkish Lira </t>
  </si>
  <si>
    <t>TRY</t>
  </si>
  <si>
    <t xml:space="preserve">     Venezuelan Bolivar </t>
  </si>
  <si>
    <t>VEF</t>
  </si>
  <si>
    <t>UAE Dirham</t>
  </si>
  <si>
    <t>Bangladesh Takha</t>
  </si>
  <si>
    <t>Costarican CRC</t>
  </si>
  <si>
    <t>Costarican</t>
  </si>
  <si>
    <t>Egyptian Pound</t>
  </si>
  <si>
    <t>Nigerian Naira</t>
  </si>
  <si>
    <t>Dominican Peso</t>
  </si>
  <si>
    <t>Polish Zloty</t>
  </si>
  <si>
    <t>Kenyan Shilling</t>
  </si>
  <si>
    <t>Mongolian Tughrik</t>
  </si>
  <si>
    <t>Mongolian</t>
  </si>
  <si>
    <t>Moroccan Dirham</t>
  </si>
  <si>
    <t>Ethiopian Birr</t>
  </si>
  <si>
    <t>Hrs</t>
  </si>
  <si>
    <t>Lookup Value</t>
  </si>
  <si>
    <t>Selected Job Type:</t>
  </si>
  <si>
    <t>Avg for Selected Job Type</t>
  </si>
  <si>
    <t>Avg for Selected Country</t>
  </si>
  <si>
    <t>Region</t>
  </si>
  <si>
    <t>Africa</t>
  </si>
  <si>
    <t>Middle East</t>
  </si>
  <si>
    <t>Pacific</t>
  </si>
  <si>
    <t>Selected Region:</t>
  </si>
  <si>
    <t>For Selected Values:</t>
  </si>
  <si>
    <t>For All Values:</t>
  </si>
  <si>
    <t>Selected Region</t>
  </si>
  <si>
    <t xml:space="preserve"> </t>
  </si>
  <si>
    <t>US</t>
  </si>
  <si>
    <t>Estimated Salary:</t>
  </si>
  <si>
    <t>Actual Salary:</t>
  </si>
  <si>
    <t>Estimated Change in Earnings for Each Additional 
Year of Experience (in $US):</t>
  </si>
  <si>
    <t>Estimated Change in Earnings for Each Hour 
Per Day Spent on Excel (in $US):</t>
  </si>
  <si>
    <t>US / Canada</t>
  </si>
  <si>
    <t>Use this Dashboard to estimate the value of your experience and Excel skills across different job types and around the world.  Simply enter your information in the yellow cells below.</t>
  </si>
  <si>
    <t>none</t>
  </si>
  <si>
    <t>This tab is for data processing</t>
  </si>
  <si>
    <t>y_Salary</t>
  </si>
  <si>
    <t>x_Experience</t>
  </si>
  <si>
    <t>x_Excel</t>
  </si>
  <si>
    <t>x_Both</t>
  </si>
</sst>
</file>

<file path=xl/styles.xml><?xml version="1.0" encoding="utf-8"?>
<styleSheet xmlns="http://schemas.openxmlformats.org/spreadsheetml/2006/main">
  <numFmts count="6">
    <numFmt numFmtId="8" formatCode="&quot;$&quot;#,##0.00_);[Red]\(&quot;$&quot;#,##0.0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64" formatCode="d\ mmmm\ yyyy\,\ h:mm\ AM/PM"/>
    <numFmt numFmtId="165" formatCode="[$$-409]#,##0_);\([$$-409]#,##0\)"/>
    <numFmt numFmtId="166" formatCode="&quot;$&quot;#,##0"/>
  </numFmts>
  <fonts count="18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u/>
      <sz val="10"/>
      <name val="Arial"/>
      <family val="2"/>
    </font>
    <font>
      <sz val="20"/>
      <name val="Arial"/>
      <family val="2"/>
    </font>
    <font>
      <b/>
      <sz val="11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indexed="81"/>
      <name val="Tahoma"/>
      <family val="2"/>
    </font>
    <font>
      <b/>
      <u/>
      <sz val="11"/>
      <color theme="1"/>
      <name val="Calibri"/>
      <family val="2"/>
      <scheme val="minor"/>
    </font>
    <font>
      <sz val="10"/>
      <color theme="0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sz val="16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 style="thin">
        <color theme="4" tint="0.39994506668294322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4506668294322"/>
      </left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44" fontId="3" fillId="0" borderId="0" applyFont="0" applyFill="0" applyBorder="0" applyAlignment="0" applyProtection="0"/>
    <xf numFmtId="0" fontId="2" fillId="0" borderId="0"/>
    <xf numFmtId="0" fontId="10" fillId="0" borderId="0" applyNumberFormat="0" applyFill="0" applyBorder="0" applyAlignment="0" applyProtection="0"/>
  </cellStyleXfs>
  <cellXfs count="62">
    <xf numFmtId="0" fontId="0" fillId="0" borderId="0" xfId="0"/>
    <xf numFmtId="0" fontId="4" fillId="0" borderId="0" xfId="0" applyFont="1"/>
    <xf numFmtId="42" fontId="0" fillId="0" borderId="0" xfId="1" applyNumberFormat="1" applyFont="1"/>
    <xf numFmtId="0" fontId="2" fillId="0" borderId="0" xfId="2"/>
    <xf numFmtId="0" fontId="8" fillId="0" borderId="0" xfId="2" applyFont="1"/>
    <xf numFmtId="164" fontId="2" fillId="0" borderId="0" xfId="2" applyNumberFormat="1" applyAlignment="1">
      <alignment horizontal="left"/>
    </xf>
    <xf numFmtId="0" fontId="2" fillId="0" borderId="0" xfId="2" applyAlignment="1">
      <alignment horizontal="left" indent="1"/>
    </xf>
    <xf numFmtId="0" fontId="10" fillId="0" borderId="0" xfId="3"/>
    <xf numFmtId="0" fontId="6" fillId="4" borderId="0" xfId="2" applyFont="1" applyFill="1"/>
    <xf numFmtId="0" fontId="6" fillId="4" borderId="2" xfId="2" applyFont="1" applyFill="1" applyBorder="1"/>
    <xf numFmtId="0" fontId="2" fillId="0" borderId="2" xfId="2" applyBorder="1"/>
    <xf numFmtId="0" fontId="2" fillId="0" borderId="0" xfId="2" quotePrefix="1" applyNumberFormat="1"/>
    <xf numFmtId="0" fontId="2" fillId="0" borderId="0" xfId="2" applyNumberFormat="1"/>
    <xf numFmtId="0" fontId="1" fillId="0" borderId="0" xfId="2" applyFont="1"/>
    <xf numFmtId="0" fontId="3" fillId="0" borderId="0" xfId="0" applyFont="1"/>
    <xf numFmtId="0" fontId="11" fillId="5" borderId="3" xfId="2" applyFont="1" applyFill="1" applyBorder="1"/>
    <xf numFmtId="0" fontId="1" fillId="6" borderId="3" xfId="2" applyFont="1" applyFill="1" applyBorder="1"/>
    <xf numFmtId="0" fontId="1" fillId="0" borderId="4" xfId="2" applyFont="1" applyBorder="1"/>
    <xf numFmtId="0" fontId="1" fillId="6" borderId="4" xfId="2" applyFont="1" applyFill="1" applyBorder="1"/>
    <xf numFmtId="0" fontId="1" fillId="6" borderId="5" xfId="2" applyFont="1" applyFill="1" applyBorder="1"/>
    <xf numFmtId="0" fontId="1" fillId="0" borderId="6" xfId="2" applyFont="1" applyBorder="1"/>
    <xf numFmtId="0" fontId="1" fillId="6" borderId="6" xfId="2" applyFont="1" applyFill="1" applyBorder="1"/>
    <xf numFmtId="8" fontId="2" fillId="0" borderId="0" xfId="2" applyNumberFormat="1"/>
    <xf numFmtId="8" fontId="6" fillId="4" borderId="0" xfId="2" applyNumberFormat="1" applyFont="1" applyFill="1"/>
    <xf numFmtId="8" fontId="11" fillId="5" borderId="3" xfId="2" applyNumberFormat="1" applyFont="1" applyFill="1" applyBorder="1"/>
    <xf numFmtId="8" fontId="1" fillId="6" borderId="3" xfId="2" applyNumberFormat="1" applyFont="1" applyFill="1" applyBorder="1"/>
    <xf numFmtId="8" fontId="1" fillId="0" borderId="4" xfId="2" applyNumberFormat="1" applyFont="1" applyBorder="1"/>
    <xf numFmtId="8" fontId="1" fillId="6" borderId="4" xfId="2" applyNumberFormat="1" applyFont="1" applyFill="1" applyBorder="1"/>
    <xf numFmtId="8" fontId="1" fillId="6" borderId="5" xfId="2" applyNumberFormat="1" applyFont="1" applyFill="1" applyBorder="1"/>
    <xf numFmtId="0" fontId="1" fillId="0" borderId="0" xfId="2" applyNumberFormat="1" applyFont="1"/>
    <xf numFmtId="8" fontId="1" fillId="0" borderId="5" xfId="2" applyNumberFormat="1" applyFont="1" applyFill="1" applyBorder="1"/>
    <xf numFmtId="0" fontId="13" fillId="0" borderId="0" xfId="2" applyFont="1"/>
    <xf numFmtId="0" fontId="14" fillId="0" borderId="0" xfId="0" applyFont="1"/>
    <xf numFmtId="165" fontId="0" fillId="0" borderId="0" xfId="0" applyNumberFormat="1"/>
    <xf numFmtId="0" fontId="3" fillId="0" borderId="0" xfId="0" applyFont="1" applyAlignment="1">
      <alignment horizontal="left" wrapText="1"/>
    </xf>
    <xf numFmtId="0" fontId="1" fillId="0" borderId="0" xfId="2" applyFont="1" applyFill="1"/>
    <xf numFmtId="0" fontId="2" fillId="0" borderId="0" xfId="2" applyFill="1"/>
    <xf numFmtId="0" fontId="16" fillId="0" borderId="0" xfId="0" applyFont="1" applyAlignment="1">
      <alignment horizontal="center"/>
    </xf>
    <xf numFmtId="0" fontId="16" fillId="0" borderId="0" xfId="0" applyFont="1"/>
    <xf numFmtId="0" fontId="0" fillId="0" borderId="0" xfId="0" applyFill="1" applyBorder="1"/>
    <xf numFmtId="42" fontId="0" fillId="0" borderId="0" xfId="1" applyNumberFormat="1" applyFont="1" applyFill="1" applyBorder="1"/>
    <xf numFmtId="0" fontId="4" fillId="0" borderId="0" xfId="0" applyFont="1" applyFill="1" applyBorder="1"/>
    <xf numFmtId="37" fontId="0" fillId="0" borderId="0" xfId="1" applyNumberFormat="1" applyFont="1" applyFill="1" applyBorder="1"/>
    <xf numFmtId="0" fontId="5" fillId="0" borderId="0" xfId="0" applyFont="1"/>
    <xf numFmtId="42" fontId="5" fillId="0" borderId="0" xfId="1" applyNumberFormat="1" applyFont="1"/>
    <xf numFmtId="0" fontId="3" fillId="0" borderId="0" xfId="0" applyFont="1" applyFill="1" applyBorder="1" applyAlignment="1"/>
    <xf numFmtId="166" fontId="15" fillId="3" borderId="1" xfId="0" applyNumberFormat="1" applyFont="1" applyFill="1" applyBorder="1" applyAlignment="1">
      <alignment horizontal="center"/>
    </xf>
    <xf numFmtId="166" fontId="0" fillId="0" borderId="0" xfId="1" applyNumberFormat="1" applyFont="1" applyAlignment="1">
      <alignment horizontal="center"/>
    </xf>
    <xf numFmtId="166" fontId="0" fillId="2" borderId="1" xfId="1" applyNumberFormat="1" applyFont="1" applyFill="1" applyBorder="1" applyAlignment="1">
      <alignment horizontal="center"/>
    </xf>
    <xf numFmtId="166" fontId="15" fillId="7" borderId="1" xfId="0" applyNumberFormat="1" applyFont="1" applyFill="1" applyBorder="1" applyAlignment="1">
      <alignment horizontal="center"/>
    </xf>
    <xf numFmtId="0" fontId="1" fillId="0" borderId="6" xfId="2" applyFont="1" applyFill="1" applyBorder="1"/>
    <xf numFmtId="0" fontId="17" fillId="0" borderId="0" xfId="0" applyFont="1"/>
    <xf numFmtId="0" fontId="9" fillId="0" borderId="0" xfId="2" applyFont="1" applyAlignment="1">
      <alignment horizontal="left"/>
    </xf>
    <xf numFmtId="0" fontId="7" fillId="0" borderId="0" xfId="2" applyFont="1" applyAlignment="1">
      <alignment horizontal="left"/>
    </xf>
    <xf numFmtId="166" fontId="15" fillId="0" borderId="0" xfId="0" applyNumberFormat="1" applyFont="1" applyAlignment="1">
      <alignment horizontal="center" wrapText="1"/>
    </xf>
    <xf numFmtId="0" fontId="5" fillId="0" borderId="0" xfId="0" applyFont="1" applyAlignment="1">
      <alignment horizontal="center"/>
    </xf>
    <xf numFmtId="0" fontId="3" fillId="0" borderId="0" xfId="0" applyFont="1" applyAlignment="1">
      <alignment horizontal="left" wrapText="1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0" borderId="7" xfId="0" applyBorder="1" applyAlignment="1">
      <alignment horizontal="right"/>
    </xf>
    <xf numFmtId="0" fontId="15" fillId="3" borderId="1" xfId="0" applyFont="1" applyFill="1" applyBorder="1" applyAlignment="1">
      <alignment horizontal="center"/>
    </xf>
  </cellXfs>
  <cellStyles count="4">
    <cellStyle name="Currency" xfId="1" builtinId="4"/>
    <cellStyle name="Hyperlink" xfId="3" builtinId="8"/>
    <cellStyle name="Normal" xfId="0" builtinId="0"/>
    <cellStyle name="Normal 2" xfId="2"/>
  </cellStyles>
  <dxfs count="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left" vertical="bottom" textRotation="0" wrapText="0" indent="0" relativeIndent="1" justifyLastLine="0" shrinkToFit="0" readingOrder="0"/>
    </dxf>
    <dxf>
      <numFmt numFmtId="164" formatCode="d\ mmmm\ yyyy\,\ h:mm\ AM/PM"/>
      <alignment horizontal="left" vertical="bottom" textRotation="0" wrapText="0" indent="0" relativeIndent="255" justifyLastLine="0" shrinkToFit="0" readingOrder="0"/>
    </dxf>
    <dxf>
      <numFmt numFmtId="0" formatCode="General"/>
    </dxf>
    <dxf>
      <font>
        <strike/>
        <color theme="1" tint="0.499984740745262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Dashboard!$I$9</c:f>
          <c:strCache>
            <c:ptCount val="1"/>
            <c:pt idx="0">
              <c:v>Salary vs. Experience
(For  in  Region)</c:v>
            </c:pt>
          </c:strCache>
        </c:strRef>
      </c:tx>
      <c:layout>
        <c:manualLayout>
          <c:xMode val="edge"/>
          <c:yMode val="edge"/>
          <c:x val="0.21241516408082195"/>
          <c:y val="1.9953051643192558E-2"/>
        </c:manualLayout>
      </c:layout>
      <c:spPr>
        <a:noFill/>
        <a:ln w="25400">
          <a:noFill/>
        </a:ln>
      </c:spPr>
      <c:txPr>
        <a:bodyPr/>
        <a:lstStyle/>
        <a:p>
          <a:pPr>
            <a:defRPr sz="115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plotArea>
      <c:layout>
        <c:manualLayout>
          <c:layoutTarget val="inner"/>
          <c:xMode val="edge"/>
          <c:yMode val="edge"/>
          <c:x val="0.24107720262777799"/>
          <c:y val="0.2394366197183099"/>
          <c:w val="0.7016136296572395"/>
          <c:h val="0.59037558685445957"/>
        </c:manualLayout>
      </c:layout>
      <c:scatterChart>
        <c:scatterStyle val="lineMarker"/>
        <c:ser>
          <c:idx val="0"/>
          <c:order val="0"/>
          <c:tx>
            <c:v>Survey Data</c:v>
          </c:tx>
          <c:spPr>
            <a:ln w="28575">
              <a:noFill/>
            </a:ln>
          </c:spPr>
          <c:marker>
            <c:symbol val="diamond"/>
            <c:size val="4"/>
            <c:spPr>
              <a:solidFill>
                <a:srgbClr val="00B050"/>
              </a:solidFill>
              <a:ln>
                <a:solidFill>
                  <a:srgbClr val="00B050"/>
                </a:solidFill>
                <a:prstDash val="solid"/>
              </a:ln>
            </c:spPr>
          </c:marker>
          <c:xVal>
            <c:numRef>
              <c:f>[0]!x_Experience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[0]!y_Salary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</c:ser>
        <c:ser>
          <c:idx val="1"/>
          <c:order val="1"/>
          <c:tx>
            <c:v>User's Data</c:v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FFFF00"/>
              </a:solidFill>
              <a:ln>
                <a:solidFill>
                  <a:schemeClr val="tx1"/>
                </a:solidFill>
                <a:prstDash val="solid"/>
              </a:ln>
            </c:spPr>
          </c:marker>
          <c:xVal>
            <c:numRef>
              <c:f>Dashboard!$B$9</c:f>
              <c:numCache>
                <c:formatCode>General</c:formatCode>
                <c:ptCount val="1"/>
              </c:numCache>
            </c:numRef>
          </c:xVal>
          <c:yVal>
            <c:numRef>
              <c:f>Dashboard!$G$8</c:f>
              <c:numCache>
                <c:formatCode>"$"#,##0</c:formatCode>
                <c:ptCount val="1"/>
              </c:numCache>
            </c:numRef>
          </c:yVal>
        </c:ser>
        <c:axId val="51954816"/>
        <c:axId val="51966336"/>
      </c:scatterChart>
      <c:valAx>
        <c:axId val="5195481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Experience (yrs)</a:t>
                </a:r>
              </a:p>
            </c:rich>
          </c:tx>
          <c:layout>
            <c:manualLayout>
              <c:xMode val="edge"/>
              <c:yMode val="edge"/>
              <c:x val="0.44788333410986442"/>
              <c:y val="0.92488262910798058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1966336"/>
        <c:crosses val="autoZero"/>
        <c:crossBetween val="midCat"/>
      </c:valAx>
      <c:valAx>
        <c:axId val="5196633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Salary ($US)</a:t>
                </a:r>
              </a:p>
            </c:rich>
          </c:tx>
          <c:layout>
            <c:manualLayout>
              <c:xMode val="edge"/>
              <c:yMode val="edge"/>
              <c:x val="1.6611322627898262E-2"/>
              <c:y val="0.41549295774647887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195481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Dashboard!$I$10</c:f>
          <c:strCache>
            <c:ptCount val="1"/>
            <c:pt idx="0">
              <c:v>Salary vs. Hrs Spent on Excel
(For  in  Region)</c:v>
            </c:pt>
          </c:strCache>
        </c:strRef>
      </c:tx>
      <c:layout>
        <c:manualLayout>
          <c:xMode val="edge"/>
          <c:yMode val="edge"/>
          <c:x val="0.14621037754896068"/>
          <c:y val="1.6431924882629109E-2"/>
        </c:manualLayout>
      </c:layout>
      <c:spPr>
        <a:noFill/>
        <a:ln w="25400">
          <a:noFill/>
        </a:ln>
      </c:spPr>
      <c:txPr>
        <a:bodyPr/>
        <a:lstStyle/>
        <a:p>
          <a:pPr>
            <a:defRPr sz="12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plotArea>
      <c:layout>
        <c:manualLayout>
          <c:layoutTarget val="inner"/>
          <c:xMode val="edge"/>
          <c:yMode val="edge"/>
          <c:x val="0.2503638820295393"/>
          <c:y val="0.24178403755868544"/>
          <c:w val="0.70585565857522403"/>
          <c:h val="0.573943661971831"/>
        </c:manualLayout>
      </c:layout>
      <c:scatterChart>
        <c:scatterStyle val="lineMarker"/>
        <c:ser>
          <c:idx val="0"/>
          <c:order val="0"/>
          <c:tx>
            <c:v>Survey Data</c:v>
          </c:tx>
          <c:spPr>
            <a:ln w="28575">
              <a:noFill/>
            </a:ln>
          </c:spPr>
          <c:marker>
            <c:symbol val="diamond"/>
            <c:size val="4"/>
            <c:spPr>
              <a:solidFill>
                <a:srgbClr val="00B050"/>
              </a:solidFill>
              <a:ln>
                <a:solidFill>
                  <a:srgbClr val="00B050"/>
                </a:solidFill>
                <a:prstDash val="solid"/>
              </a:ln>
            </c:spPr>
          </c:marker>
          <c:xVal>
            <c:numRef>
              <c:f>[0]!x_Excel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[0]!y_Salary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</c:ser>
        <c:ser>
          <c:idx val="1"/>
          <c:order val="1"/>
          <c:tx>
            <c:v>User's Data</c:v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FFFF00"/>
              </a:solidFill>
              <a:ln>
                <a:solidFill>
                  <a:schemeClr val="tx1"/>
                </a:solidFill>
                <a:prstDash val="solid"/>
              </a:ln>
            </c:spPr>
          </c:marker>
          <c:xVal>
            <c:numRef>
              <c:f>Dashboard!$B$10</c:f>
              <c:numCache>
                <c:formatCode>General</c:formatCode>
                <c:ptCount val="1"/>
              </c:numCache>
            </c:numRef>
          </c:xVal>
          <c:yVal>
            <c:numRef>
              <c:f>Dashboard!$G$8</c:f>
              <c:numCache>
                <c:formatCode>"$"#,##0</c:formatCode>
                <c:ptCount val="1"/>
              </c:numCache>
            </c:numRef>
          </c:yVal>
        </c:ser>
        <c:axId val="108774528"/>
        <c:axId val="113800320"/>
      </c:scatterChart>
      <c:valAx>
        <c:axId val="108774528"/>
        <c:scaling>
          <c:orientation val="minMax"/>
          <c:max val="8"/>
          <c:min val="0"/>
        </c:scaling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Excel Time (hrs / day)</a:t>
                </a:r>
              </a:p>
            </c:rich>
          </c:tx>
          <c:layout>
            <c:manualLayout>
              <c:xMode val="edge"/>
              <c:yMode val="edge"/>
              <c:x val="0.43887216760626957"/>
              <c:y val="0.91549295774647887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3800320"/>
        <c:crosses val="autoZero"/>
        <c:crossBetween val="midCat"/>
      </c:valAx>
      <c:valAx>
        <c:axId val="11380032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Salary ($US)</a:t>
                </a:r>
              </a:p>
            </c:rich>
          </c:tx>
          <c:layout>
            <c:manualLayout>
              <c:xMode val="edge"/>
              <c:yMode val="edge"/>
              <c:x val="2.6488064731553542E-2"/>
              <c:y val="0.41901408450704314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877452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Dashboard!$I$8</c:f>
          <c:strCache>
            <c:ptCount val="1"/>
            <c:pt idx="0">
              <c:v>Average Regional Salary
(For )</c:v>
            </c:pt>
          </c:strCache>
        </c:strRef>
      </c:tx>
      <c:layout>
        <c:manualLayout>
          <c:xMode val="edge"/>
          <c:yMode val="edge"/>
          <c:x val="0.21472156156433544"/>
          <c:y val="4.1152263374485576E-2"/>
        </c:manualLayout>
      </c:layout>
      <c:spPr>
        <a:noFill/>
        <a:ln w="25400">
          <a:noFill/>
        </a:ln>
      </c:spPr>
      <c:txPr>
        <a:bodyPr/>
        <a:lstStyle/>
        <a:p>
          <a:pPr>
            <a:defRPr sz="12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plotArea>
      <c:layout>
        <c:manualLayout>
          <c:layoutTarget val="inner"/>
          <c:xMode val="edge"/>
          <c:yMode val="edge"/>
          <c:x val="0.23166570454353028"/>
          <c:y val="0.25926030116826282"/>
          <c:w val="0.72616559293724647"/>
          <c:h val="0.43965333745046581"/>
        </c:manualLayout>
      </c:layout>
      <c:barChart>
        <c:barDir val="col"/>
        <c:grouping val="clustered"/>
        <c:ser>
          <c:idx val="0"/>
          <c:order val="0"/>
          <c:tx>
            <c:v>Total</c:v>
          </c:tx>
          <c:spPr>
            <a:solidFill>
              <a:srgbClr val="00B05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mapping!$U$4:$U$10</c:f>
              <c:strCache>
                <c:ptCount val="7"/>
                <c:pt idx="0">
                  <c:v>Africa</c:v>
                </c:pt>
                <c:pt idx="1">
                  <c:v>Asia</c:v>
                </c:pt>
                <c:pt idx="2">
                  <c:v>EU</c:v>
                </c:pt>
                <c:pt idx="3">
                  <c:v>Latin America</c:v>
                </c:pt>
                <c:pt idx="4">
                  <c:v>Middle East</c:v>
                </c:pt>
                <c:pt idx="5">
                  <c:v>Pacific</c:v>
                </c:pt>
                <c:pt idx="6">
                  <c:v>US / Canada</c:v>
                </c:pt>
              </c:strCache>
            </c:strRef>
          </c:cat>
          <c:val>
            <c:numRef>
              <c:f>mapping!$V$4:$V$10</c:f>
              <c:numCache>
                <c:formatCode>"$"#,##0.00_);[Red]\("$"#,##0.00\)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v>Selection</c:v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mapping!$U$4:$U$10</c:f>
              <c:strCache>
                <c:ptCount val="7"/>
                <c:pt idx="0">
                  <c:v>Africa</c:v>
                </c:pt>
                <c:pt idx="1">
                  <c:v>Asia</c:v>
                </c:pt>
                <c:pt idx="2">
                  <c:v>EU</c:v>
                </c:pt>
                <c:pt idx="3">
                  <c:v>Latin America</c:v>
                </c:pt>
                <c:pt idx="4">
                  <c:v>Middle East</c:v>
                </c:pt>
                <c:pt idx="5">
                  <c:v>Pacific</c:v>
                </c:pt>
                <c:pt idx="6">
                  <c:v>US / Canada</c:v>
                </c:pt>
              </c:strCache>
            </c:strRef>
          </c:cat>
          <c:val>
            <c:numRef>
              <c:f>mapping!$V$17:$V$23</c:f>
              <c:numCache>
                <c:formatCode>"$"#,##0.00_);[Red]\("$"#,##0.00\)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overlap val="100"/>
        <c:axId val="123317632"/>
        <c:axId val="147403904"/>
      </c:barChart>
      <c:catAx>
        <c:axId val="123317632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403904"/>
        <c:crosses val="autoZero"/>
        <c:auto val="1"/>
        <c:lblAlgn val="ctr"/>
        <c:lblOffset val="100"/>
        <c:tickLblSkip val="1"/>
        <c:tickMarkSkip val="1"/>
      </c:catAx>
      <c:valAx>
        <c:axId val="147403904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Salary ($US)</a:t>
                </a:r>
              </a:p>
            </c:rich>
          </c:tx>
          <c:layout>
            <c:manualLayout>
              <c:xMode val="edge"/>
              <c:yMode val="edge"/>
              <c:x val="1.2718498164269061E-3"/>
              <c:y val="0.35253901904237278"/>
            </c:manualLayout>
          </c:layout>
          <c:spPr>
            <a:noFill/>
            <a:ln w="25400">
              <a:noFill/>
            </a:ln>
          </c:spPr>
        </c:title>
        <c:numFmt formatCode="&quot;$&quot;#,##0_);[Red]\(&quot;$&quot;#,##0\)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331763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5" r="0.5" t="1" header="0.5" footer="0.5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Dashboard!$I$7</c:f>
          <c:strCache>
            <c:ptCount val="1"/>
            <c:pt idx="0">
              <c:v>Average Job Category Salary
( Region)</c:v>
            </c:pt>
          </c:strCache>
        </c:strRef>
      </c:tx>
      <c:layout>
        <c:manualLayout>
          <c:xMode val="edge"/>
          <c:yMode val="edge"/>
          <c:x val="0.21129584465658621"/>
          <c:y val="4.1152263374485576E-2"/>
        </c:manualLayout>
      </c:layout>
      <c:spPr>
        <a:noFill/>
        <a:ln w="25400">
          <a:noFill/>
        </a:ln>
      </c:spPr>
      <c:txPr>
        <a:bodyPr/>
        <a:lstStyle/>
        <a:p>
          <a:pPr>
            <a:defRPr sz="12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plotArea>
      <c:layout>
        <c:manualLayout>
          <c:layoutTarget val="inner"/>
          <c:xMode val="edge"/>
          <c:yMode val="edge"/>
          <c:x val="0.23166570454353028"/>
          <c:y val="0.25926030116826282"/>
          <c:w val="0.72616559293724647"/>
          <c:h val="0.44488209562040115"/>
        </c:manualLayout>
      </c:layout>
      <c:barChart>
        <c:barDir val="col"/>
        <c:grouping val="clustered"/>
        <c:ser>
          <c:idx val="0"/>
          <c:order val="0"/>
          <c:tx>
            <c:v>Total</c:v>
          </c:tx>
          <c:spPr>
            <a:solidFill>
              <a:srgbClr val="00B05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mapping!$R$4:$R$13</c:f>
              <c:strCache>
                <c:ptCount val="10"/>
                <c:pt idx="0">
                  <c:v>Accountant</c:v>
                </c:pt>
                <c:pt idx="1">
                  <c:v>Analyst</c:v>
                </c:pt>
                <c:pt idx="2">
                  <c:v>Consultant</c:v>
                </c:pt>
                <c:pt idx="3">
                  <c:v>Controller</c:v>
                </c:pt>
                <c:pt idx="4">
                  <c:v>CXO or Top Mgmt.</c:v>
                </c:pt>
                <c:pt idx="5">
                  <c:v>Engineer</c:v>
                </c:pt>
                <c:pt idx="6">
                  <c:v>Manager</c:v>
                </c:pt>
                <c:pt idx="7">
                  <c:v>Misc.</c:v>
                </c:pt>
                <c:pt idx="8">
                  <c:v>Reporting</c:v>
                </c:pt>
                <c:pt idx="9">
                  <c:v>Specialist</c:v>
                </c:pt>
              </c:strCache>
            </c:strRef>
          </c:cat>
          <c:val>
            <c:numRef>
              <c:f>mapping!$S$4:$S$13</c:f>
              <c:numCache>
                <c:formatCode>"$"#,##0.00_);[Red]\("$"#,##0.00\)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v>Selection</c:v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mapping!$R$4:$R$13</c:f>
              <c:strCache>
                <c:ptCount val="10"/>
                <c:pt idx="0">
                  <c:v>Accountant</c:v>
                </c:pt>
                <c:pt idx="1">
                  <c:v>Analyst</c:v>
                </c:pt>
                <c:pt idx="2">
                  <c:v>Consultant</c:v>
                </c:pt>
                <c:pt idx="3">
                  <c:v>Controller</c:v>
                </c:pt>
                <c:pt idx="4">
                  <c:v>CXO or Top Mgmt.</c:v>
                </c:pt>
                <c:pt idx="5">
                  <c:v>Engineer</c:v>
                </c:pt>
                <c:pt idx="6">
                  <c:v>Manager</c:v>
                </c:pt>
                <c:pt idx="7">
                  <c:v>Misc.</c:v>
                </c:pt>
                <c:pt idx="8">
                  <c:v>Reporting</c:v>
                </c:pt>
                <c:pt idx="9">
                  <c:v>Specialist</c:v>
                </c:pt>
              </c:strCache>
            </c:strRef>
          </c:cat>
          <c:val>
            <c:numRef>
              <c:f>mapping!$S$18:$S$27</c:f>
              <c:numCache>
                <c:formatCode>"$"#,##0.00_);[Red]\("$"#,##0.00\)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overlap val="100"/>
        <c:axId val="148490880"/>
        <c:axId val="152810240"/>
      </c:barChart>
      <c:catAx>
        <c:axId val="148490880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810240"/>
        <c:crosses val="autoZero"/>
        <c:auto val="1"/>
        <c:lblAlgn val="ctr"/>
        <c:lblOffset val="100"/>
        <c:tickLblSkip val="1"/>
        <c:tickMarkSkip val="1"/>
      </c:catAx>
      <c:valAx>
        <c:axId val="15281024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Salary ($US)</a:t>
                </a:r>
              </a:p>
            </c:rich>
          </c:tx>
          <c:layout>
            <c:manualLayout>
              <c:xMode val="edge"/>
              <c:yMode val="edge"/>
              <c:x val="1.2718498164269061E-3"/>
              <c:y val="0.35253901904237278"/>
            </c:manualLayout>
          </c:layout>
          <c:spPr>
            <a:noFill/>
            <a:ln w="25400">
              <a:noFill/>
            </a:ln>
          </c:spPr>
        </c:title>
        <c:numFmt formatCode="&quot;$&quot;#,##0_);[Red]\(&quot;$&quot;#,##0\)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849088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31</xdr:row>
      <xdr:rowOff>0</xdr:rowOff>
    </xdr:from>
    <xdr:to>
      <xdr:col>5</xdr:col>
      <xdr:colOff>9525</xdr:colOff>
      <xdr:row>47</xdr:row>
      <xdr:rowOff>114300</xdr:rowOff>
    </xdr:to>
    <xdr:graphicFrame macro="">
      <xdr:nvGraphicFramePr>
        <xdr:cNvPr id="307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0</xdr:colOff>
      <xdr:row>31</xdr:row>
      <xdr:rowOff>0</xdr:rowOff>
    </xdr:from>
    <xdr:to>
      <xdr:col>9</xdr:col>
      <xdr:colOff>523875</xdr:colOff>
      <xdr:row>47</xdr:row>
      <xdr:rowOff>114300</xdr:rowOff>
    </xdr:to>
    <xdr:graphicFrame macro="">
      <xdr:nvGraphicFramePr>
        <xdr:cNvPr id="3075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38100</xdr:colOff>
      <xdr:row>11</xdr:row>
      <xdr:rowOff>19050</xdr:rowOff>
    </xdr:from>
    <xdr:to>
      <xdr:col>5</xdr:col>
      <xdr:colOff>1</xdr:colOff>
      <xdr:row>26</xdr:row>
      <xdr:rowOff>19050</xdr:rowOff>
    </xdr:to>
    <xdr:graphicFrame macro="">
      <xdr:nvGraphicFramePr>
        <xdr:cNvPr id="3077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5</xdr:col>
      <xdr:colOff>0</xdr:colOff>
      <xdr:row>11</xdr:row>
      <xdr:rowOff>19050</xdr:rowOff>
    </xdr:from>
    <xdr:to>
      <xdr:col>9</xdr:col>
      <xdr:colOff>533400</xdr:colOff>
      <xdr:row>26</xdr:row>
      <xdr:rowOff>19050</xdr:rowOff>
    </xdr:to>
    <xdr:graphicFrame macro="">
      <xdr:nvGraphicFramePr>
        <xdr:cNvPr id="5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blXrate" displayName="tblXrate" ref="B3:C42" totalsRowShown="0">
  <autoFilter ref="B3:C42"/>
  <tableColumns count="2">
    <tableColumn id="1" name="Currency"/>
    <tableColumn id="2" name="in USD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blCountries" displayName="tblCountries" ref="L3:M137" totalsRowShown="0">
  <autoFilter ref="L3:M137"/>
  <tableColumns count="2">
    <tableColumn id="1" name="Actual"/>
    <tableColumn id="2" name="Mapping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" name="tblSalaries" displayName="tblSalaries" ref="B5:P1888" totalsRowShown="0">
  <autoFilter ref="B5:P1888">
    <filterColumn colId="1"/>
    <filterColumn colId="11"/>
    <filterColumn colId="13"/>
  </autoFilter>
  <sortState ref="B6:P1888">
    <sortCondition ref="H5:H1888"/>
  </sortState>
  <tableColumns count="15">
    <tableColumn id="1" name="Unique ID"/>
    <tableColumn id="11" name="Selected Region" dataDxfId="7" dataCellStyle="Normal 2">
      <calculatedColumnFormula>IF(AND(tblSalaries[[#This Row],[Region]]=Selected_Region, tblSalaries[[#This Row],[Job Type]]=Selected_Job_Type), COUNT($C$5:C5), "")</calculatedColumnFormula>
    </tableColumn>
    <tableColumn id="2" name="Timestamp" dataDxfId="6"/>
    <tableColumn id="3" name="Your Salary" dataDxfId="5"/>
    <tableColumn id="4" name="clean Salary (in local currency)"/>
    <tableColumn id="5" name="Currency"/>
    <tableColumn id="13" name="Salary in USD" dataDxfId="4">
      <calculatedColumnFormula>tblSalaries[[#This Row],[clean Salary (in local currency)]]*VLOOKUP(tblSalaries[[#This Row],[Currency]],tblXrate[#Data],2,FALSE)</calculatedColumnFormula>
    </tableColumn>
    <tableColumn id="7" name="Your Job Title"/>
    <tableColumn id="6" name="Job Type"/>
    <tableColumn id="8" name="Where do you work"/>
    <tableColumn id="10" name="clean Country" dataDxfId="3">
      <calculatedColumnFormula>VLOOKUP(tblSalaries[[#This Row],[Where do you work]],tblCountries[[Actual]:[Mapping]],2,FALSE)</calculatedColumnFormula>
    </tableColumn>
    <tableColumn id="15" name="Region" dataDxfId="2" dataCellStyle="Normal 2">
      <calculatedColumnFormula>VLOOKUP(tblSalaries[[#This Row],[clean Country]], mapping!$M$4:$N$137, 2, FALSE)</calculatedColumnFormula>
    </tableColumn>
    <tableColumn id="9" name="How many hours of a day you work on Excel"/>
    <tableColumn id="14" name="Hrs" dataDxfId="1" dataCellStyle="Normal 2"/>
    <tableColumn id="12" name="Years of Experienc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xe.com/" TargetMode="External"/><Relationship Id="rId1" Type="http://schemas.openxmlformats.org/officeDocument/2006/relationships/hyperlink" Target="http://www.x-rates.com/cgi-bin/cgicalc.cgi?value=1&amp;base=USD" TargetMode="Externa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3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B1:V137"/>
  <sheetViews>
    <sheetView showGridLines="0" topLeftCell="M1" workbookViewId="0">
      <selection activeCell="N84" sqref="N84"/>
    </sheetView>
  </sheetViews>
  <sheetFormatPr defaultRowHeight="15"/>
  <cols>
    <col min="1" max="1" width="4" style="3" customWidth="1"/>
    <col min="2" max="2" width="20.28515625" style="3" customWidth="1"/>
    <col min="3" max="3" width="9.140625" style="3"/>
    <col min="4" max="6" width="2.7109375" style="3" customWidth="1"/>
    <col min="7" max="7" width="19.140625" style="3" customWidth="1"/>
    <col min="8" max="8" width="14.28515625" style="3" customWidth="1"/>
    <col min="9" max="9" width="9.140625" style="3"/>
    <col min="10" max="11" width="3.28515625" style="3" customWidth="1"/>
    <col min="12" max="12" width="13.28515625" style="3" customWidth="1"/>
    <col min="13" max="13" width="14.42578125" style="3" customWidth="1"/>
    <col min="14" max="14" width="13.140625" style="3" bestFit="1" customWidth="1"/>
    <col min="15" max="15" width="24" style="22" bestFit="1" customWidth="1"/>
    <col min="16" max="17" width="4" style="3" customWidth="1"/>
    <col min="18" max="18" width="16.42578125" style="3" bestFit="1" customWidth="1"/>
    <col min="19" max="19" width="22.85546875" style="22" customWidth="1"/>
    <col min="20" max="20" width="9.140625" style="3"/>
    <col min="21" max="21" width="17.7109375" style="3" bestFit="1" customWidth="1"/>
    <col min="22" max="22" width="24" style="3" bestFit="1" customWidth="1"/>
    <col min="23" max="16384" width="9.140625" style="3"/>
  </cols>
  <sheetData>
    <row r="1" spans="2:22" ht="23.25">
      <c r="B1" s="52" t="s">
        <v>3922</v>
      </c>
      <c r="C1" s="52"/>
      <c r="G1" s="7" t="s">
        <v>3923</v>
      </c>
      <c r="H1" s="7" t="s">
        <v>3924</v>
      </c>
      <c r="L1" s="3" t="s">
        <v>4023</v>
      </c>
      <c r="M1" s="3">
        <f>Selected_Job_Type</f>
        <v>0</v>
      </c>
      <c r="R1" s="31" t="s">
        <v>4032</v>
      </c>
    </row>
    <row r="2" spans="2:22">
      <c r="B2" s="8" t="s">
        <v>3925</v>
      </c>
      <c r="C2" s="8"/>
      <c r="L2" s="8" t="s">
        <v>3926</v>
      </c>
      <c r="M2" s="8"/>
      <c r="N2" s="8"/>
      <c r="O2" s="23"/>
      <c r="R2" s="3" t="s">
        <v>4030</v>
      </c>
      <c r="S2" s="22">
        <f>Selected_Region</f>
        <v>0</v>
      </c>
      <c r="U2" s="3" t="s">
        <v>4023</v>
      </c>
      <c r="V2" s="3">
        <f>Selected_Job_Type</f>
        <v>0</v>
      </c>
    </row>
    <row r="3" spans="2:22">
      <c r="B3" s="3" t="s">
        <v>22</v>
      </c>
      <c r="C3" s="3" t="s">
        <v>3927</v>
      </c>
      <c r="G3" s="9" t="s">
        <v>3928</v>
      </c>
      <c r="H3" s="9"/>
      <c r="I3" s="9"/>
      <c r="L3" s="3" t="s">
        <v>3929</v>
      </c>
      <c r="M3" s="3" t="s">
        <v>3930</v>
      </c>
      <c r="N3" s="24" t="s">
        <v>4026</v>
      </c>
      <c r="O3" s="24" t="s">
        <v>4024</v>
      </c>
      <c r="R3" s="15" t="s">
        <v>25</v>
      </c>
      <c r="S3" s="24" t="s">
        <v>4025</v>
      </c>
      <c r="U3" s="15" t="s">
        <v>4026</v>
      </c>
      <c r="V3" s="24" t="s">
        <v>4024</v>
      </c>
    </row>
    <row r="4" spans="2:22">
      <c r="B4" s="3" t="s">
        <v>36</v>
      </c>
      <c r="C4" s="3">
        <v>1</v>
      </c>
      <c r="G4" s="10" t="s">
        <v>3931</v>
      </c>
      <c r="H4" s="10">
        <v>4.4927299999999999</v>
      </c>
      <c r="I4" s="10" t="s">
        <v>3932</v>
      </c>
      <c r="L4" s="3" t="s">
        <v>0</v>
      </c>
      <c r="M4" s="3" t="s">
        <v>0</v>
      </c>
      <c r="N4" s="16" t="s">
        <v>4040</v>
      </c>
      <c r="O4" s="25" t="e">
        <f>SUMPRODUCT(--(tblSalaries[Job Type]=Selected_Job_Type), tblSalaries[Salary in USD], --(tblSalaries[clean Country]=M4))/SUMPRODUCT(--(tblSalaries[Job Type]=Selected_Job_Type), --(tblSalaries[clean Country]=M4))</f>
        <v>#DIV/0!</v>
      </c>
      <c r="R4" s="19" t="s">
        <v>45</v>
      </c>
      <c r="S4" s="28">
        <f>IFERROR(SUMPRODUCT(--(tblSalaries[Job Type]=R4), tblSalaries[Salary in USD], --(tblSalaries[Region]=Selected_Region))/SUMPRODUCT(--(tblSalaries[Job Type]=R4), --(tblSalaries[Region]=Selected_Region)), 0)</f>
        <v>0</v>
      </c>
      <c r="U4" s="21" t="s">
        <v>4027</v>
      </c>
      <c r="V4" s="28">
        <f>IFERROR(SUMPRODUCT(--(tblSalaries[Job Type]=Selected_Job_Type), tblSalaries[Salary in USD], --(tblSalaries[Region]=U4))/SUMPRODUCT(--(tblSalaries[Job Type]=Selected_Job_Type), --(tblSalaries[Region]=U4)), 0)</f>
        <v>0</v>
      </c>
    </row>
    <row r="5" spans="2:22">
      <c r="B5" s="3" t="s">
        <v>43</v>
      </c>
      <c r="C5" s="3">
        <f>1/INDEX($H$4:$H$64,MATCH(tblXrate[[#This Row],[Currency]],$I$4:$I$64,0))</f>
        <v>1.2703994389916078</v>
      </c>
      <c r="G5" s="10" t="s">
        <v>3933</v>
      </c>
      <c r="H5" s="10">
        <v>0.98047899999999999</v>
      </c>
      <c r="I5" s="10" t="s">
        <v>63</v>
      </c>
      <c r="L5" s="3" t="s">
        <v>1</v>
      </c>
      <c r="M5" s="3" t="s">
        <v>1</v>
      </c>
      <c r="N5" s="17" t="s">
        <v>2213</v>
      </c>
      <c r="O5" s="26" t="e">
        <f>SUMPRODUCT(--(tblSalaries[Job Type]=Selected_Job_Type), tblSalaries[Salary in USD], --(tblSalaries[clean Country]=M5))/SUMPRODUCT(--(tblSalaries[Job Type]=Selected_Job_Type), --(tblSalaries[clean Country]=M5))</f>
        <v>#DIV/0!</v>
      </c>
      <c r="R5" s="20" t="s">
        <v>112</v>
      </c>
      <c r="S5" s="30">
        <f>IFERROR(SUMPRODUCT(--(tblSalaries[Job Type]=R5), tblSalaries[Salary in USD], --(tblSalaries[Region]=Selected_Region))/SUMPRODUCT(--(tblSalaries[Job Type]=R5), --(tblSalaries[Region]=Selected_Region)), 0)</f>
        <v>0</v>
      </c>
      <c r="U5" s="50" t="s">
        <v>2213</v>
      </c>
      <c r="V5" s="30">
        <f>IFERROR(SUMPRODUCT(--(tblSalaries[Job Type]=Selected_Job_Type), tblSalaries[Salary in USD], --(tblSalaries[Region]=U5))/SUMPRODUCT(--(tblSalaries[Job Type]=Selected_Job_Type), --(tblSalaries[Region]=U5)), 0)</f>
        <v>0</v>
      </c>
    </row>
    <row r="6" spans="2:22">
      <c r="B6" s="3" t="s">
        <v>157</v>
      </c>
      <c r="C6" s="3">
        <f>1/INDEX($H$4:$H$64,MATCH(tblXrate[[#This Row],[Currency]],$I$4:$I$64,0))</f>
        <v>1.0614088716799131E-2</v>
      </c>
      <c r="G6" s="10" t="s">
        <v>3934</v>
      </c>
      <c r="H6" s="10">
        <v>7.6569700000000003</v>
      </c>
      <c r="I6" s="10" t="s">
        <v>3935</v>
      </c>
      <c r="L6" s="3" t="s">
        <v>89</v>
      </c>
      <c r="M6" s="3" t="s">
        <v>89</v>
      </c>
      <c r="N6" s="18" t="s">
        <v>2</v>
      </c>
      <c r="O6" s="27" t="e">
        <f>SUMPRODUCT(--(tblSalaries[Job Type]=Selected_Job_Type), tblSalaries[Salary in USD], --(tblSalaries[clean Country]=M6))/SUMPRODUCT(--(tblSalaries[Job Type]=Selected_Job_Type), --(tblSalaries[clean Country]=M6))</f>
        <v>#DIV/0!</v>
      </c>
      <c r="R6" s="21" t="s">
        <v>41</v>
      </c>
      <c r="S6" s="28">
        <f>IFERROR(SUMPRODUCT(--(tblSalaries[Job Type]=R6), tblSalaries[Salary in USD], --(tblSalaries[Region]=Selected_Region))/SUMPRODUCT(--(tblSalaries[Job Type]=R6), --(tblSalaries[Region]=Selected_Region)), 0)</f>
        <v>0</v>
      </c>
      <c r="U6" s="21" t="s">
        <v>2</v>
      </c>
      <c r="V6" s="28">
        <f>IFERROR(SUMPRODUCT(--(tblSalaries[Job Type]=Selected_Job_Type), tblSalaries[Salary in USD], --(tblSalaries[Region]=U6))/SUMPRODUCT(--(tblSalaries[Job Type]=Selected_Job_Type), --(tblSalaries[Region]=U6)), 0)</f>
        <v>0</v>
      </c>
    </row>
    <row r="7" spans="2:22">
      <c r="B7" s="3" t="s">
        <v>31</v>
      </c>
      <c r="C7" s="3">
        <f>1/INDEX($H$4:$H$64,MATCH(tblXrate[[#This Row],[Currency]],$I$4:$I$64,0))</f>
        <v>1.7807916687442568E-2</v>
      </c>
      <c r="G7" s="10" t="s">
        <v>3936</v>
      </c>
      <c r="H7" s="10">
        <v>2.0231400000000002</v>
      </c>
      <c r="I7" s="10" t="s">
        <v>2110</v>
      </c>
      <c r="L7" s="3" t="s">
        <v>64</v>
      </c>
      <c r="M7" s="3" t="s">
        <v>64</v>
      </c>
      <c r="N7" s="17" t="s">
        <v>4029</v>
      </c>
      <c r="O7" s="26" t="e">
        <f>SUMPRODUCT(--(tblSalaries[Job Type]=Selected_Job_Type), tblSalaries[Salary in USD], --(tblSalaries[clean Country]=M7))/SUMPRODUCT(--(tblSalaries[Job Type]=Selected_Job_Type), --(tblSalaries[clean Country]=M7))</f>
        <v>#DIV/0!</v>
      </c>
      <c r="R7" s="20" t="s">
        <v>433</v>
      </c>
      <c r="S7" s="30">
        <f>IFERROR(SUMPRODUCT(--(tblSalaries[Job Type]=R7), tblSalaries[Salary in USD], --(tblSalaries[Region]=Selected_Region))/SUMPRODUCT(--(tblSalaries[Job Type]=R7), --(tblSalaries[Region]=Selected_Region)), 0)</f>
        <v>0</v>
      </c>
      <c r="U7" s="50" t="s">
        <v>2269</v>
      </c>
      <c r="V7" s="30">
        <f>IFERROR(SUMPRODUCT(--(tblSalaries[Job Type]=Selected_Job_Type), tblSalaries[Salary in USD], --(tblSalaries[Region]=U7))/SUMPRODUCT(--(tblSalaries[Job Type]=Selected_Job_Type), --(tblSalaries[Region]=U7)), 0)</f>
        <v>0</v>
      </c>
    </row>
    <row r="8" spans="2:22">
      <c r="B8" s="3" t="s">
        <v>108</v>
      </c>
      <c r="C8" s="3">
        <f>1/INDEX($H$4:$H$64,MATCH(tblXrate[[#This Row],[Currency]],$I$4:$I$64,0))</f>
        <v>1.5761782720672841</v>
      </c>
      <c r="G8" s="10" t="s">
        <v>3937</v>
      </c>
      <c r="H8" s="10">
        <v>0.63444599999999995</v>
      </c>
      <c r="I8" s="10" t="s">
        <v>108</v>
      </c>
      <c r="L8" s="3" t="s">
        <v>50</v>
      </c>
      <c r="M8" s="3" t="s">
        <v>50</v>
      </c>
      <c r="N8" s="18" t="s">
        <v>4040</v>
      </c>
      <c r="O8" s="27" t="e">
        <f>SUMPRODUCT(--(tblSalaries[Job Type]=Selected_Job_Type), tblSalaries[Salary in USD], --(tblSalaries[clean Country]=M8))/SUMPRODUCT(--(tblSalaries[Job Type]=Selected_Job_Type), --(tblSalaries[clean Country]=M8))</f>
        <v>#DIV/0!</v>
      </c>
      <c r="R8" s="21" t="s">
        <v>444</v>
      </c>
      <c r="S8" s="28">
        <f>IFERROR(SUMPRODUCT(--(tblSalaries[Job Type]=R8), tblSalaries[Salary in USD], --(tblSalaries[Region]=Selected_Region))/SUMPRODUCT(--(tblSalaries[Job Type]=R8), --(tblSalaries[Region]=Selected_Region)), 0)</f>
        <v>0</v>
      </c>
      <c r="U8" s="21" t="s">
        <v>4028</v>
      </c>
      <c r="V8" s="28">
        <f>IFERROR(SUMPRODUCT(--(tblSalaries[Job Type]=Selected_Job_Type), tblSalaries[Salary in USD], --(tblSalaries[Region]=U8))/SUMPRODUCT(--(tblSalaries[Job Type]=Selected_Job_Type), --(tblSalaries[Region]=U8)), 0)</f>
        <v>0</v>
      </c>
    </row>
    <row r="9" spans="2:22">
      <c r="B9" s="3" t="s">
        <v>63</v>
      </c>
      <c r="C9" s="3">
        <f>1/INDEX($H$4:$H$64,MATCH(tblXrate[[#This Row],[Currency]],$I$4:$I$64,0))</f>
        <v>1.0199096564026358</v>
      </c>
      <c r="G9" s="10" t="s">
        <v>3938</v>
      </c>
      <c r="H9" s="10">
        <v>1.2686999999999999</v>
      </c>
      <c r="I9" s="10" t="s">
        <v>3939</v>
      </c>
      <c r="L9" s="3" t="s">
        <v>155</v>
      </c>
      <c r="M9" s="3" t="s">
        <v>155</v>
      </c>
      <c r="N9" s="17" t="s">
        <v>2213</v>
      </c>
      <c r="O9" s="26" t="e">
        <f>SUMPRODUCT(--(tblSalaries[Job Type]=Selected_Job_Type), tblSalaries[Salary in USD], --(tblSalaries[clean Country]=M9))/SUMPRODUCT(--(tblSalaries[Job Type]=Selected_Job_Type), --(tblSalaries[clean Country]=M9))</f>
        <v>#DIV/0!</v>
      </c>
      <c r="R9" s="20" t="s">
        <v>374</v>
      </c>
      <c r="S9" s="30">
        <f>IFERROR(SUMPRODUCT(--(tblSalaries[Job Type]=R9), tblSalaries[Salary in USD], --(tblSalaries[Region]=Selected_Region))/SUMPRODUCT(--(tblSalaries[Job Type]=R9), --(tblSalaries[Region]=Selected_Region)), 0)</f>
        <v>0</v>
      </c>
      <c r="U9" s="50" t="s">
        <v>4029</v>
      </c>
      <c r="V9" s="30">
        <f>IFERROR(SUMPRODUCT(--(tblSalaries[Job Type]=Selected_Job_Type), tblSalaries[Salary in USD], --(tblSalaries[Region]=U9))/SUMPRODUCT(--(tblSalaries[Job Type]=Selected_Job_Type), --(tblSalaries[Region]=U9)), 0)</f>
        <v>0</v>
      </c>
    </row>
    <row r="10" spans="2:22">
      <c r="B10" s="3" t="s">
        <v>48</v>
      </c>
      <c r="C10" s="3">
        <f>1/INDEX($H$4:$H$64,MATCH(tblXrate[[#This Row],[Currency]],$I$4:$I$64,0))</f>
        <v>0.98336152303032687</v>
      </c>
      <c r="G10" s="10" t="s">
        <v>3940</v>
      </c>
      <c r="H10" s="10">
        <v>1.53952</v>
      </c>
      <c r="I10" s="10" t="s">
        <v>3941</v>
      </c>
      <c r="L10" s="3" t="s">
        <v>87</v>
      </c>
      <c r="M10" s="3" t="s">
        <v>87</v>
      </c>
      <c r="N10" s="18" t="s">
        <v>4027</v>
      </c>
      <c r="O10" s="27" t="e">
        <f>SUMPRODUCT(--(tblSalaries[Job Type]=Selected_Job_Type), tblSalaries[Salary in USD], --(tblSalaries[clean Country]=M10))/SUMPRODUCT(--(tblSalaries[Job Type]=Selected_Job_Type), --(tblSalaries[clean Country]=M10))</f>
        <v>#DIV/0!</v>
      </c>
      <c r="R10" s="21" t="s">
        <v>134</v>
      </c>
      <c r="S10" s="28">
        <f>IFERROR(SUMPRODUCT(--(tblSalaries[Job Type]=R10), tblSalaries[Salary in USD], --(tblSalaries[Region]=Selected_Region))/SUMPRODUCT(--(tblSalaries[Job Type]=R10), --(tblSalaries[Region]=Selected_Region)), 0)</f>
        <v>0</v>
      </c>
      <c r="U10" s="21" t="s">
        <v>4040</v>
      </c>
      <c r="V10" s="28">
        <f>IFERROR(SUMPRODUCT(--(tblSalaries[Job Type]=Selected_Job_Type), tblSalaries[Salary in USD], --(tblSalaries[Region]=U10))/SUMPRODUCT(--(tblSalaries[Job Type]=Selected_Job_Type), --(tblSalaries[Region]=U10)), 0)</f>
        <v>0</v>
      </c>
    </row>
    <row r="11" spans="2:22">
      <c r="B11" s="3" t="s">
        <v>972</v>
      </c>
      <c r="C11" s="3">
        <f>1/INDEX($H$4:$H$64,MATCH(tblXrate[[#This Row],[Currency]],$I$4:$I$64,0))</f>
        <v>2.3705052257787702E-2</v>
      </c>
      <c r="G11" s="10" t="s">
        <v>3942</v>
      </c>
      <c r="H11" s="10">
        <v>1.01692</v>
      </c>
      <c r="I11" s="10" t="s">
        <v>48</v>
      </c>
      <c r="L11" s="3" t="s">
        <v>291</v>
      </c>
      <c r="M11" s="3" t="s">
        <v>291</v>
      </c>
      <c r="N11" s="17" t="s">
        <v>2</v>
      </c>
      <c r="O11" s="26" t="e">
        <f>SUMPRODUCT(--(tblSalaries[Job Type]=Selected_Job_Type), tblSalaries[Salary in USD], --(tblSalaries[clean Country]=M11))/SUMPRODUCT(--(tblSalaries[Job Type]=Selected_Job_Type), --(tblSalaries[clean Country]=M11))</f>
        <v>#DIV/0!</v>
      </c>
      <c r="R11" s="20" t="s">
        <v>33</v>
      </c>
      <c r="S11" s="30">
        <f>IFERROR(SUMPRODUCT(--(tblSalaries[Job Type]=R11), tblSalaries[Salary in USD], --(tblSalaries[Region]=Selected_Region))/SUMPRODUCT(--(tblSalaries[Job Type]=R11), --(tblSalaries[Region]=Selected_Region)), 0)</f>
        <v>0</v>
      </c>
    </row>
    <row r="12" spans="2:22">
      <c r="B12" s="3" t="s">
        <v>57</v>
      </c>
      <c r="C12" s="3">
        <f>1/INDEX($H$4:$H$64,MATCH(tblXrate[[#This Row],[Currency]],$I$4:$I$64,0))</f>
        <v>0.27221921268759308</v>
      </c>
      <c r="G12" s="10" t="s">
        <v>3943</v>
      </c>
      <c r="H12" s="10">
        <v>497.26799999999997</v>
      </c>
      <c r="I12" s="10" t="s">
        <v>3944</v>
      </c>
      <c r="L12" s="3" t="s">
        <v>67</v>
      </c>
      <c r="M12" s="3" t="s">
        <v>67</v>
      </c>
      <c r="N12" s="18" t="s">
        <v>4028</v>
      </c>
      <c r="O12" s="27" t="e">
        <f>SUMPRODUCT(--(tblSalaries[Job Type]=Selected_Job_Type), tblSalaries[Salary in USD], --(tblSalaries[clean Country]=M12))/SUMPRODUCT(--(tblSalaries[Job Type]=Selected_Job_Type), --(tblSalaries[clean Country]=M12))</f>
        <v>#DIV/0!</v>
      </c>
      <c r="R12" s="21" t="s">
        <v>632</v>
      </c>
      <c r="S12" s="28">
        <f>IFERROR(SUMPRODUCT(--(tblSalaries[Job Type]=R12), tblSalaries[Salary in USD], --(tblSalaries[Region]=Selected_Region))/SUMPRODUCT(--(tblSalaries[Job Type]=R12), --(tblSalaries[Region]=Selected_Region)), 0)</f>
        <v>0</v>
      </c>
    </row>
    <row r="13" spans="2:22">
      <c r="B13" s="3" t="s">
        <v>1958</v>
      </c>
      <c r="C13" s="3">
        <f>1/INDEX($H$4:$H$64,MATCH(tblXrate[[#This Row],[Currency]],$I$4:$I$64,0))</f>
        <v>7.3046552567951561E-2</v>
      </c>
      <c r="G13" s="10" t="s">
        <v>3945</v>
      </c>
      <c r="H13" s="10">
        <v>6.3609099999999996</v>
      </c>
      <c r="I13" s="10" t="s">
        <v>1641</v>
      </c>
      <c r="L13" s="3" t="s">
        <v>227</v>
      </c>
      <c r="M13" s="3" t="s">
        <v>227</v>
      </c>
      <c r="N13" s="17" t="s">
        <v>2269</v>
      </c>
      <c r="O13" s="26" t="e">
        <f>SUMPRODUCT(--(tblSalaries[Job Type]=Selected_Job_Type), tblSalaries[Salary in USD], --(tblSalaries[clean Country]=M13))/SUMPRODUCT(--(tblSalaries[Job Type]=Selected_Job_Type), --(tblSalaries[clean Country]=M13))</f>
        <v>#DIV/0!</v>
      </c>
      <c r="R13" s="20" t="s">
        <v>184</v>
      </c>
      <c r="S13" s="30">
        <f>IFERROR(SUMPRODUCT(--(tblSalaries[Job Type]=R13), tblSalaries[Salary in USD], --(tblSalaries[Region]=Selected_Region))/SUMPRODUCT(--(tblSalaries[Job Type]=R13), --(tblSalaries[Region]=Selected_Region)), 0)</f>
        <v>0</v>
      </c>
    </row>
    <row r="14" spans="2:22">
      <c r="B14" s="3" t="s">
        <v>2029</v>
      </c>
      <c r="C14" s="3">
        <f>1/INDEX($H$4:$H$64,MATCH(tblXrate[[#This Row],[Currency]],$I$4:$I$64,0))</f>
        <v>0.14365525038391866</v>
      </c>
      <c r="G14" s="10" t="s">
        <v>3946</v>
      </c>
      <c r="H14" s="10">
        <v>1769.79</v>
      </c>
      <c r="I14" s="10" t="s">
        <v>3947</v>
      </c>
      <c r="L14" s="3" t="s">
        <v>119</v>
      </c>
      <c r="M14" s="3" t="s">
        <v>119</v>
      </c>
      <c r="N14" s="18" t="s">
        <v>2</v>
      </c>
      <c r="O14" s="27" t="e">
        <f>SUMPRODUCT(--(tblSalaries[Job Type]=Selected_Job_Type), tblSalaries[Salary in USD], --(tblSalaries[clean Country]=M14))/SUMPRODUCT(--(tblSalaries[Job Type]=Selected_Job_Type), --(tblSalaries[clean Country]=M14))</f>
        <v>#DIV/0!</v>
      </c>
    </row>
    <row r="15" spans="2:22">
      <c r="B15" s="3" t="s">
        <v>1021</v>
      </c>
      <c r="C15" s="3">
        <f>1/INDEX($H$4:$H$64,MATCH(tblXrate[[#This Row],[Currency]],$I$4:$I$64,0))</f>
        <v>1.2220845340313881E-2</v>
      </c>
      <c r="G15" s="10" t="s">
        <v>3948</v>
      </c>
      <c r="H15" s="10">
        <v>5.9367099999999997</v>
      </c>
      <c r="I15" s="10" t="s">
        <v>3949</v>
      </c>
      <c r="L15" s="3" t="s">
        <v>1057</v>
      </c>
      <c r="M15" s="3" t="s">
        <v>1057</v>
      </c>
      <c r="N15" s="17" t="s">
        <v>2213</v>
      </c>
      <c r="O15" s="26" t="e">
        <f>SUMPRODUCT(--(tblSalaries[Job Type]=Selected_Job_Type), tblSalaries[Salary in USD], --(tblSalaries[clean Country]=M15))/SUMPRODUCT(--(tblSalaries[Job Type]=Selected_Job_Type), --(tblSalaries[clean Country]=M15))</f>
        <v>#DIV/0!</v>
      </c>
      <c r="R15" s="31" t="s">
        <v>4031</v>
      </c>
      <c r="U15" s="3" t="s">
        <v>4023</v>
      </c>
      <c r="V15" s="3">
        <f>Selected_Job_Type</f>
        <v>0</v>
      </c>
    </row>
    <row r="16" spans="2:22">
      <c r="B16" s="3" t="s">
        <v>677</v>
      </c>
      <c r="C16" s="3">
        <f>1/INDEX($H$4:$H$64,MATCH(tblXrate[[#This Row],[Currency]],$I$4:$I$64,0))</f>
        <v>2.0078305391024996E-3</v>
      </c>
      <c r="G16" s="10" t="s">
        <v>3950</v>
      </c>
      <c r="H16" s="10">
        <v>5.8512300000000002</v>
      </c>
      <c r="I16" s="10" t="s">
        <v>1146</v>
      </c>
      <c r="L16" s="3" t="s">
        <v>131</v>
      </c>
      <c r="M16" s="3" t="s">
        <v>131</v>
      </c>
      <c r="N16" s="18" t="s">
        <v>4029</v>
      </c>
      <c r="O16" s="27" t="e">
        <f>SUMPRODUCT(--(tblSalaries[Job Type]=Selected_Job_Type), tblSalaries[Salary in USD], --(tblSalaries[clean Country]=M16))/SUMPRODUCT(--(tblSalaries[Job Type]=Selected_Job_Type), --(tblSalaries[clean Country]=M16))</f>
        <v>#DIV/0!</v>
      </c>
      <c r="R16" s="3" t="s">
        <v>4030</v>
      </c>
      <c r="S16" s="22">
        <f>Selected_Region</f>
        <v>0</v>
      </c>
      <c r="U16" s="15" t="s">
        <v>4026</v>
      </c>
      <c r="V16" s="24" t="s">
        <v>4024</v>
      </c>
    </row>
    <row r="17" spans="2:22">
      <c r="B17" s="3" t="s">
        <v>86</v>
      </c>
      <c r="C17" s="3">
        <f>1/INDEX($H$4:$H$64,MATCH(tblXrate[[#This Row],[Currency]],$I$4:$I$64,0))</f>
        <v>0.12192177986291114</v>
      </c>
      <c r="G17" s="10" t="s">
        <v>3951</v>
      </c>
      <c r="H17" s="10">
        <v>0.78715400000000002</v>
      </c>
      <c r="I17" s="10" t="s">
        <v>43</v>
      </c>
      <c r="L17" s="3" t="s">
        <v>190</v>
      </c>
      <c r="M17" s="3" t="s">
        <v>190</v>
      </c>
      <c r="N17" s="17" t="s">
        <v>2</v>
      </c>
      <c r="O17" s="26" t="e">
        <f>SUMPRODUCT(--(tblSalaries[Job Type]=Selected_Job_Type), tblSalaries[Salary in USD], --(tblSalaries[clean Country]=M17))/SUMPRODUCT(--(tblSalaries[Job Type]=Selected_Job_Type), --(tblSalaries[clean Country]=M17))</f>
        <v>#DIV/0!</v>
      </c>
      <c r="R17" s="15" t="s">
        <v>25</v>
      </c>
      <c r="S17" s="24" t="s">
        <v>4025</v>
      </c>
      <c r="U17" s="21" t="s">
        <v>4027</v>
      </c>
      <c r="V17" s="28">
        <f t="shared" ref="V17:V23" si="0">IF(U17=Selected_Region, VLOOKUP(U17, $U$4:$V$10, 2, FALSE), 0)</f>
        <v>0</v>
      </c>
    </row>
    <row r="18" spans="2:22">
      <c r="B18" s="3" t="s">
        <v>92</v>
      </c>
      <c r="C18" s="3">
        <f>1/INDEX($H$4:$H$64,MATCH(tblXrate[[#This Row],[Currency]],$I$4:$I$64,0))</f>
        <v>0.79758809360493876</v>
      </c>
      <c r="G18" s="10" t="s">
        <v>3952</v>
      </c>
      <c r="H18" s="10">
        <v>7.7588900000000001</v>
      </c>
      <c r="I18" s="10" t="s">
        <v>3953</v>
      </c>
      <c r="L18" s="3" t="s">
        <v>1151</v>
      </c>
      <c r="M18" s="3" t="s">
        <v>1151</v>
      </c>
      <c r="N18" s="18" t="s">
        <v>2</v>
      </c>
      <c r="O18" s="27" t="e">
        <f>SUMPRODUCT(--(tblSalaries[Job Type]=Selected_Job_Type), tblSalaries[Salary in USD], --(tblSalaries[clean Country]=M18))/SUMPRODUCT(--(tblSalaries[Job Type]=Selected_Job_Type), --(tblSalaries[clean Country]=M18))</f>
        <v>#DIV/0!</v>
      </c>
      <c r="R18" s="19" t="s">
        <v>45</v>
      </c>
      <c r="S18" s="28">
        <f t="shared" ref="S18:S27" si="1">IF(R18=Selected_Job_Type, VLOOKUP(R18, $R$4:$S$13, 2, FALSE), 0)</f>
        <v>0</v>
      </c>
      <c r="U18" s="50" t="s">
        <v>2213</v>
      </c>
      <c r="V18" s="30">
        <f t="shared" si="0"/>
        <v>0</v>
      </c>
    </row>
    <row r="19" spans="2:22">
      <c r="B19" s="3" t="s">
        <v>1641</v>
      </c>
      <c r="C19" s="3">
        <f>1/INDEX($H$4:$H$64,MATCH(tblXrate[[#This Row],[Currency]],$I$4:$I$64,0))</f>
        <v>0.15721021048875083</v>
      </c>
      <c r="G19" s="10" t="s">
        <v>3954</v>
      </c>
      <c r="H19" s="10">
        <v>225.874</v>
      </c>
      <c r="I19" s="10" t="s">
        <v>3955</v>
      </c>
      <c r="L19" s="3" t="s">
        <v>113</v>
      </c>
      <c r="M19" s="3" t="s">
        <v>113</v>
      </c>
      <c r="N19" s="17" t="s">
        <v>4029</v>
      </c>
      <c r="O19" s="26" t="e">
        <f>SUMPRODUCT(--(tblSalaries[Job Type]=Selected_Job_Type), tblSalaries[Salary in USD], --(tblSalaries[clean Country]=M19))/SUMPRODUCT(--(tblSalaries[Job Type]=Selected_Job_Type), --(tblSalaries[clean Country]=M19))</f>
        <v>#DIV/0!</v>
      </c>
      <c r="R19" s="20" t="s">
        <v>112</v>
      </c>
      <c r="S19" s="30">
        <f t="shared" si="1"/>
        <v>0</v>
      </c>
      <c r="U19" s="21" t="s">
        <v>2</v>
      </c>
      <c r="V19" s="28">
        <f t="shared" si="0"/>
        <v>0</v>
      </c>
    </row>
    <row r="20" spans="2:22">
      <c r="B20" s="3" t="s">
        <v>1570</v>
      </c>
      <c r="C20" s="3">
        <f>1/INDEX($H$4:$H$64,MATCH(tblXrate[[#This Row],[Currency]],$I$4:$I$64,0))</f>
        <v>0.16526194017517765</v>
      </c>
      <c r="G20" s="10" t="s">
        <v>3956</v>
      </c>
      <c r="H20" s="10">
        <v>124.697</v>
      </c>
      <c r="I20" s="10" t="s">
        <v>3957</v>
      </c>
      <c r="L20" s="3" t="s">
        <v>371</v>
      </c>
      <c r="M20" s="3" t="s">
        <v>371</v>
      </c>
      <c r="N20" s="18" t="s">
        <v>2</v>
      </c>
      <c r="O20" s="27" t="e">
        <f>SUMPRODUCT(--(tblSalaries[Job Type]=Selected_Job_Type), tblSalaries[Salary in USD], --(tblSalaries[clean Country]=M20))/SUMPRODUCT(--(tblSalaries[Job Type]=Selected_Job_Type), --(tblSalaries[clean Country]=M20))</f>
        <v>#DIV/0!</v>
      </c>
      <c r="R20" s="21" t="s">
        <v>41</v>
      </c>
      <c r="S20" s="28">
        <f t="shared" si="1"/>
        <v>0</v>
      </c>
      <c r="U20" s="50" t="s">
        <v>2269</v>
      </c>
      <c r="V20" s="30">
        <f t="shared" si="0"/>
        <v>0</v>
      </c>
    </row>
    <row r="21" spans="2:22">
      <c r="B21" s="3" t="s">
        <v>1010</v>
      </c>
      <c r="C21" s="3">
        <f>1/INDEX($H$4:$H$64,MATCH(tblXrate[[#This Row],[Currency]],$I$4:$I$64,0))</f>
        <v>6.1633281972265025E-3</v>
      </c>
      <c r="G21" s="10" t="s">
        <v>3958</v>
      </c>
      <c r="H21" s="10">
        <v>56.154800000000002</v>
      </c>
      <c r="I21" s="10" t="s">
        <v>31</v>
      </c>
      <c r="L21" s="3" t="s">
        <v>77</v>
      </c>
      <c r="M21" s="3" t="s">
        <v>77</v>
      </c>
      <c r="N21" s="17" t="s">
        <v>4028</v>
      </c>
      <c r="O21" s="26" t="e">
        <f>SUMPRODUCT(--(tblSalaries[Job Type]=Selected_Job_Type), tblSalaries[Salary in USD], --(tblSalaries[clean Country]=M21))/SUMPRODUCT(--(tblSalaries[Job Type]=Selected_Job_Type), --(tblSalaries[clean Country]=M21))</f>
        <v>#DIV/0!</v>
      </c>
      <c r="R21" s="20" t="s">
        <v>433</v>
      </c>
      <c r="S21" s="30">
        <f t="shared" si="1"/>
        <v>0</v>
      </c>
      <c r="U21" s="21" t="s">
        <v>4028</v>
      </c>
      <c r="V21" s="28">
        <f t="shared" si="0"/>
        <v>0</v>
      </c>
    </row>
    <row r="22" spans="2:22">
      <c r="B22" s="3" t="s">
        <v>57</v>
      </c>
      <c r="C22" s="3">
        <f>1/INDEX($H$4:$H$64,MATCH(tblXrate[[#This Row],[Currency]],$I$4:$I$64,0))</f>
        <v>0.27221921268759308</v>
      </c>
      <c r="G22" s="10" t="s">
        <v>3959</v>
      </c>
      <c r="H22" s="10">
        <v>9443.81</v>
      </c>
      <c r="I22" s="10" t="s">
        <v>2565</v>
      </c>
      <c r="L22" s="3" t="s">
        <v>854</v>
      </c>
      <c r="M22" s="3" t="s">
        <v>854</v>
      </c>
      <c r="N22" s="18" t="s">
        <v>2269</v>
      </c>
      <c r="O22" s="27" t="e">
        <f>SUMPRODUCT(--(tblSalaries[Job Type]=Selected_Job_Type), tblSalaries[Salary in USD], --(tblSalaries[clean Country]=M22))/SUMPRODUCT(--(tblSalaries[Job Type]=Selected_Job_Type), --(tblSalaries[clean Country]=M22))</f>
        <v>#DIV/0!</v>
      </c>
      <c r="R22" s="21" t="s">
        <v>444</v>
      </c>
      <c r="S22" s="28">
        <f t="shared" si="1"/>
        <v>0</v>
      </c>
      <c r="U22" s="50" t="s">
        <v>4029</v>
      </c>
      <c r="V22" s="30">
        <f t="shared" si="0"/>
        <v>0</v>
      </c>
    </row>
    <row r="23" spans="2:22">
      <c r="B23" s="3" t="s">
        <v>2110</v>
      </c>
      <c r="C23" s="3">
        <f>1/INDEX($H$4:$H$64,MATCH(tblXrate[[#This Row],[Currency]],$I$4:$I$64,0))</f>
        <v>0.49428116689897877</v>
      </c>
      <c r="G23" s="10" t="s">
        <v>3960</v>
      </c>
      <c r="H23" s="10">
        <v>3.86721</v>
      </c>
      <c r="I23" s="10" t="s">
        <v>3961</v>
      </c>
      <c r="L23" s="3" t="s">
        <v>1604</v>
      </c>
      <c r="M23" s="3" t="s">
        <v>1604</v>
      </c>
      <c r="N23" s="17" t="s">
        <v>4029</v>
      </c>
      <c r="O23" s="26" t="e">
        <f>SUMPRODUCT(--(tblSalaries[Job Type]=Selected_Job_Type), tblSalaries[Salary in USD], --(tblSalaries[clean Country]=M23))/SUMPRODUCT(--(tblSalaries[Job Type]=Selected_Job_Type), --(tblSalaries[clean Country]=M23))</f>
        <v>#DIV/0!</v>
      </c>
      <c r="R23" s="20" t="s">
        <v>374</v>
      </c>
      <c r="S23" s="30">
        <f t="shared" si="1"/>
        <v>0</v>
      </c>
      <c r="U23" s="21" t="s">
        <v>4040</v>
      </c>
      <c r="V23" s="28">
        <f t="shared" si="0"/>
        <v>0</v>
      </c>
    </row>
    <row r="24" spans="2:22">
      <c r="B24" s="3" t="s">
        <v>1907</v>
      </c>
      <c r="C24" s="3">
        <f>1/INDEX($H$4:$H$64,MATCH(tblXrate[[#This Row],[Currency]],$I$4:$I$64,0))</f>
        <v>0.28461323906942854</v>
      </c>
      <c r="G24" s="10" t="s">
        <v>3962</v>
      </c>
      <c r="H24" s="10">
        <v>78.904300000000006</v>
      </c>
      <c r="I24" s="10" t="s">
        <v>3710</v>
      </c>
      <c r="L24" s="3" t="s">
        <v>808</v>
      </c>
      <c r="M24" s="3" t="s">
        <v>808</v>
      </c>
      <c r="N24" s="18" t="s">
        <v>2</v>
      </c>
      <c r="O24" s="27" t="e">
        <f>SUMPRODUCT(--(tblSalaries[Job Type]=Selected_Job_Type), tblSalaries[Salary in USD], --(tblSalaries[clean Country]=M24))/SUMPRODUCT(--(tblSalaries[Job Type]=Selected_Job_Type), --(tblSalaries[clean Country]=M24))</f>
        <v>#DIV/0!</v>
      </c>
      <c r="R24" s="21" t="s">
        <v>134</v>
      </c>
      <c r="S24" s="28">
        <f t="shared" si="1"/>
        <v>0</v>
      </c>
    </row>
    <row r="25" spans="2:22">
      <c r="B25" s="3" t="s">
        <v>36</v>
      </c>
      <c r="C25" s="3">
        <v>1</v>
      </c>
      <c r="G25" s="10" t="s">
        <v>3963</v>
      </c>
      <c r="H25" s="10">
        <v>148.88</v>
      </c>
      <c r="I25" s="10" t="s">
        <v>3964</v>
      </c>
      <c r="L25" s="3" t="s">
        <v>2933</v>
      </c>
      <c r="M25" s="3" t="s">
        <v>2933</v>
      </c>
      <c r="N25" s="17" t="s">
        <v>4029</v>
      </c>
      <c r="O25" s="26" t="e">
        <f>SUMPRODUCT(--(tblSalaries[Job Type]=Selected_Job_Type), tblSalaries[Salary in USD], --(tblSalaries[clean Country]=M25))/SUMPRODUCT(--(tblSalaries[Job Type]=Selected_Job_Type), --(tblSalaries[clean Country]=M25))</f>
        <v>#DIV/0!</v>
      </c>
      <c r="R25" s="20" t="s">
        <v>33</v>
      </c>
      <c r="S25" s="30">
        <f t="shared" si="1"/>
        <v>0</v>
      </c>
    </row>
    <row r="26" spans="2:22">
      <c r="B26" s="3" t="s">
        <v>1231</v>
      </c>
      <c r="C26" s="3">
        <f>1/INDEX($H$4:$H$64,MATCH(tblXrate[[#This Row],[Currency]],$I$4:$I$64,0))</f>
        <v>0.31680056770661735</v>
      </c>
      <c r="G26" s="10" t="s">
        <v>3965</v>
      </c>
      <c r="H26" s="10">
        <v>0.27939999999999998</v>
      </c>
      <c r="I26" s="10" t="s">
        <v>3966</v>
      </c>
      <c r="L26" s="3" t="s">
        <v>683</v>
      </c>
      <c r="M26" s="3" t="s">
        <v>119</v>
      </c>
      <c r="N26" s="18" t="s">
        <v>2</v>
      </c>
      <c r="O26" s="27" t="e">
        <f>SUMPRODUCT(--(tblSalaries[Job Type]=Selected_Job_Type), tblSalaries[Salary in USD], --(tblSalaries[clean Country]=M26))/SUMPRODUCT(--(tblSalaries[Job Type]=Selected_Job_Type), --(tblSalaries[clean Country]=M26))</f>
        <v>#DIV/0!</v>
      </c>
      <c r="R26" s="21" t="s">
        <v>632</v>
      </c>
      <c r="S26" s="28">
        <f t="shared" si="1"/>
        <v>0</v>
      </c>
    </row>
    <row r="27" spans="2:22">
      <c r="B27" s="3" t="s">
        <v>2178</v>
      </c>
      <c r="C27" s="3">
        <f>1/INDEX($H$4:$H$64,MATCH(tblXrate[[#This Row],[Currency]],$I$4:$I$64,0))</f>
        <v>7.5240581760178168E-3</v>
      </c>
      <c r="G27" s="10" t="s">
        <v>3967</v>
      </c>
      <c r="H27" s="10">
        <v>0.548489</v>
      </c>
      <c r="I27" s="10" t="s">
        <v>3968</v>
      </c>
      <c r="L27" s="3" t="s">
        <v>127</v>
      </c>
      <c r="M27" s="3" t="s">
        <v>127</v>
      </c>
      <c r="N27" s="17" t="s">
        <v>2</v>
      </c>
      <c r="O27" s="26" t="e">
        <f>SUMPRODUCT(--(tblSalaries[Job Type]=Selected_Job_Type), tblSalaries[Salary in USD], --(tblSalaries[clean Country]=M27))/SUMPRODUCT(--(tblSalaries[Job Type]=Selected_Job_Type), --(tblSalaries[clean Country]=M27))</f>
        <v>#DIV/0!</v>
      </c>
      <c r="R27" s="20" t="s">
        <v>184</v>
      </c>
      <c r="S27" s="30">
        <f t="shared" si="1"/>
        <v>0</v>
      </c>
    </row>
    <row r="28" spans="2:22">
      <c r="B28" s="3" t="s">
        <v>1680</v>
      </c>
      <c r="C28" s="3">
        <f>1/INDEX($H$4:$H$64,MATCH(tblXrate[[#This Row],[Currency]],$I$4:$I$64,0))</f>
        <v>0.78882394238429931</v>
      </c>
      <c r="G28" s="10" t="s">
        <v>3969</v>
      </c>
      <c r="H28" s="10">
        <v>1.9323999999999999</v>
      </c>
      <c r="I28" s="10" t="s">
        <v>3970</v>
      </c>
      <c r="L28" s="3" t="s">
        <v>265</v>
      </c>
      <c r="M28" s="3" t="s">
        <v>265</v>
      </c>
      <c r="N28" s="18" t="s">
        <v>2</v>
      </c>
      <c r="O28" s="27" t="e">
        <f>SUMPRODUCT(--(tblSalaries[Job Type]=Selected_Job_Type), tblSalaries[Salary in USD], --(tblSalaries[clean Country]=M28))/SUMPRODUCT(--(tblSalaries[Job Type]=Selected_Job_Type), --(tblSalaries[clean Country]=M28))</f>
        <v>#DIV/0!</v>
      </c>
    </row>
    <row r="29" spans="2:22">
      <c r="B29" s="3" t="s">
        <v>108</v>
      </c>
      <c r="C29" s="3">
        <f>1/INDEX($H$4:$H$64,MATCH(tblXrate[[#This Row],[Currency]],$I$4:$I$64,0))</f>
        <v>1.5761782720672841</v>
      </c>
      <c r="G29" s="10" t="s">
        <v>3971</v>
      </c>
      <c r="H29" s="10">
        <v>2.7178800000000001</v>
      </c>
      <c r="I29" s="10" t="s">
        <v>3972</v>
      </c>
      <c r="L29" s="3" t="s">
        <v>97</v>
      </c>
      <c r="M29" s="3" t="s">
        <v>97</v>
      </c>
      <c r="N29" s="17" t="s">
        <v>2</v>
      </c>
      <c r="O29" s="26" t="e">
        <f>SUMPRODUCT(--(tblSalaries[Job Type]=Selected_Job_Type), tblSalaries[Salary in USD], --(tblSalaries[clean Country]=M29))/SUMPRODUCT(--(tblSalaries[Job Type]=Selected_Job_Type), --(tblSalaries[clean Country]=M29))</f>
        <v>#DIV/0!</v>
      </c>
    </row>
    <row r="30" spans="2:22">
      <c r="B30" s="3" t="s">
        <v>249</v>
      </c>
      <c r="C30" s="3">
        <f>1/INDEX($H$4:$H$64,MATCH(tblXrate[[#This Row],[Currency]],$I$4:$I$64,0))</f>
        <v>2.5673940949935813E-2</v>
      </c>
      <c r="G30" s="10" t="s">
        <v>3973</v>
      </c>
      <c r="H30" s="10">
        <v>3.1565599999999998</v>
      </c>
      <c r="I30" s="10" t="s">
        <v>1231</v>
      </c>
      <c r="L30" s="3" t="s">
        <v>419</v>
      </c>
      <c r="M30" s="3" t="s">
        <v>419</v>
      </c>
      <c r="N30" s="18" t="s">
        <v>2</v>
      </c>
      <c r="O30" s="27" t="e">
        <f>SUMPRODUCT(--(tblSalaries[Job Type]=Selected_Job_Type), tblSalaries[Salary in USD], --(tblSalaries[clean Country]=M30))/SUMPRODUCT(--(tblSalaries[Job Type]=Selected_Job_Type), --(tblSalaries[clean Country]=M30))</f>
        <v>#DIV/0!</v>
      </c>
    </row>
    <row r="31" spans="2:22">
      <c r="B31" s="3" t="s">
        <v>3178</v>
      </c>
      <c r="C31" s="3">
        <f>1/INDEX($H$4:$H$64,MATCH(tblXrate[[#This Row],[Currency]],$I$4:$I$64,0))</f>
        <v>0.30031472983686902</v>
      </c>
      <c r="G31" s="10" t="s">
        <v>3974</v>
      </c>
      <c r="H31" s="10">
        <v>30.715900000000001</v>
      </c>
      <c r="I31" s="10" t="s">
        <v>2056</v>
      </c>
      <c r="L31" s="3" t="s">
        <v>1096</v>
      </c>
      <c r="M31" s="3" t="s">
        <v>1096</v>
      </c>
      <c r="N31" s="17" t="s">
        <v>2</v>
      </c>
      <c r="O31" s="26" t="e">
        <f>SUMPRODUCT(--(tblSalaries[Job Type]=Selected_Job_Type), tblSalaries[Salary in USD], --(tblSalaries[clean Country]=M31))/SUMPRODUCT(--(tblSalaries[Job Type]=Selected_Job_Type), --(tblSalaries[clean Country]=M31))</f>
        <v>#DIV/0!</v>
      </c>
    </row>
    <row r="32" spans="2:22">
      <c r="B32" s="3" t="s">
        <v>1685</v>
      </c>
      <c r="C32" s="3">
        <f>1/INDEX($H$4:$H$64,MATCH(tblXrate[[#This Row],[Currency]],$I$4:$I$64,0))</f>
        <v>1.1976047904191617E-2</v>
      </c>
      <c r="G32" s="10" t="s">
        <v>3975</v>
      </c>
      <c r="H32" s="10">
        <v>13.6899</v>
      </c>
      <c r="I32" s="10" t="s">
        <v>1958</v>
      </c>
      <c r="L32" s="3" t="s">
        <v>752</v>
      </c>
      <c r="M32" s="3" t="s">
        <v>752</v>
      </c>
      <c r="N32" s="18" t="s">
        <v>2</v>
      </c>
      <c r="O32" s="27" t="e">
        <f>SUMPRODUCT(--(tblSalaries[Job Type]=Selected_Job_Type), tblSalaries[Salary in USD], --(tblSalaries[clean Country]=M32))/SUMPRODUCT(--(tblSalaries[Job Type]=Selected_Job_Type), --(tblSalaries[clean Country]=M32))</f>
        <v>#DIV/0!</v>
      </c>
    </row>
    <row r="33" spans="2:15">
      <c r="B33" s="3" t="s">
        <v>1146</v>
      </c>
      <c r="C33" s="3">
        <f>1/INDEX($H$4:$H$64,MATCH(tblXrate[[#This Row],[Currency]],$I$4:$I$64,0))</f>
        <v>0.17090423722875361</v>
      </c>
      <c r="G33" s="10" t="s">
        <v>3976</v>
      </c>
      <c r="H33" s="10">
        <v>89.65</v>
      </c>
      <c r="I33" s="10" t="s">
        <v>3977</v>
      </c>
      <c r="L33" s="3" t="s">
        <v>1485</v>
      </c>
      <c r="M33" s="3" t="s">
        <v>1485</v>
      </c>
      <c r="N33" s="17" t="s">
        <v>4028</v>
      </c>
      <c r="O33" s="26" t="e">
        <f>SUMPRODUCT(--(tblSalaries[Job Type]=Selected_Job_Type), tblSalaries[Salary in USD], --(tblSalaries[clean Country]=M33))/SUMPRODUCT(--(tblSalaries[Job Type]=Selected_Job_Type), --(tblSalaries[clean Country]=M33))</f>
        <v>#DIV/0!</v>
      </c>
    </row>
    <row r="34" spans="2:15">
      <c r="B34" s="3" t="s">
        <v>2565</v>
      </c>
      <c r="C34" s="3">
        <f>1/INDEX($H$4:$H$64,MATCH(tblXrate[[#This Row],[Currency]],$I$4:$I$64,0))</f>
        <v>1.0588946622178973E-4</v>
      </c>
      <c r="G34" s="10" t="s">
        <v>3978</v>
      </c>
      <c r="H34" s="10">
        <v>1.2537799999999999</v>
      </c>
      <c r="I34" s="10" t="s">
        <v>92</v>
      </c>
      <c r="L34" s="3" t="s">
        <v>1060</v>
      </c>
      <c r="M34" s="3" t="s">
        <v>1060</v>
      </c>
      <c r="N34" s="18" t="s">
        <v>2</v>
      </c>
      <c r="O34" s="27" t="e">
        <f>SUMPRODUCT(--(tblSalaries[Job Type]=Selected_Job_Type), tblSalaries[Salary in USD], --(tblSalaries[clean Country]=M34))/SUMPRODUCT(--(tblSalaries[Job Type]=Selected_Job_Type), --(tblSalaries[clean Country]=M34))</f>
        <v>#DIV/0!</v>
      </c>
    </row>
    <row r="35" spans="2:15">
      <c r="B35" s="3" t="s">
        <v>324</v>
      </c>
      <c r="C35" s="3">
        <f>1/INDEX($H$4:$H$64,MATCH(tblXrate[[#This Row],[Currency]],$I$4:$I$64,0))</f>
        <v>7.5642965204236008E-4</v>
      </c>
      <c r="G35" s="10" t="s">
        <v>3979</v>
      </c>
      <c r="H35" s="10">
        <v>5.9083800000000002</v>
      </c>
      <c r="I35" s="10" t="s">
        <v>1479</v>
      </c>
      <c r="L35" s="3" t="s">
        <v>409</v>
      </c>
      <c r="M35" s="3" t="s">
        <v>409</v>
      </c>
      <c r="N35" s="17" t="s">
        <v>2269</v>
      </c>
      <c r="O35" s="26" t="e">
        <f>SUMPRODUCT(--(tblSalaries[Job Type]=Selected_Job_Type), tblSalaries[Salary in USD], --(tblSalaries[clean Country]=M35))/SUMPRODUCT(--(tblSalaries[Job Type]=Selected_Job_Type), --(tblSalaries[clean Country]=M35))</f>
        <v>#DIV/0!</v>
      </c>
    </row>
    <row r="36" spans="2:15">
      <c r="B36" s="3" t="s">
        <v>3710</v>
      </c>
      <c r="C36" s="3">
        <f>1/INDEX($H$4:$H$64,MATCH(tblXrate[[#This Row],[Currency]],$I$4:$I$64,0))</f>
        <v>1.2673580527296991E-2</v>
      </c>
      <c r="G36" s="10" t="s">
        <v>3980</v>
      </c>
      <c r="H36" s="10">
        <v>0.38450000000000001</v>
      </c>
      <c r="I36" s="10" t="s">
        <v>3981</v>
      </c>
      <c r="L36" s="3" t="s">
        <v>815</v>
      </c>
      <c r="M36" s="3" t="s">
        <v>815</v>
      </c>
      <c r="N36" s="18" t="s">
        <v>2</v>
      </c>
      <c r="O36" s="27" t="e">
        <f>SUMPRODUCT(--(tblSalaries[Job Type]=Selected_Job_Type), tblSalaries[Salary in USD], --(tblSalaries[clean Country]=M36))/SUMPRODUCT(--(tblSalaries[Job Type]=Selected_Job_Type), --(tblSalaries[clean Country]=M36))</f>
        <v>#DIV/0!</v>
      </c>
    </row>
    <row r="37" spans="2:15">
      <c r="B37" s="3" t="s">
        <v>2411</v>
      </c>
      <c r="C37" s="3">
        <f>1/INDEX($H$4:$H$64,MATCH(tblXrate[[#This Row],[Currency]],$I$4:$I$64,0))</f>
        <v>0.26666666666666666</v>
      </c>
      <c r="G37" s="10" t="s">
        <v>3982</v>
      </c>
      <c r="H37" s="10">
        <v>94.214399999999998</v>
      </c>
      <c r="I37" s="10" t="s">
        <v>157</v>
      </c>
      <c r="L37" s="3" t="s">
        <v>480</v>
      </c>
      <c r="M37" s="3" t="s">
        <v>480</v>
      </c>
      <c r="N37" s="17" t="s">
        <v>4029</v>
      </c>
      <c r="O37" s="26" t="e">
        <f>SUMPRODUCT(--(tblSalaries[Job Type]=Selected_Job_Type), tblSalaries[Salary in USD], --(tblSalaries[clean Country]=M37))/SUMPRODUCT(--(tblSalaries[Job Type]=Selected_Job_Type), --(tblSalaries[clean Country]=M37))</f>
        <v>#DIV/0!</v>
      </c>
    </row>
    <row r="38" spans="2:15">
      <c r="B38" s="3" t="s">
        <v>3683</v>
      </c>
      <c r="C38" s="3">
        <f>1/INDEX($H$4:$H$64,MATCH(tblXrate[[#This Row],[Currency]],$I$4:$I$64,0))</f>
        <v>0.11454753722794959</v>
      </c>
      <c r="G38" s="10" t="s">
        <v>3983</v>
      </c>
      <c r="H38" s="10">
        <v>42.185099999999998</v>
      </c>
      <c r="I38" s="10" t="s">
        <v>972</v>
      </c>
      <c r="L38" s="3" t="s">
        <v>1500</v>
      </c>
      <c r="M38" s="3" t="s">
        <v>1500</v>
      </c>
      <c r="N38" s="18" t="s">
        <v>2</v>
      </c>
      <c r="O38" s="27" t="e">
        <f>SUMPRODUCT(--(tblSalaries[Job Type]=Selected_Job_Type), tblSalaries[Salary in USD], --(tblSalaries[clean Country]=M38))/SUMPRODUCT(--(tblSalaries[Job Type]=Selected_Job_Type), --(tblSalaries[clean Country]=M38))</f>
        <v>#DIV/0!</v>
      </c>
    </row>
    <row r="39" spans="2:15">
      <c r="B39" s="3" t="s">
        <v>2056</v>
      </c>
      <c r="C39" s="3">
        <f>1/INDEX($H$4:$H$64,MATCH(tblXrate[[#This Row],[Currency]],$I$4:$I$64,0))</f>
        <v>3.2556428429575561E-2</v>
      </c>
      <c r="G39" s="10" t="s">
        <v>3984</v>
      </c>
      <c r="H39" s="10">
        <v>3.64</v>
      </c>
      <c r="I39" s="10" t="s">
        <v>3985</v>
      </c>
      <c r="L39" s="3" t="s">
        <v>58</v>
      </c>
      <c r="M39" s="3" t="s">
        <v>58</v>
      </c>
      <c r="N39" s="17" t="s">
        <v>4028</v>
      </c>
      <c r="O39" s="26" t="e">
        <f>SUMPRODUCT(--(tblSalaries[Job Type]=Selected_Job_Type), tblSalaries[Salary in USD], --(tblSalaries[clean Country]=M39))/SUMPRODUCT(--(tblSalaries[Job Type]=Selected_Job_Type), --(tblSalaries[clean Country]=M39))</f>
        <v>#DIV/0!</v>
      </c>
    </row>
    <row r="40" spans="2:15">
      <c r="B40" s="3" t="s">
        <v>1479</v>
      </c>
      <c r="C40" s="3">
        <f>1/INDEX($H$4:$H$64,MATCH(tblXrate[[#This Row],[Currency]],$I$4:$I$64,0))</f>
        <v>0.16925113144381371</v>
      </c>
      <c r="G40" s="10" t="s">
        <v>3986</v>
      </c>
      <c r="H40" s="10">
        <v>3.5135399999999999</v>
      </c>
      <c r="I40" s="10" t="s">
        <v>1907</v>
      </c>
      <c r="L40" s="3" t="s">
        <v>496</v>
      </c>
      <c r="M40" s="3" t="s">
        <v>496</v>
      </c>
      <c r="N40" s="18" t="s">
        <v>2</v>
      </c>
      <c r="O40" s="27" t="e">
        <f>SUMPRODUCT(--(tblSalaries[Job Type]=Selected_Job_Type), tblSalaries[Salary in USD], --(tblSalaries[clean Country]=M40))/SUMPRODUCT(--(tblSalaries[Job Type]=Selected_Job_Type), --(tblSalaries[clean Country]=M40))</f>
        <v>#DIV/0!</v>
      </c>
    </row>
    <row r="41" spans="2:15">
      <c r="B41" s="3" t="s">
        <v>2968</v>
      </c>
      <c r="C41" s="3">
        <f>1/INDEX($H$4:$H$64,MATCH(tblXrate[[#This Row],[Currency]],$I$4:$I$64,0))</f>
        <v>1.0578730615798488</v>
      </c>
      <c r="G41" s="10" t="s">
        <v>3987</v>
      </c>
      <c r="H41" s="10">
        <v>32.5458</v>
      </c>
      <c r="I41" s="10" t="s">
        <v>3988</v>
      </c>
      <c r="L41" s="3" t="s">
        <v>214</v>
      </c>
      <c r="M41" s="3" t="s">
        <v>214</v>
      </c>
      <c r="N41" s="17" t="s">
        <v>4028</v>
      </c>
      <c r="O41" s="26" t="e">
        <f>SUMPRODUCT(--(tblSalaries[Job Type]=Selected_Job_Type), tblSalaries[Salary in USD], --(tblSalaries[clean Country]=M41))/SUMPRODUCT(--(tblSalaries[Job Type]=Selected_Job_Type), --(tblSalaries[clean Country]=M41))</f>
        <v>#DIV/0!</v>
      </c>
    </row>
    <row r="42" spans="2:15">
      <c r="B42" s="3" t="s">
        <v>2878</v>
      </c>
      <c r="C42" s="3">
        <f>1/INDEX($H$4:$H$64,MATCH(tblXrate[[#This Row],[Currency]],$I$4:$I$64,0))</f>
        <v>5.6561085972850679E-2</v>
      </c>
      <c r="G42" s="10" t="s">
        <v>3989</v>
      </c>
      <c r="H42" s="10">
        <v>3.75</v>
      </c>
      <c r="I42" s="10" t="s">
        <v>2411</v>
      </c>
      <c r="L42" s="3" t="s">
        <v>3739</v>
      </c>
      <c r="M42" s="3" t="s">
        <v>3739</v>
      </c>
      <c r="N42" s="18" t="s">
        <v>4028</v>
      </c>
      <c r="O42" s="27" t="e">
        <f>SUMPRODUCT(--(tblSalaries[Job Type]=Selected_Job_Type), tblSalaries[Salary in USD], --(tblSalaries[clean Country]=M42))/SUMPRODUCT(--(tblSalaries[Job Type]=Selected_Job_Type), --(tblSalaries[clean Country]=M42))</f>
        <v>#DIV/0!</v>
      </c>
    </row>
    <row r="43" spans="2:15">
      <c r="G43" s="10" t="s">
        <v>3990</v>
      </c>
      <c r="H43" s="10">
        <v>1.2677099999999999</v>
      </c>
      <c r="I43" s="10" t="s">
        <v>1680</v>
      </c>
      <c r="L43" s="3" t="s">
        <v>1209</v>
      </c>
      <c r="M43" s="3" t="s">
        <v>1209</v>
      </c>
      <c r="N43" s="17" t="s">
        <v>4028</v>
      </c>
      <c r="O43" s="26" t="e">
        <f>SUMPRODUCT(--(tblSalaries[Job Type]=Selected_Job_Type), tblSalaries[Salary in USD], --(tblSalaries[clean Country]=M43))/SUMPRODUCT(--(tblSalaries[Job Type]=Selected_Job_Type), --(tblSalaries[clean Country]=M43))</f>
        <v>#DIV/0!</v>
      </c>
    </row>
    <row r="44" spans="2:15">
      <c r="G44" s="10" t="s">
        <v>3991</v>
      </c>
      <c r="H44" s="10">
        <v>8.2019800000000007</v>
      </c>
      <c r="I44" s="10" t="s">
        <v>86</v>
      </c>
      <c r="L44" s="3" t="s">
        <v>745</v>
      </c>
      <c r="M44" s="3" t="s">
        <v>745</v>
      </c>
      <c r="N44" s="18" t="s">
        <v>4027</v>
      </c>
      <c r="O44" s="27" t="e">
        <f>SUMPRODUCT(--(tblSalaries[Job Type]=Selected_Job_Type), tblSalaries[Salary in USD], --(tblSalaries[clean Country]=M44))/SUMPRODUCT(--(tblSalaries[Job Type]=Selected_Job_Type), --(tblSalaries[clean Country]=M44))</f>
        <v>#DIV/0!</v>
      </c>
    </row>
    <row r="45" spans="2:15">
      <c r="G45" s="10" t="s">
        <v>3992</v>
      </c>
      <c r="H45" s="10">
        <v>1151.0899999999999</v>
      </c>
      <c r="I45" s="10" t="s">
        <v>3993</v>
      </c>
      <c r="L45" s="3" t="s">
        <v>1396</v>
      </c>
      <c r="M45" s="3" t="s">
        <v>1396</v>
      </c>
      <c r="N45" s="17" t="s">
        <v>2</v>
      </c>
      <c r="O45" s="26" t="e">
        <f>SUMPRODUCT(--(tblSalaries[Job Type]=Selected_Job_Type), tblSalaries[Salary in USD], --(tblSalaries[clean Country]=M45))/SUMPRODUCT(--(tblSalaries[Job Type]=Selected_Job_Type), --(tblSalaries[clean Country]=M45))</f>
        <v>#DIV/0!</v>
      </c>
    </row>
    <row r="46" spans="2:15">
      <c r="G46" s="10" t="s">
        <v>3994</v>
      </c>
      <c r="H46" s="10">
        <v>132.90700000000001</v>
      </c>
      <c r="I46" s="10" t="s">
        <v>2178</v>
      </c>
      <c r="L46" s="3" t="s">
        <v>2136</v>
      </c>
      <c r="M46" s="3" t="s">
        <v>2136</v>
      </c>
      <c r="N46" s="18" t="s">
        <v>2</v>
      </c>
      <c r="O46" s="27" t="e">
        <f>SUMPRODUCT(--(tblSalaries[Job Type]=Selected_Job_Type), tblSalaries[Salary in USD], --(tblSalaries[clean Country]=M46))/SUMPRODUCT(--(tblSalaries[Job Type]=Selected_Job_Type), --(tblSalaries[clean Country]=M46))</f>
        <v>#DIV/0!</v>
      </c>
    </row>
    <row r="47" spans="2:15">
      <c r="G47" s="10" t="s">
        <v>3995</v>
      </c>
      <c r="H47" s="10">
        <v>6.9611099999999997</v>
      </c>
      <c r="I47" s="10" t="s">
        <v>2029</v>
      </c>
      <c r="L47" s="3" t="s">
        <v>2355</v>
      </c>
      <c r="M47" s="3" t="s">
        <v>2355</v>
      </c>
      <c r="N47" s="17" t="s">
        <v>2213</v>
      </c>
      <c r="O47" s="26" t="e">
        <f>SUMPRODUCT(--(tblSalaries[Job Type]=Selected_Job_Type), tblSalaries[Salary in USD], --(tblSalaries[clean Country]=M47))/SUMPRODUCT(--(tblSalaries[Job Type]=Selected_Job_Type), --(tblSalaries[clean Country]=M47))</f>
        <v>#DIV/0!</v>
      </c>
    </row>
    <row r="48" spans="2:15">
      <c r="G48" s="10" t="s">
        <v>3996</v>
      </c>
      <c r="H48" s="10">
        <v>0.94529300000000005</v>
      </c>
      <c r="I48" s="10" t="s">
        <v>2968</v>
      </c>
      <c r="L48" s="3" t="s">
        <v>1179</v>
      </c>
      <c r="M48" s="3" t="s">
        <v>1179</v>
      </c>
      <c r="N48" s="18" t="s">
        <v>2269</v>
      </c>
      <c r="O48" s="27" t="e">
        <f>SUMPRODUCT(--(tblSalaries[Job Type]=Selected_Job_Type), tblSalaries[Salary in USD], --(tblSalaries[clean Country]=M48))/SUMPRODUCT(--(tblSalaries[Job Type]=Selected_Job_Type), --(tblSalaries[clean Country]=M48))</f>
        <v>#DIV/0!</v>
      </c>
    </row>
    <row r="49" spans="7:15">
      <c r="G49" s="10" t="s">
        <v>3997</v>
      </c>
      <c r="H49" s="10">
        <v>29.859400000000001</v>
      </c>
      <c r="I49" s="10" t="s">
        <v>3998</v>
      </c>
      <c r="L49" s="3" t="s">
        <v>2195</v>
      </c>
      <c r="M49" s="3" t="s">
        <v>113</v>
      </c>
      <c r="N49" s="17" t="s">
        <v>4029</v>
      </c>
      <c r="O49" s="26" t="e">
        <f>SUMPRODUCT(--(tblSalaries[Job Type]=Selected_Job_Type), tblSalaries[Salary in USD], --(tblSalaries[clean Country]=M49))/SUMPRODUCT(--(tblSalaries[Job Type]=Selected_Job_Type), --(tblSalaries[clean Country]=M49))</f>
        <v>#DIV/0!</v>
      </c>
    </row>
    <row r="50" spans="7:15">
      <c r="G50" s="10" t="s">
        <v>3999</v>
      </c>
      <c r="H50" s="10">
        <v>31.500299999999999</v>
      </c>
      <c r="I50" s="10" t="s">
        <v>4000</v>
      </c>
      <c r="L50" s="3" t="s">
        <v>2169</v>
      </c>
      <c r="M50" s="3" t="s">
        <v>2169</v>
      </c>
      <c r="N50" s="18" t="s">
        <v>2</v>
      </c>
      <c r="O50" s="27" t="e">
        <f>SUMPRODUCT(--(tblSalaries[Job Type]=Selected_Job_Type), tblSalaries[Salary in USD], --(tblSalaries[clean Country]=M50))/SUMPRODUCT(--(tblSalaries[Job Type]=Selected_Job_Type), --(tblSalaries[clean Country]=M50))</f>
        <v>#DIV/0!</v>
      </c>
    </row>
    <row r="51" spans="7:15">
      <c r="G51" s="10" t="s">
        <v>4001</v>
      </c>
      <c r="H51" s="10">
        <v>6.3912199999999997</v>
      </c>
      <c r="I51" s="10" t="s">
        <v>4002</v>
      </c>
      <c r="L51" s="3" t="s">
        <v>4003</v>
      </c>
      <c r="M51" s="3" t="s">
        <v>0</v>
      </c>
      <c r="N51" s="17" t="s">
        <v>4040</v>
      </c>
      <c r="O51" s="26" t="e">
        <f>SUMPRODUCT(--(tblSalaries[Job Type]=Selected_Job_Type), tblSalaries[Salary in USD], --(tblSalaries[clean Country]=M51))/SUMPRODUCT(--(tblSalaries[Job Type]=Selected_Job_Type), --(tblSalaries[clean Country]=M51))</f>
        <v>#DIV/0!</v>
      </c>
    </row>
    <row r="52" spans="7:15">
      <c r="G52" s="10" t="s">
        <v>4004</v>
      </c>
      <c r="H52" s="10">
        <v>1.79447</v>
      </c>
      <c r="I52" s="10" t="s">
        <v>4005</v>
      </c>
      <c r="L52" s="3" t="s">
        <v>2352</v>
      </c>
      <c r="M52" s="3" t="s">
        <v>2352</v>
      </c>
      <c r="N52" s="18" t="s">
        <v>2269</v>
      </c>
      <c r="O52" s="27" t="e">
        <f>SUMPRODUCT(--(tblSalaries[Job Type]=Selected_Job_Type), tblSalaries[Salary in USD], --(tblSalaries[clean Country]=M52))/SUMPRODUCT(--(tblSalaries[Job Type]=Selected_Job_Type), --(tblSalaries[clean Country]=M52))</f>
        <v>#DIV/0!</v>
      </c>
    </row>
    <row r="53" spans="7:15">
      <c r="G53" s="10" t="s">
        <v>4006</v>
      </c>
      <c r="H53" s="10">
        <v>4.2940199999999997</v>
      </c>
      <c r="I53" s="10" t="s">
        <v>4007</v>
      </c>
      <c r="L53" s="3" t="s">
        <v>3251</v>
      </c>
      <c r="M53" s="3" t="s">
        <v>3251</v>
      </c>
      <c r="N53" s="17" t="s">
        <v>4028</v>
      </c>
      <c r="O53" s="26" t="e">
        <f>SUMPRODUCT(--(tblSalaries[Job Type]=Selected_Job_Type), tblSalaries[Salary in USD], --(tblSalaries[clean Country]=M53))/SUMPRODUCT(--(tblSalaries[Job Type]=Selected_Job_Type), --(tblSalaries[clean Country]=M53))</f>
        <v>#DIV/0!</v>
      </c>
    </row>
    <row r="54" spans="7:15">
      <c r="G54" s="10" t="s">
        <v>4008</v>
      </c>
      <c r="H54" s="10">
        <v>3.6735099999999998</v>
      </c>
      <c r="I54" s="10" t="s">
        <v>57</v>
      </c>
      <c r="L54" s="3" t="s">
        <v>2031</v>
      </c>
      <c r="M54" s="3" t="s">
        <v>2031</v>
      </c>
      <c r="N54" s="18" t="s">
        <v>2</v>
      </c>
      <c r="O54" s="27" t="e">
        <f>SUMPRODUCT(--(tblSalaries[Job Type]=Selected_Job_Type), tblSalaries[Salary in USD], --(tblSalaries[clean Country]=M54))/SUMPRODUCT(--(tblSalaries[Job Type]=Selected_Job_Type), --(tblSalaries[clean Country]=M54))</f>
        <v>#DIV/0!</v>
      </c>
    </row>
    <row r="55" spans="7:15">
      <c r="G55" s="10" t="s">
        <v>4009</v>
      </c>
      <c r="H55" s="10">
        <v>81.827399999999997</v>
      </c>
      <c r="I55" s="10" t="s">
        <v>1021</v>
      </c>
      <c r="L55" s="3" t="s">
        <v>1643</v>
      </c>
      <c r="M55" s="3" t="s">
        <v>1643</v>
      </c>
      <c r="N55" s="17" t="s">
        <v>2213</v>
      </c>
      <c r="O55" s="26" t="e">
        <f>SUMPRODUCT(--(tblSalaries[Job Type]=Selected_Job_Type), tblSalaries[Salary in USD], --(tblSalaries[clean Country]=M55))/SUMPRODUCT(--(tblSalaries[Job Type]=Selected_Job_Type), --(tblSalaries[clean Country]=M55))</f>
        <v>#DIV/0!</v>
      </c>
    </row>
    <row r="56" spans="7:15">
      <c r="G56" s="10" t="s">
        <v>4010</v>
      </c>
      <c r="H56" s="10">
        <v>498.05</v>
      </c>
      <c r="I56" s="10" t="s">
        <v>4011</v>
      </c>
      <c r="L56" s="3" t="s">
        <v>1023</v>
      </c>
      <c r="M56" s="3" t="s">
        <v>1023</v>
      </c>
      <c r="N56" s="18" t="s">
        <v>2213</v>
      </c>
      <c r="O56" s="27" t="e">
        <f>SUMPRODUCT(--(tblSalaries[Job Type]=Selected_Job_Type), tblSalaries[Salary in USD], --(tblSalaries[clean Country]=M56))/SUMPRODUCT(--(tblSalaries[Job Type]=Selected_Job_Type), --(tblSalaries[clean Country]=M56))</f>
        <v>#DIV/0!</v>
      </c>
    </row>
    <row r="57" spans="7:15">
      <c r="G57" s="10" t="s">
        <v>4012</v>
      </c>
      <c r="H57" s="10">
        <v>6.0510000000000002</v>
      </c>
      <c r="I57" s="10" t="s">
        <v>1572</v>
      </c>
      <c r="L57" s="3" t="s">
        <v>2099</v>
      </c>
      <c r="M57" s="3" t="s">
        <v>2099</v>
      </c>
      <c r="N57" s="17" t="s">
        <v>2</v>
      </c>
      <c r="O57" s="26" t="e">
        <f>SUMPRODUCT(--(tblSalaries[Job Type]=Selected_Job_Type), tblSalaries[Salary in USD], --(tblSalaries[clean Country]=M57))/SUMPRODUCT(--(tblSalaries[Job Type]=Selected_Job_Type), --(tblSalaries[clean Country]=M57))</f>
        <v>#DIV/0!</v>
      </c>
    </row>
    <row r="58" spans="7:15">
      <c r="G58" s="10" t="s">
        <v>4013</v>
      </c>
      <c r="H58" s="10">
        <v>162.25</v>
      </c>
      <c r="I58" s="10" t="s">
        <v>1010</v>
      </c>
      <c r="L58" s="3" t="s">
        <v>79</v>
      </c>
      <c r="M58" s="3" t="s">
        <v>67</v>
      </c>
      <c r="N58" s="18" t="s">
        <v>4028</v>
      </c>
      <c r="O58" s="27" t="e">
        <f>SUMPRODUCT(--(tblSalaries[Job Type]=Selected_Job_Type), tblSalaries[Salary in USD], --(tblSalaries[clean Country]=M58))/SUMPRODUCT(--(tblSalaries[Job Type]=Selected_Job_Type), --(tblSalaries[clean Country]=M58))</f>
        <v>#DIV/0!</v>
      </c>
    </row>
    <row r="59" spans="7:15">
      <c r="G59" s="10" t="s">
        <v>4014</v>
      </c>
      <c r="H59" s="10">
        <v>38.950000000000003</v>
      </c>
      <c r="I59" s="10" t="s">
        <v>249</v>
      </c>
      <c r="L59" s="3" t="s">
        <v>1174</v>
      </c>
      <c r="M59" s="3" t="s">
        <v>854</v>
      </c>
      <c r="N59" s="17" t="s">
        <v>2269</v>
      </c>
      <c r="O59" s="26" t="e">
        <f>SUMPRODUCT(--(tblSalaries[Job Type]=Selected_Job_Type), tblSalaries[Salary in USD], --(tblSalaries[clean Country]=M59))/SUMPRODUCT(--(tblSalaries[Job Type]=Selected_Job_Type), --(tblSalaries[clean Country]=M59))</f>
        <v>#DIV/0!</v>
      </c>
    </row>
    <row r="60" spans="7:15">
      <c r="G60" s="10" t="s">
        <v>4015</v>
      </c>
      <c r="H60" s="10">
        <v>3.3298399999999999</v>
      </c>
      <c r="I60" s="10" t="s">
        <v>3178</v>
      </c>
      <c r="L60" s="3" t="s">
        <v>427</v>
      </c>
      <c r="M60" s="3" t="s">
        <v>427</v>
      </c>
      <c r="N60" s="18" t="s">
        <v>4027</v>
      </c>
      <c r="O60" s="27" t="e">
        <f>SUMPRODUCT(--(tblSalaries[Job Type]=Selected_Job_Type), tblSalaries[Salary in USD], --(tblSalaries[clean Country]=M60))/SUMPRODUCT(--(tblSalaries[Job Type]=Selected_Job_Type), --(tblSalaries[clean Country]=M60))</f>
        <v>#DIV/0!</v>
      </c>
    </row>
    <row r="61" spans="7:15">
      <c r="G61" s="10" t="s">
        <v>4016</v>
      </c>
      <c r="H61" s="10">
        <v>83.5</v>
      </c>
      <c r="I61" s="10" t="s">
        <v>1686</v>
      </c>
      <c r="L61" s="3" t="s">
        <v>1349</v>
      </c>
      <c r="M61" s="3" t="s">
        <v>1349</v>
      </c>
      <c r="N61" s="17" t="s">
        <v>4027</v>
      </c>
      <c r="O61" s="26" t="e">
        <f>SUMPRODUCT(--(tblSalaries[Job Type]=Selected_Job_Type), tblSalaries[Salary in USD], --(tblSalaries[clean Country]=M61))/SUMPRODUCT(--(tblSalaries[Job Type]=Selected_Job_Type), --(tblSalaries[clean Country]=M61))</f>
        <v>#DIV/0!</v>
      </c>
    </row>
    <row r="62" spans="7:15">
      <c r="G62" s="10" t="s">
        <v>4017</v>
      </c>
      <c r="H62" s="10">
        <v>1322</v>
      </c>
      <c r="I62" s="10" t="s">
        <v>4018</v>
      </c>
      <c r="L62" s="3" t="s">
        <v>2141</v>
      </c>
      <c r="M62" s="3" t="s">
        <v>77</v>
      </c>
      <c r="N62" s="18" t="s">
        <v>4028</v>
      </c>
      <c r="O62" s="27" t="e">
        <f>SUMPRODUCT(--(tblSalaries[Job Type]=Selected_Job_Type), tblSalaries[Salary in USD], --(tblSalaries[clean Country]=M62))/SUMPRODUCT(--(tblSalaries[Job Type]=Selected_Job_Type), --(tblSalaries[clean Country]=M62))</f>
        <v>#DIV/0!</v>
      </c>
    </row>
    <row r="63" spans="7:15">
      <c r="G63" s="10" t="s">
        <v>4019</v>
      </c>
      <c r="H63" s="10">
        <v>8.73</v>
      </c>
      <c r="I63" s="10" t="s">
        <v>3683</v>
      </c>
      <c r="L63" s="3" t="s">
        <v>2880</v>
      </c>
      <c r="M63" s="3" t="s">
        <v>2880</v>
      </c>
      <c r="N63" s="17" t="s">
        <v>4027</v>
      </c>
      <c r="O63" s="26" t="e">
        <f>SUMPRODUCT(--(tblSalaries[Job Type]=Selected_Job_Type), tblSalaries[Salary in USD], --(tblSalaries[clean Country]=M63))/SUMPRODUCT(--(tblSalaries[Job Type]=Selected_Job_Type), --(tblSalaries[clean Country]=M63))</f>
        <v>#DIV/0!</v>
      </c>
    </row>
    <row r="64" spans="7:15">
      <c r="G64" s="10" t="s">
        <v>4020</v>
      </c>
      <c r="H64" s="10">
        <v>17.68</v>
      </c>
      <c r="I64" s="10" t="s">
        <v>2878</v>
      </c>
      <c r="L64" s="3" t="s">
        <v>1158</v>
      </c>
      <c r="M64" s="3" t="s">
        <v>1158</v>
      </c>
      <c r="N64" s="18" t="s">
        <v>2</v>
      </c>
      <c r="O64" s="27" t="e">
        <f>SUMPRODUCT(--(tblSalaries[Job Type]=Selected_Job_Type), tblSalaries[Salary in USD], --(tblSalaries[clean Country]=M64))/SUMPRODUCT(--(tblSalaries[Job Type]=Selected_Job_Type), --(tblSalaries[clean Country]=M64))</f>
        <v>#DIV/0!</v>
      </c>
    </row>
    <row r="65" spans="12:15">
      <c r="L65" s="3" t="s">
        <v>334</v>
      </c>
      <c r="M65" s="3" t="s">
        <v>87</v>
      </c>
      <c r="N65" s="17" t="s">
        <v>4027</v>
      </c>
      <c r="O65" s="26" t="e">
        <f>SUMPRODUCT(--(tblSalaries[Job Type]=Selected_Job_Type), tblSalaries[Salary in USD], --(tblSalaries[clean Country]=M65))/SUMPRODUCT(--(tblSalaries[Job Type]=Selected_Job_Type), --(tblSalaries[clean Country]=M65))</f>
        <v>#DIV/0!</v>
      </c>
    </row>
    <row r="66" spans="12:15">
      <c r="L66" s="3" t="s">
        <v>1442</v>
      </c>
      <c r="M66" s="3" t="s">
        <v>1442</v>
      </c>
      <c r="N66" s="18" t="s">
        <v>2269</v>
      </c>
      <c r="O66" s="27" t="e">
        <f>SUMPRODUCT(--(tblSalaries[Job Type]=Selected_Job_Type), tblSalaries[Salary in USD], --(tblSalaries[clean Country]=M66))/SUMPRODUCT(--(tblSalaries[Job Type]=Selected_Job_Type), --(tblSalaries[clean Country]=M66))</f>
        <v>#DIV/0!</v>
      </c>
    </row>
    <row r="67" spans="12:15">
      <c r="L67" s="3" t="s">
        <v>2977</v>
      </c>
      <c r="M67" s="3" t="s">
        <v>2977</v>
      </c>
      <c r="N67" s="17" t="s">
        <v>2269</v>
      </c>
      <c r="O67" s="26" t="e">
        <f>SUMPRODUCT(--(tblSalaries[Job Type]=Selected_Job_Type), tblSalaries[Salary in USD], --(tblSalaries[clean Country]=M67))/SUMPRODUCT(--(tblSalaries[Job Type]=Selected_Job_Type), --(tblSalaries[clean Country]=M67))</f>
        <v>#DIV/0!</v>
      </c>
    </row>
    <row r="68" spans="12:15">
      <c r="L68" s="3" t="s">
        <v>1686</v>
      </c>
      <c r="M68" s="3" t="s">
        <v>1686</v>
      </c>
      <c r="N68" s="18" t="s">
        <v>4027</v>
      </c>
      <c r="O68" s="27" t="e">
        <f>SUMPRODUCT(--(tblSalaries[Job Type]=Selected_Job_Type), tblSalaries[Salary in USD], --(tblSalaries[clean Country]=M68))/SUMPRODUCT(--(tblSalaries[Job Type]=Selected_Job_Type), --(tblSalaries[clean Country]=M68))</f>
        <v>#DIV/0!</v>
      </c>
    </row>
    <row r="69" spans="12:15">
      <c r="L69" s="3" t="s">
        <v>251</v>
      </c>
      <c r="M69" s="3" t="s">
        <v>251</v>
      </c>
      <c r="N69" s="17" t="s">
        <v>2269</v>
      </c>
      <c r="O69" s="26" t="e">
        <f>SUMPRODUCT(--(tblSalaries[Job Type]=Selected_Job_Type), tblSalaries[Salary in USD], --(tblSalaries[clean Country]=M69))/SUMPRODUCT(--(tblSalaries[Job Type]=Selected_Job_Type), --(tblSalaries[clean Country]=M69))</f>
        <v>#DIV/0!</v>
      </c>
    </row>
    <row r="70" spans="12:15">
      <c r="L70" s="3" t="s">
        <v>1407</v>
      </c>
      <c r="M70" s="3" t="s">
        <v>77</v>
      </c>
      <c r="N70" s="18" t="s">
        <v>4028</v>
      </c>
      <c r="O70" s="27" t="e">
        <f>SUMPRODUCT(--(tblSalaries[Job Type]=Selected_Job_Type), tblSalaries[Salary in USD], --(tblSalaries[clean Country]=M70))/SUMPRODUCT(--(tblSalaries[Job Type]=Selected_Job_Type), --(tblSalaries[clean Country]=M70))</f>
        <v>#DIV/0!</v>
      </c>
    </row>
    <row r="71" spans="12:15">
      <c r="L71" s="3" t="s">
        <v>2107</v>
      </c>
      <c r="M71" s="3" t="s">
        <v>2107</v>
      </c>
      <c r="N71" s="17" t="s">
        <v>2</v>
      </c>
      <c r="O71" s="26" t="e">
        <f>SUMPRODUCT(--(tblSalaries[Job Type]=Selected_Job_Type), tblSalaries[Salary in USD], --(tblSalaries[clean Country]=M71))/SUMPRODUCT(--(tblSalaries[Job Type]=Selected_Job_Type), --(tblSalaries[clean Country]=M71))</f>
        <v>#DIV/0!</v>
      </c>
    </row>
    <row r="72" spans="12:15">
      <c r="L72" s="3" t="s">
        <v>2576</v>
      </c>
      <c r="M72" s="3" t="s">
        <v>2576</v>
      </c>
      <c r="N72" s="18" t="s">
        <v>2</v>
      </c>
      <c r="O72" s="27" t="e">
        <f>SUMPRODUCT(--(tblSalaries[Job Type]=Selected_Job_Type), tblSalaries[Salary in USD], --(tblSalaries[clean Country]=M72))/SUMPRODUCT(--(tblSalaries[Job Type]=Selected_Job_Type), --(tblSalaries[clean Country]=M72))</f>
        <v>#DIV/0!</v>
      </c>
    </row>
    <row r="73" spans="12:15">
      <c r="L73" s="3" t="s">
        <v>1937</v>
      </c>
      <c r="M73" s="3" t="s">
        <v>1937</v>
      </c>
      <c r="N73" s="17" t="s">
        <v>2269</v>
      </c>
      <c r="O73" s="26" t="e">
        <f>SUMPRODUCT(--(tblSalaries[Job Type]=Selected_Job_Type), tblSalaries[Salary in USD], --(tblSalaries[clean Country]=M73))/SUMPRODUCT(--(tblSalaries[Job Type]=Selected_Job_Type), --(tblSalaries[clean Country]=M73))</f>
        <v>#DIV/0!</v>
      </c>
    </row>
    <row r="74" spans="12:15">
      <c r="L74" s="3" t="s">
        <v>1559</v>
      </c>
      <c r="M74" s="3" t="s">
        <v>1559</v>
      </c>
      <c r="N74" s="18" t="s">
        <v>2213</v>
      </c>
      <c r="O74" s="27" t="e">
        <f>SUMPRODUCT(--(tblSalaries[Job Type]=Selected_Job_Type), tblSalaries[Salary in USD], --(tblSalaries[clean Country]=M74))/SUMPRODUCT(--(tblSalaries[Job Type]=Selected_Job_Type), --(tblSalaries[clean Country]=M74))</f>
        <v>#DIV/0!</v>
      </c>
    </row>
    <row r="75" spans="12:15">
      <c r="L75" s="3" t="s">
        <v>1634</v>
      </c>
      <c r="M75" s="3" t="s">
        <v>1634</v>
      </c>
      <c r="N75" s="17" t="s">
        <v>2</v>
      </c>
      <c r="O75" s="26" t="e">
        <f>SUMPRODUCT(--(tblSalaries[Job Type]=Selected_Job_Type), tblSalaries[Salary in USD], --(tblSalaries[clean Country]=M75))/SUMPRODUCT(--(tblSalaries[Job Type]=Selected_Job_Type), --(tblSalaries[clean Country]=M75))</f>
        <v>#DIV/0!</v>
      </c>
    </row>
    <row r="76" spans="12:15">
      <c r="L76" s="3" t="s">
        <v>1460</v>
      </c>
      <c r="M76" s="3" t="s">
        <v>1460</v>
      </c>
      <c r="N76" s="18" t="s">
        <v>4028</v>
      </c>
      <c r="O76" s="27" t="e">
        <f>SUMPRODUCT(--(tblSalaries[Job Type]=Selected_Job_Type), tblSalaries[Salary in USD], --(tblSalaries[clean Country]=M76))/SUMPRODUCT(--(tblSalaries[Job Type]=Selected_Job_Type), --(tblSalaries[clean Country]=M76))</f>
        <v>#DIV/0!</v>
      </c>
    </row>
    <row r="77" spans="12:15">
      <c r="L77" s="3" t="s">
        <v>401</v>
      </c>
      <c r="M77" s="3" t="s">
        <v>401</v>
      </c>
      <c r="N77" s="17" t="s">
        <v>2269</v>
      </c>
      <c r="O77" s="26" t="e">
        <f>SUMPRODUCT(--(tblSalaries[Job Type]=Selected_Job_Type), tblSalaries[Salary in USD], --(tblSalaries[clean Country]=M77))/SUMPRODUCT(--(tblSalaries[Job Type]=Selected_Job_Type), --(tblSalaries[clean Country]=M77))</f>
        <v>#DIV/0!</v>
      </c>
    </row>
    <row r="78" spans="12:15">
      <c r="L78" s="3" t="s">
        <v>2911</v>
      </c>
      <c r="M78" s="3" t="s">
        <v>2911</v>
      </c>
      <c r="N78" s="18" t="s">
        <v>2213</v>
      </c>
      <c r="O78" s="27" t="e">
        <f>SUMPRODUCT(--(tblSalaries[Job Type]=Selected_Job_Type), tblSalaries[Salary in USD], --(tblSalaries[clean Country]=M78))/SUMPRODUCT(--(tblSalaries[Job Type]=Selected_Job_Type), --(tblSalaries[clean Country]=M78))</f>
        <v>#DIV/0!</v>
      </c>
    </row>
    <row r="79" spans="12:15">
      <c r="L79" s="3" t="s">
        <v>3079</v>
      </c>
      <c r="M79" s="3" t="s">
        <v>3079</v>
      </c>
      <c r="N79" s="17" t="s">
        <v>2213</v>
      </c>
      <c r="O79" s="26" t="e">
        <f>SUMPRODUCT(--(tblSalaries[Job Type]=Selected_Job_Type), tblSalaries[Salary in USD], --(tblSalaries[clean Country]=M79))/SUMPRODUCT(--(tblSalaries[Job Type]=Selected_Job_Type), --(tblSalaries[clean Country]=M79))</f>
        <v>#DIV/0!</v>
      </c>
    </row>
    <row r="80" spans="12:15">
      <c r="L80" s="3" t="s">
        <v>307</v>
      </c>
      <c r="M80" s="3" t="s">
        <v>307</v>
      </c>
      <c r="N80" s="18" t="s">
        <v>4027</v>
      </c>
      <c r="O80" s="27" t="e">
        <f>SUMPRODUCT(--(tblSalaries[Job Type]=Selected_Job_Type), tblSalaries[Salary in USD], --(tblSalaries[clean Country]=M80))/SUMPRODUCT(--(tblSalaries[Job Type]=Selected_Job_Type), --(tblSalaries[clean Country]=M80))</f>
        <v>#DIV/0!</v>
      </c>
    </row>
    <row r="81" spans="12:15">
      <c r="L81" s="3" t="s">
        <v>2533</v>
      </c>
      <c r="M81" s="3" t="s">
        <v>87</v>
      </c>
      <c r="N81" s="17" t="s">
        <v>4027</v>
      </c>
      <c r="O81" s="26" t="e">
        <f>SUMPRODUCT(--(tblSalaries[Job Type]=Selected_Job_Type), tblSalaries[Salary in USD], --(tblSalaries[clean Country]=M81))/SUMPRODUCT(--(tblSalaries[Job Type]=Selected_Job_Type), --(tblSalaries[clean Country]=M81))</f>
        <v>#DIV/0!</v>
      </c>
    </row>
    <row r="82" spans="12:15">
      <c r="L82" s="3" t="s">
        <v>664</v>
      </c>
      <c r="M82" s="3" t="s">
        <v>664</v>
      </c>
      <c r="N82" s="18" t="s">
        <v>4027</v>
      </c>
      <c r="O82" s="27" t="e">
        <f>SUMPRODUCT(--(tblSalaries[Job Type]=Selected_Job_Type), tblSalaries[Salary in USD], --(tblSalaries[clean Country]=M82))/SUMPRODUCT(--(tblSalaries[Job Type]=Selected_Job_Type), --(tblSalaries[clean Country]=M82))</f>
        <v>#DIV/0!</v>
      </c>
    </row>
    <row r="83" spans="12:15">
      <c r="L83" s="3" t="s">
        <v>1591</v>
      </c>
      <c r="M83" s="3" t="s">
        <v>1591</v>
      </c>
      <c r="N83" s="17" t="s">
        <v>4042</v>
      </c>
      <c r="O83" s="26" t="e">
        <f>SUMPRODUCT(--(tblSalaries[Job Type]=Selected_Job_Type), tblSalaries[Salary in USD], --(tblSalaries[clean Country]=M83))/SUMPRODUCT(--(tblSalaries[Job Type]=Selected_Job_Type), --(tblSalaries[clean Country]=M83))</f>
        <v>#DIV/0!</v>
      </c>
    </row>
    <row r="84" spans="12:15">
      <c r="L84" s="3" t="s">
        <v>584</v>
      </c>
      <c r="M84" s="3" t="s">
        <v>584</v>
      </c>
      <c r="N84" s="18" t="s">
        <v>2</v>
      </c>
      <c r="O84" s="27" t="e">
        <f>SUMPRODUCT(--(tblSalaries[Job Type]=Selected_Job_Type), tblSalaries[Salary in USD], --(tblSalaries[clean Country]=M84))/SUMPRODUCT(--(tblSalaries[Job Type]=Selected_Job_Type), --(tblSalaries[clean Country]=M84))</f>
        <v>#DIV/0!</v>
      </c>
    </row>
    <row r="85" spans="12:15">
      <c r="L85" s="3" t="s">
        <v>1708</v>
      </c>
      <c r="M85" s="3" t="s">
        <v>1708</v>
      </c>
      <c r="N85" s="17" t="s">
        <v>4027</v>
      </c>
      <c r="O85" s="26" t="e">
        <f>SUMPRODUCT(--(tblSalaries[Job Type]=Selected_Job_Type), tblSalaries[Salary in USD], --(tblSalaries[clean Country]=M85))/SUMPRODUCT(--(tblSalaries[Job Type]=Selected_Job_Type), --(tblSalaries[clean Country]=M85))</f>
        <v>#DIV/0!</v>
      </c>
    </row>
    <row r="86" spans="12:15">
      <c r="L86" s="3" t="s">
        <v>259</v>
      </c>
      <c r="M86" s="3" t="s">
        <v>409</v>
      </c>
      <c r="N86" s="18" t="s">
        <v>2269</v>
      </c>
      <c r="O86" s="27" t="e">
        <f>SUMPRODUCT(--(tblSalaries[Job Type]=Selected_Job_Type), tblSalaries[Salary in USD], --(tblSalaries[clean Country]=M86))/SUMPRODUCT(--(tblSalaries[Job Type]=Selected_Job_Type), --(tblSalaries[clean Country]=M86))</f>
        <v>#DIV/0!</v>
      </c>
    </row>
    <row r="87" spans="12:15">
      <c r="L87" s="3" t="s">
        <v>1128</v>
      </c>
      <c r="M87" s="3" t="s">
        <v>227</v>
      </c>
      <c r="N87" s="17" t="s">
        <v>2269</v>
      </c>
      <c r="O87" s="26" t="e">
        <f>SUMPRODUCT(--(tblSalaries[Job Type]=Selected_Job_Type), tblSalaries[Salary in USD], --(tblSalaries[clean Country]=M87))/SUMPRODUCT(--(tblSalaries[Job Type]=Selected_Job_Type), --(tblSalaries[clean Country]=M87))</f>
        <v>#DIV/0!</v>
      </c>
    </row>
    <row r="88" spans="12:15">
      <c r="L88" s="3" t="s">
        <v>1149</v>
      </c>
      <c r="M88" s="3" t="s">
        <v>2136</v>
      </c>
      <c r="N88" s="18" t="s">
        <v>2</v>
      </c>
      <c r="O88" s="27" t="e">
        <f>SUMPRODUCT(--(tblSalaries[Job Type]=Selected_Job_Type), tblSalaries[Salary in USD], --(tblSalaries[clean Country]=M88))/SUMPRODUCT(--(tblSalaries[Job Type]=Selected_Job_Type), --(tblSalaries[clean Country]=M88))</f>
        <v>#DIV/0!</v>
      </c>
    </row>
    <row r="89" spans="12:15">
      <c r="L89" s="3" t="s">
        <v>2886</v>
      </c>
      <c r="M89" s="3" t="s">
        <v>2886</v>
      </c>
      <c r="N89" s="17" t="s">
        <v>2213</v>
      </c>
      <c r="O89" s="26" t="e">
        <f>SUMPRODUCT(--(tblSalaries[Job Type]=Selected_Job_Type), tblSalaries[Salary in USD], --(tblSalaries[clean Country]=M89))/SUMPRODUCT(--(tblSalaries[Job Type]=Selected_Job_Type), --(tblSalaries[clean Country]=M89))</f>
        <v>#DIV/0!</v>
      </c>
    </row>
    <row r="90" spans="12:15">
      <c r="L90" s="3" t="s">
        <v>2165</v>
      </c>
      <c r="M90" s="3" t="s">
        <v>1158</v>
      </c>
      <c r="N90" s="18" t="s">
        <v>2</v>
      </c>
      <c r="O90" s="27" t="e">
        <f>SUMPRODUCT(--(tblSalaries[Job Type]=Selected_Job_Type), tblSalaries[Salary in USD], --(tblSalaries[clean Country]=M90))/SUMPRODUCT(--(tblSalaries[Job Type]=Selected_Job_Type), --(tblSalaries[clean Country]=M90))</f>
        <v>#DIV/0!</v>
      </c>
    </row>
    <row r="91" spans="12:15">
      <c r="L91" s="3" t="s">
        <v>2213</v>
      </c>
      <c r="M91" s="3" t="s">
        <v>2213</v>
      </c>
      <c r="N91" s="17" t="s">
        <v>2213</v>
      </c>
      <c r="O91" s="26" t="e">
        <f>SUMPRODUCT(--(tblSalaries[Job Type]=Selected_Job_Type), tblSalaries[Salary in USD], --(tblSalaries[clean Country]=M91))/SUMPRODUCT(--(tblSalaries[Job Type]=Selected_Job_Type), --(tblSalaries[clean Country]=M91))</f>
        <v>#DIV/0!</v>
      </c>
    </row>
    <row r="92" spans="12:15">
      <c r="L92" s="3" t="s">
        <v>2058</v>
      </c>
      <c r="M92" s="3" t="s">
        <v>2058</v>
      </c>
      <c r="N92" s="18" t="s">
        <v>4027</v>
      </c>
      <c r="O92" s="27" t="e">
        <f>SUMPRODUCT(--(tblSalaries[Job Type]=Selected_Job_Type), tblSalaries[Salary in USD], --(tblSalaries[clean Country]=M92))/SUMPRODUCT(--(tblSalaries[Job Type]=Selected_Job_Type), --(tblSalaries[clean Country]=M92))</f>
        <v>#DIV/0!</v>
      </c>
    </row>
    <row r="93" spans="12:15">
      <c r="L93" s="3" t="s">
        <v>893</v>
      </c>
      <c r="M93" s="3" t="s">
        <v>893</v>
      </c>
      <c r="N93" s="17" t="s">
        <v>2213</v>
      </c>
      <c r="O93" s="26" t="e">
        <f>SUMPRODUCT(--(tblSalaries[Job Type]=Selected_Job_Type), tblSalaries[Salary in USD], --(tblSalaries[clean Country]=M93))/SUMPRODUCT(--(tblSalaries[Job Type]=Selected_Job_Type), --(tblSalaries[clean Country]=M93))</f>
        <v>#DIV/0!</v>
      </c>
    </row>
    <row r="94" spans="12:15">
      <c r="L94" s="3" t="s">
        <v>679</v>
      </c>
      <c r="M94" s="3" t="s">
        <v>679</v>
      </c>
      <c r="N94" s="18" t="s">
        <v>2269</v>
      </c>
      <c r="O94" s="27" t="e">
        <f>SUMPRODUCT(--(tblSalaries[Job Type]=Selected_Job_Type), tblSalaries[Salary in USD], --(tblSalaries[clean Country]=M94))/SUMPRODUCT(--(tblSalaries[Job Type]=Selected_Job_Type), --(tblSalaries[clean Country]=M94))</f>
        <v>#DIV/0!</v>
      </c>
    </row>
    <row r="95" spans="12:15">
      <c r="L95" s="3" t="s">
        <v>1703</v>
      </c>
      <c r="M95" s="3" t="s">
        <v>1703</v>
      </c>
      <c r="N95" s="17" t="s">
        <v>2213</v>
      </c>
      <c r="O95" s="26" t="e">
        <f>SUMPRODUCT(--(tblSalaries[Job Type]=Selected_Job_Type), tblSalaries[Salary in USD], --(tblSalaries[clean Country]=M95))/SUMPRODUCT(--(tblSalaries[Job Type]=Selected_Job_Type), --(tblSalaries[clean Country]=M95))</f>
        <v>#DIV/0!</v>
      </c>
    </row>
    <row r="96" spans="12:15">
      <c r="L96" s="3" t="s">
        <v>325</v>
      </c>
      <c r="M96" s="3" t="s">
        <v>325</v>
      </c>
      <c r="N96" s="18" t="s">
        <v>2213</v>
      </c>
      <c r="O96" s="27" t="e">
        <f>SUMPRODUCT(--(tblSalaries[Job Type]=Selected_Job_Type), tblSalaries[Salary in USD], --(tblSalaries[clean Country]=M96))/SUMPRODUCT(--(tblSalaries[Job Type]=Selected_Job_Type), --(tblSalaries[clean Country]=M96))</f>
        <v>#DIV/0!</v>
      </c>
    </row>
    <row r="97" spans="12:15">
      <c r="L97" s="3" t="s">
        <v>3119</v>
      </c>
      <c r="M97" s="3" t="s">
        <v>3119</v>
      </c>
      <c r="N97" s="17" t="s">
        <v>2</v>
      </c>
      <c r="O97" s="26" t="e">
        <f>SUMPRODUCT(--(tblSalaries[Job Type]=Selected_Job_Type), tblSalaries[Salary in USD], --(tblSalaries[clean Country]=M97))/SUMPRODUCT(--(tblSalaries[Job Type]=Selected_Job_Type), --(tblSalaries[clean Country]=M97))</f>
        <v>#DIV/0!</v>
      </c>
    </row>
    <row r="98" spans="12:15">
      <c r="L98" s="3" t="s">
        <v>2935</v>
      </c>
      <c r="M98" s="3" t="s">
        <v>2935</v>
      </c>
      <c r="N98" s="18" t="s">
        <v>2</v>
      </c>
      <c r="O98" s="27" t="e">
        <f>SUMPRODUCT(--(tblSalaries[Job Type]=Selected_Job_Type), tblSalaries[Salary in USD], --(tblSalaries[clean Country]=M98))/SUMPRODUCT(--(tblSalaries[Job Type]=Selected_Job_Type), --(tblSalaries[clean Country]=M98))</f>
        <v>#DIV/0!</v>
      </c>
    </row>
    <row r="99" spans="12:15">
      <c r="L99" s="3" t="s">
        <v>2</v>
      </c>
      <c r="M99" s="3" t="s">
        <v>2136</v>
      </c>
      <c r="N99" s="17" t="s">
        <v>2</v>
      </c>
      <c r="O99" s="26" t="e">
        <f>SUMPRODUCT(--(tblSalaries[Job Type]=Selected_Job_Type), tblSalaries[Salary in USD], --(tblSalaries[clean Country]=M99))/SUMPRODUCT(--(tblSalaries[Job Type]=Selected_Job_Type), --(tblSalaries[clean Country]=M99))</f>
        <v>#DIV/0!</v>
      </c>
    </row>
    <row r="100" spans="12:15">
      <c r="L100" s="3" t="s">
        <v>3685</v>
      </c>
      <c r="M100" s="3" t="s">
        <v>3685</v>
      </c>
      <c r="N100" s="18" t="s">
        <v>4027</v>
      </c>
      <c r="O100" s="27" t="e">
        <f>SUMPRODUCT(--(tblSalaries[Job Type]=Selected_Job_Type), tblSalaries[Salary in USD], --(tblSalaries[clean Country]=M100))/SUMPRODUCT(--(tblSalaries[Job Type]=Selected_Job_Type), --(tblSalaries[clean Country]=M100))</f>
        <v>#DIV/0!</v>
      </c>
    </row>
    <row r="101" spans="12:15">
      <c r="L101" s="3" t="s">
        <v>3844</v>
      </c>
      <c r="M101" s="3" t="s">
        <v>3844</v>
      </c>
      <c r="N101" s="17" t="s">
        <v>2213</v>
      </c>
      <c r="O101" s="26" t="e">
        <f>SUMPRODUCT(--(tblSalaries[Job Type]=Selected_Job_Type), tblSalaries[Salary in USD], --(tblSalaries[clean Country]=M101))/SUMPRODUCT(--(tblSalaries[Job Type]=Selected_Job_Type), --(tblSalaries[clean Country]=M101))</f>
        <v>#DIV/0!</v>
      </c>
    </row>
    <row r="102" spans="12:15">
      <c r="L102" s="3" t="s">
        <v>1519</v>
      </c>
      <c r="M102" s="3" t="s">
        <v>1519</v>
      </c>
      <c r="N102" s="18" t="s">
        <v>4027</v>
      </c>
      <c r="O102" s="27" t="e">
        <f>SUMPRODUCT(--(tblSalaries[Job Type]=Selected_Job_Type), tblSalaries[Salary in USD], --(tblSalaries[clean Country]=M102))/SUMPRODUCT(--(tblSalaries[Job Type]=Selected_Job_Type), --(tblSalaries[clean Country]=M102))</f>
        <v>#DIV/0!</v>
      </c>
    </row>
    <row r="103" spans="12:15">
      <c r="L103" s="3" t="s">
        <v>1206</v>
      </c>
      <c r="M103" s="3" t="s">
        <v>2099</v>
      </c>
      <c r="N103" s="17" t="s">
        <v>2213</v>
      </c>
      <c r="O103" s="26" t="e">
        <f>SUMPRODUCT(--(tblSalaries[Job Type]=Selected_Job_Type), tblSalaries[Salary in USD], --(tblSalaries[clean Country]=M103))/SUMPRODUCT(--(tblSalaries[Job Type]=Selected_Job_Type), --(tblSalaries[clean Country]=M103))</f>
        <v>#DIV/0!</v>
      </c>
    </row>
    <row r="104" spans="12:15">
      <c r="L104" s="3" t="s">
        <v>2548</v>
      </c>
      <c r="M104" s="3" t="s">
        <v>2548</v>
      </c>
      <c r="N104" s="18" t="s">
        <v>2213</v>
      </c>
      <c r="O104" s="27" t="e">
        <f>SUMPRODUCT(--(tblSalaries[Job Type]=Selected_Job_Type), tblSalaries[Salary in USD], --(tblSalaries[clean Country]=M104))/SUMPRODUCT(--(tblSalaries[Job Type]=Selected_Job_Type), --(tblSalaries[clean Country]=M104))</f>
        <v>#DIV/0!</v>
      </c>
    </row>
    <row r="105" spans="12:15">
      <c r="L105" s="3" t="s">
        <v>3736</v>
      </c>
      <c r="M105" s="3" t="s">
        <v>3736</v>
      </c>
      <c r="N105" s="17" t="s">
        <v>2269</v>
      </c>
      <c r="O105" s="26" t="e">
        <f>SUMPRODUCT(--(tblSalaries[Job Type]=Selected_Job_Type), tblSalaries[Salary in USD], --(tblSalaries[clean Country]=M105))/SUMPRODUCT(--(tblSalaries[Job Type]=Selected_Job_Type), --(tblSalaries[clean Country]=M105))</f>
        <v>#DIV/0!</v>
      </c>
    </row>
    <row r="106" spans="12:15">
      <c r="L106" s="3" t="s">
        <v>2122</v>
      </c>
      <c r="M106" s="3" t="s">
        <v>2548</v>
      </c>
      <c r="N106" s="18" t="s">
        <v>2213</v>
      </c>
      <c r="O106" s="27" t="e">
        <f>SUMPRODUCT(--(tblSalaries[Job Type]=Selected_Job_Type), tblSalaries[Salary in USD], --(tblSalaries[clean Country]=M106))/SUMPRODUCT(--(tblSalaries[Job Type]=Selected_Job_Type), --(tblSalaries[clean Country]=M106))</f>
        <v>#DIV/0!</v>
      </c>
    </row>
    <row r="107" spans="12:15">
      <c r="L107" s="3" t="s">
        <v>3226</v>
      </c>
      <c r="M107" s="3" t="s">
        <v>1060</v>
      </c>
      <c r="N107" s="17" t="s">
        <v>2</v>
      </c>
      <c r="O107" s="26" t="e">
        <f>SUMPRODUCT(--(tblSalaries[Job Type]=Selected_Job_Type), tblSalaries[Salary in USD], --(tblSalaries[clean Country]=M107))/SUMPRODUCT(--(tblSalaries[Job Type]=Selected_Job_Type), --(tblSalaries[clean Country]=M107))</f>
        <v>#DIV/0!</v>
      </c>
    </row>
    <row r="108" spans="12:15">
      <c r="L108" s="3" t="s">
        <v>512</v>
      </c>
      <c r="M108" s="3" t="s">
        <v>512</v>
      </c>
      <c r="N108" s="18" t="s">
        <v>4029</v>
      </c>
      <c r="O108" s="27" t="e">
        <f>SUMPRODUCT(--(tblSalaries[Job Type]=Selected_Job_Type), tblSalaries[Salary in USD], --(tblSalaries[clean Country]=M108))/SUMPRODUCT(--(tblSalaries[Job Type]=Selected_Job_Type), --(tblSalaries[clean Country]=M108))</f>
        <v>#DIV/0!</v>
      </c>
    </row>
    <row r="109" spans="12:15">
      <c r="L109" s="3" t="s">
        <v>1251</v>
      </c>
      <c r="M109" s="3" t="s">
        <v>1251</v>
      </c>
      <c r="N109" s="17" t="s">
        <v>2213</v>
      </c>
      <c r="O109" s="26" t="e">
        <f>SUMPRODUCT(--(tblSalaries[Job Type]=Selected_Job_Type), tblSalaries[Salary in USD], --(tblSalaries[clean Country]=M109))/SUMPRODUCT(--(tblSalaries[Job Type]=Selected_Job_Type), --(tblSalaries[clean Country]=M109))</f>
        <v>#DIV/0!</v>
      </c>
    </row>
    <row r="110" spans="12:15">
      <c r="L110" s="3" t="s">
        <v>350</v>
      </c>
      <c r="M110" s="3" t="s">
        <v>350</v>
      </c>
      <c r="N110" s="18" t="s">
        <v>2</v>
      </c>
      <c r="O110" s="27" t="e">
        <f>SUMPRODUCT(--(tblSalaries[Job Type]=Selected_Job_Type), tblSalaries[Salary in USD], --(tblSalaries[clean Country]=M110))/SUMPRODUCT(--(tblSalaries[Job Type]=Selected_Job_Type), --(tblSalaries[clean Country]=M110))</f>
        <v>#DIV/0!</v>
      </c>
    </row>
    <row r="111" spans="12:15">
      <c r="L111" s="3" t="s">
        <v>368</v>
      </c>
      <c r="M111" s="3" t="s">
        <v>368</v>
      </c>
      <c r="N111" s="17" t="s">
        <v>2</v>
      </c>
      <c r="O111" s="26" t="e">
        <f>SUMPRODUCT(--(tblSalaries[Job Type]=Selected_Job_Type), tblSalaries[Salary in USD], --(tblSalaries[clean Country]=M111))/SUMPRODUCT(--(tblSalaries[Job Type]=Selected_Job_Type), --(tblSalaries[clean Country]=M111))</f>
        <v>#DIV/0!</v>
      </c>
    </row>
    <row r="112" spans="12:15">
      <c r="L112" s="3" t="s">
        <v>1962</v>
      </c>
      <c r="M112" s="3" t="s">
        <v>113</v>
      </c>
      <c r="N112" s="18" t="s">
        <v>4029</v>
      </c>
      <c r="O112" s="27" t="e">
        <f>SUMPRODUCT(--(tblSalaries[Job Type]=Selected_Job_Type), tblSalaries[Salary in USD], --(tblSalaries[clean Country]=M112))/SUMPRODUCT(--(tblSalaries[Job Type]=Selected_Job_Type), --(tblSalaries[clean Country]=M112))</f>
        <v>#DIV/0!</v>
      </c>
    </row>
    <row r="113" spans="12:15">
      <c r="L113" s="3" t="s">
        <v>3063</v>
      </c>
      <c r="M113" s="3" t="s">
        <v>3063</v>
      </c>
      <c r="N113" s="17" t="s">
        <v>2269</v>
      </c>
      <c r="O113" s="26" t="e">
        <f>SUMPRODUCT(--(tblSalaries[Job Type]=Selected_Job_Type), tblSalaries[Salary in USD], --(tblSalaries[clean Country]=M113))/SUMPRODUCT(--(tblSalaries[Job Type]=Selected_Job_Type), --(tblSalaries[clean Country]=M113))</f>
        <v>#DIV/0!</v>
      </c>
    </row>
    <row r="114" spans="12:15">
      <c r="L114" s="3" t="s">
        <v>2993</v>
      </c>
      <c r="M114" s="3" t="s">
        <v>2993</v>
      </c>
      <c r="N114" s="18" t="s">
        <v>2</v>
      </c>
      <c r="O114" s="27" t="e">
        <f>SUMPRODUCT(--(tblSalaries[Job Type]=Selected_Job_Type), tblSalaries[Salary in USD], --(tblSalaries[clean Country]=M114))/SUMPRODUCT(--(tblSalaries[Job Type]=Selected_Job_Type), --(tblSalaries[clean Country]=M114))</f>
        <v>#DIV/0!</v>
      </c>
    </row>
    <row r="115" spans="12:15">
      <c r="L115" s="3" t="s">
        <v>2095</v>
      </c>
      <c r="M115" s="3" t="s">
        <v>2095</v>
      </c>
      <c r="N115" s="17" t="s">
        <v>4027</v>
      </c>
      <c r="O115" s="26" t="e">
        <f>SUMPRODUCT(--(tblSalaries[Job Type]=Selected_Job_Type), tblSalaries[Salary in USD], --(tblSalaries[clean Country]=M115))/SUMPRODUCT(--(tblSalaries[Job Type]=Selected_Job_Type), --(tblSalaries[clean Country]=M115))</f>
        <v>#DIV/0!</v>
      </c>
    </row>
    <row r="116" spans="12:15">
      <c r="L116" s="3" t="s">
        <v>3026</v>
      </c>
      <c r="M116" s="3" t="s">
        <v>2886</v>
      </c>
      <c r="N116" s="18" t="s">
        <v>2213</v>
      </c>
      <c r="O116" s="27" t="e">
        <f>SUMPRODUCT(--(tblSalaries[Job Type]=Selected_Job_Type), tblSalaries[Salary in USD], --(tblSalaries[clean Country]=M116))/SUMPRODUCT(--(tblSalaries[Job Type]=Selected_Job_Type), --(tblSalaries[clean Country]=M116))</f>
        <v>#DIV/0!</v>
      </c>
    </row>
    <row r="117" spans="12:15">
      <c r="L117" s="3" t="s">
        <v>2296</v>
      </c>
      <c r="M117" s="3" t="s">
        <v>480</v>
      </c>
      <c r="N117" s="17" t="s">
        <v>4029</v>
      </c>
      <c r="O117" s="26" t="e">
        <f>SUMPRODUCT(--(tblSalaries[Job Type]=Selected_Job_Type), tblSalaries[Salary in USD], --(tblSalaries[clean Country]=M117))/SUMPRODUCT(--(tblSalaries[Job Type]=Selected_Job_Type), --(tblSalaries[clean Country]=M117))</f>
        <v>#DIV/0!</v>
      </c>
    </row>
    <row r="118" spans="12:15">
      <c r="L118" s="3" t="s">
        <v>3812</v>
      </c>
      <c r="M118" s="3" t="s">
        <v>119</v>
      </c>
      <c r="N118" s="18" t="s">
        <v>2</v>
      </c>
      <c r="O118" s="27" t="e">
        <f>SUMPRODUCT(--(tblSalaries[Job Type]=Selected_Job_Type), tblSalaries[Salary in USD], --(tblSalaries[clean Country]=M118))/SUMPRODUCT(--(tblSalaries[Job Type]=Selected_Job_Type), --(tblSalaries[clean Country]=M118))</f>
        <v>#DIV/0!</v>
      </c>
    </row>
    <row r="119" spans="12:15">
      <c r="L119" s="3" t="s">
        <v>2689</v>
      </c>
      <c r="M119" s="3" t="s">
        <v>2689</v>
      </c>
      <c r="N119" s="17" t="s">
        <v>2213</v>
      </c>
      <c r="O119" s="26" t="e">
        <f>SUMPRODUCT(--(tblSalaries[Job Type]=Selected_Job_Type), tblSalaries[Salary in USD], --(tblSalaries[clean Country]=M119))/SUMPRODUCT(--(tblSalaries[Job Type]=Selected_Job_Type), --(tblSalaries[clean Country]=M119))</f>
        <v>#DIV/0!</v>
      </c>
    </row>
    <row r="120" spans="12:15">
      <c r="L120" s="3" t="s">
        <v>3660</v>
      </c>
      <c r="M120" s="3" t="s">
        <v>113</v>
      </c>
      <c r="N120" s="18" t="s">
        <v>4029</v>
      </c>
      <c r="O120" s="27" t="e">
        <f>SUMPRODUCT(--(tblSalaries[Job Type]=Selected_Job_Type), tblSalaries[Salary in USD], --(tblSalaries[clean Country]=M120))/SUMPRODUCT(--(tblSalaries[Job Type]=Selected_Job_Type), --(tblSalaries[clean Country]=M120))</f>
        <v>#DIV/0!</v>
      </c>
    </row>
    <row r="121" spans="12:15">
      <c r="L121" s="3" t="s">
        <v>2730</v>
      </c>
      <c r="M121" s="3" t="s">
        <v>2730</v>
      </c>
      <c r="N121" s="17" t="s">
        <v>2269</v>
      </c>
      <c r="O121" s="26" t="e">
        <f>SUMPRODUCT(--(tblSalaries[Job Type]=Selected_Job_Type), tblSalaries[Salary in USD], --(tblSalaries[clean Country]=M121))/SUMPRODUCT(--(tblSalaries[Job Type]=Selected_Job_Type), --(tblSalaries[clean Country]=M121))</f>
        <v>#DIV/0!</v>
      </c>
    </row>
    <row r="122" spans="12:15">
      <c r="L122" s="3" t="s">
        <v>1543</v>
      </c>
      <c r="M122" s="3" t="s">
        <v>1096</v>
      </c>
      <c r="N122" s="18" t="s">
        <v>2</v>
      </c>
      <c r="O122" s="27" t="e">
        <f>SUMPRODUCT(--(tblSalaries[Job Type]=Selected_Job_Type), tblSalaries[Salary in USD], --(tblSalaries[clean Country]=M122))/SUMPRODUCT(--(tblSalaries[Job Type]=Selected_Job_Type), --(tblSalaries[clean Country]=M122))</f>
        <v>#DIV/0!</v>
      </c>
    </row>
    <row r="123" spans="12:15">
      <c r="L123" s="3" t="s">
        <v>261</v>
      </c>
      <c r="M123" s="3" t="s">
        <v>261</v>
      </c>
      <c r="N123" s="17" t="s">
        <v>2</v>
      </c>
      <c r="O123" s="26" t="e">
        <f>SUMPRODUCT(--(tblSalaries[Job Type]=Selected_Job_Type), tblSalaries[Salary in USD], --(tblSalaries[clean Country]=M123))/SUMPRODUCT(--(tblSalaries[Job Type]=Selected_Job_Type), --(tblSalaries[clean Country]=M123))</f>
        <v>#DIV/0!</v>
      </c>
    </row>
    <row r="124" spans="12:15">
      <c r="L124" s="3" t="s">
        <v>1516</v>
      </c>
      <c r="M124" s="3" t="s">
        <v>1516</v>
      </c>
      <c r="N124" s="18" t="s">
        <v>2269</v>
      </c>
      <c r="O124" s="27" t="e">
        <f>SUMPRODUCT(--(tblSalaries[Job Type]=Selected_Job_Type), tblSalaries[Salary in USD], --(tblSalaries[clean Country]=M124))/SUMPRODUCT(--(tblSalaries[Job Type]=Selected_Job_Type), --(tblSalaries[clean Country]=M124))</f>
        <v>#DIV/0!</v>
      </c>
    </row>
    <row r="125" spans="12:15">
      <c r="L125" s="3" t="s">
        <v>756</v>
      </c>
      <c r="M125" s="3" t="s">
        <v>756</v>
      </c>
      <c r="N125" s="17" t="s">
        <v>4027</v>
      </c>
      <c r="O125" s="26" t="e">
        <f>SUMPRODUCT(--(tblSalaries[Job Type]=Selected_Job_Type), tblSalaries[Salary in USD], --(tblSalaries[clean Country]=M125))/SUMPRODUCT(--(tblSalaries[Job Type]=Selected_Job_Type), --(tblSalaries[clean Country]=M125))</f>
        <v>#DIV/0!</v>
      </c>
    </row>
    <row r="126" spans="12:15">
      <c r="L126" s="3" t="s">
        <v>605</v>
      </c>
      <c r="M126" s="3" t="s">
        <v>605</v>
      </c>
      <c r="N126" s="18" t="s">
        <v>4028</v>
      </c>
      <c r="O126" s="27" t="e">
        <f>SUMPRODUCT(--(tblSalaries[Job Type]=Selected_Job_Type), tblSalaries[Salary in USD], --(tblSalaries[clean Country]=M126))/SUMPRODUCT(--(tblSalaries[Job Type]=Selected_Job_Type), --(tblSalaries[clean Country]=M126))</f>
        <v>#DIV/0!</v>
      </c>
    </row>
    <row r="127" spans="12:15">
      <c r="L127" s="3" t="s">
        <v>1792</v>
      </c>
      <c r="M127" s="3" t="s">
        <v>1604</v>
      </c>
      <c r="N127" s="17" t="s">
        <v>4029</v>
      </c>
      <c r="O127" s="26" t="e">
        <f>SUMPRODUCT(--(tblSalaries[Job Type]=Selected_Job_Type), tblSalaries[Salary in USD], --(tblSalaries[clean Country]=M127))/SUMPRODUCT(--(tblSalaries[Job Type]=Selected_Job_Type), --(tblSalaries[clean Country]=M127))</f>
        <v>#DIV/0!</v>
      </c>
    </row>
    <row r="128" spans="12:15">
      <c r="L128" s="3" t="s">
        <v>201</v>
      </c>
      <c r="M128" s="3" t="s">
        <v>201</v>
      </c>
      <c r="N128" s="18" t="s">
        <v>2269</v>
      </c>
      <c r="O128" s="27" t="e">
        <f>SUMPRODUCT(--(tblSalaries[Job Type]=Selected_Job_Type), tblSalaries[Salary in USD], --(tblSalaries[clean Country]=M128))/SUMPRODUCT(--(tblSalaries[Job Type]=Selected_Job_Type), --(tblSalaries[clean Country]=M128))</f>
        <v>#DIV/0!</v>
      </c>
    </row>
    <row r="129" spans="12:15">
      <c r="L129" s="3" t="s">
        <v>3392</v>
      </c>
      <c r="M129" s="3" t="s">
        <v>67</v>
      </c>
      <c r="N129" s="17" t="s">
        <v>4028</v>
      </c>
      <c r="O129" s="26" t="e">
        <f>SUMPRODUCT(--(tblSalaries[Job Type]=Selected_Job_Type), tblSalaries[Salary in USD], --(tblSalaries[clean Country]=M129))/SUMPRODUCT(--(tblSalaries[Job Type]=Selected_Job_Type), --(tblSalaries[clean Country]=M129))</f>
        <v>#DIV/0!</v>
      </c>
    </row>
    <row r="130" spans="12:15">
      <c r="L130" s="3" t="s">
        <v>3454</v>
      </c>
      <c r="M130" s="3" t="s">
        <v>155</v>
      </c>
      <c r="N130" s="18" t="s">
        <v>2213</v>
      </c>
      <c r="O130" s="27" t="e">
        <f>SUMPRODUCT(--(tblSalaries[Job Type]=Selected_Job_Type), tblSalaries[Salary in USD], --(tblSalaries[clean Country]=M130))/SUMPRODUCT(--(tblSalaries[Job Type]=Selected_Job_Type), --(tblSalaries[clean Country]=M130))</f>
        <v>#DIV/0!</v>
      </c>
    </row>
    <row r="131" spans="12:15">
      <c r="L131" s="3" t="s">
        <v>1110</v>
      </c>
      <c r="M131" s="3" t="s">
        <v>50</v>
      </c>
      <c r="N131" s="17" t="s">
        <v>50</v>
      </c>
      <c r="O131" s="26" t="e">
        <f>SUMPRODUCT(--(tblSalaries[Job Type]=Selected_Job_Type), tblSalaries[Salary in USD], --(tblSalaries[clean Country]=M131))/SUMPRODUCT(--(tblSalaries[Job Type]=Selected_Job_Type), --(tblSalaries[clean Country]=M131))</f>
        <v>#DIV/0!</v>
      </c>
    </row>
    <row r="132" spans="12:15">
      <c r="L132" s="3" t="s">
        <v>1572</v>
      </c>
      <c r="M132" s="3" t="s">
        <v>1572</v>
      </c>
      <c r="N132" s="18" t="s">
        <v>4027</v>
      </c>
      <c r="O132" s="27" t="e">
        <f>SUMPRODUCT(--(tblSalaries[Job Type]=Selected_Job_Type), tblSalaries[Salary in USD], --(tblSalaries[clean Country]=M132))/SUMPRODUCT(--(tblSalaries[Job Type]=Selected_Job_Type), --(tblSalaries[clean Country]=M132))</f>
        <v>#DIV/0!</v>
      </c>
    </row>
    <row r="133" spans="12:15">
      <c r="L133" s="3" t="s">
        <v>2053</v>
      </c>
      <c r="M133" s="3" t="s">
        <v>2053</v>
      </c>
      <c r="N133" s="17" t="s">
        <v>4028</v>
      </c>
      <c r="O133" s="26" t="e">
        <f>SUMPRODUCT(--(tblSalaries[Job Type]=Selected_Job_Type), tblSalaries[Salary in USD], --(tblSalaries[clean Country]=M133))/SUMPRODUCT(--(tblSalaries[Job Type]=Selected_Job_Type), --(tblSalaries[clean Country]=M133))</f>
        <v>#DIV/0!</v>
      </c>
    </row>
    <row r="134" spans="12:15">
      <c r="L134" s="3" t="s">
        <v>1889</v>
      </c>
      <c r="M134" s="3" t="s">
        <v>1889</v>
      </c>
      <c r="N134" s="18" t="s">
        <v>2269</v>
      </c>
      <c r="O134" s="27" t="e">
        <f>SUMPRODUCT(--(tblSalaries[Job Type]=Selected_Job_Type), tblSalaries[Salary in USD], --(tblSalaries[clean Country]=M134))/SUMPRODUCT(--(tblSalaries[Job Type]=Selected_Job_Type), --(tblSalaries[clean Country]=M134))</f>
        <v>#DIV/0!</v>
      </c>
    </row>
    <row r="135" spans="12:15">
      <c r="L135" s="3" t="s">
        <v>2269</v>
      </c>
      <c r="M135" s="3" t="s">
        <v>2269</v>
      </c>
      <c r="N135" s="17" t="s">
        <v>2269</v>
      </c>
      <c r="O135" s="26" t="e">
        <f>SUMPRODUCT(--(tblSalaries[Job Type]=Selected_Job_Type), tblSalaries[Salary in USD], --(tblSalaries[clean Country]=M135))/SUMPRODUCT(--(tblSalaries[Job Type]=Selected_Job_Type), --(tblSalaries[clean Country]=M135))</f>
        <v>#DIV/0!</v>
      </c>
    </row>
    <row r="136" spans="12:15">
      <c r="L136" s="3" t="s">
        <v>938</v>
      </c>
      <c r="M136" s="3" t="s">
        <v>938</v>
      </c>
      <c r="N136" s="18" t="s">
        <v>2</v>
      </c>
      <c r="O136" s="27" t="e">
        <f>SUMPRODUCT(--(tblSalaries[Job Type]=Selected_Job_Type), tblSalaries[Salary in USD], --(tblSalaries[clean Country]=M136))/SUMPRODUCT(--(tblSalaries[Job Type]=Selected_Job_Type), --(tblSalaries[clean Country]=M136))</f>
        <v>#DIV/0!</v>
      </c>
    </row>
    <row r="137" spans="12:15">
      <c r="L137" s="3" t="s">
        <v>100</v>
      </c>
      <c r="M137" s="3" t="s">
        <v>100</v>
      </c>
      <c r="N137" s="17" t="s">
        <v>4027</v>
      </c>
      <c r="O137" s="26" t="e">
        <f>SUMPRODUCT(--(tblSalaries[Job Type]=Selected_Job_Type), tblSalaries[Salary in USD], --(tblSalaries[clean Country]=M137))/SUMPRODUCT(--(tblSalaries[Job Type]=Selected_Job_Type), --(tblSalaries[clean Country]=M137))</f>
        <v>#DIV/0!</v>
      </c>
    </row>
  </sheetData>
  <sortState ref="U18:U25">
    <sortCondition ref="U18:U25"/>
  </sortState>
  <mergeCells count="1">
    <mergeCell ref="B1:C1"/>
  </mergeCells>
  <hyperlinks>
    <hyperlink ref="G1" r:id="rId1"/>
    <hyperlink ref="H1" r:id="rId2"/>
  </hyperlinks>
  <pageMargins left="0.7" right="0.7" top="0.75" bottom="0.75" header="0.3" footer="0.3"/>
  <pageSetup orientation="portrait" r:id="rId3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P1888"/>
  <sheetViews>
    <sheetView showGridLines="0" topLeftCell="H1" workbookViewId="0">
      <selection activeCell="L19" sqref="L19"/>
    </sheetView>
  </sheetViews>
  <sheetFormatPr defaultRowHeight="15"/>
  <cols>
    <col min="1" max="1" width="4.42578125" style="3" customWidth="1"/>
    <col min="2" max="3" width="9.140625" style="3"/>
    <col min="4" max="4" width="21.42578125" style="3" bestFit="1" customWidth="1"/>
    <col min="5" max="5" width="13" style="3" customWidth="1"/>
    <col min="6" max="6" width="13.5703125" style="3" customWidth="1"/>
    <col min="7" max="7" width="7" style="3" customWidth="1"/>
    <col min="8" max="8" width="12.7109375" style="3" customWidth="1"/>
    <col min="9" max="9" width="24.42578125" style="3" customWidth="1"/>
    <col min="10" max="10" width="20" style="3" customWidth="1"/>
    <col min="11" max="13" width="15.140625" style="3" customWidth="1"/>
    <col min="14" max="14" width="28" style="3" customWidth="1"/>
    <col min="15" max="15" width="11.5703125" style="3" customWidth="1"/>
    <col min="16" max="16" width="18" style="3" customWidth="1"/>
    <col min="17" max="17" width="13" style="3" customWidth="1"/>
    <col min="18" max="18" width="17.140625" style="3" customWidth="1"/>
    <col min="19" max="16384" width="9.140625" style="3"/>
  </cols>
  <sheetData>
    <row r="1" spans="1:16" ht="23.25">
      <c r="B1" s="53" t="s">
        <v>16</v>
      </c>
      <c r="C1" s="53"/>
      <c r="D1" s="53"/>
      <c r="E1" s="53"/>
      <c r="F1" s="53"/>
      <c r="H1" s="13"/>
    </row>
    <row r="2" spans="1:16">
      <c r="B2" s="35"/>
      <c r="C2" s="35"/>
      <c r="D2" s="36"/>
      <c r="E2" s="36"/>
    </row>
    <row r="3" spans="1:16">
      <c r="B3" s="4" t="s">
        <v>17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</row>
    <row r="5" spans="1:16">
      <c r="B5" s="3" t="s">
        <v>18</v>
      </c>
      <c r="C5" s="13" t="s">
        <v>4033</v>
      </c>
      <c r="D5" s="3" t="s">
        <v>19</v>
      </c>
      <c r="E5" s="3" t="s">
        <v>20</v>
      </c>
      <c r="F5" s="3" t="s">
        <v>21</v>
      </c>
      <c r="G5" s="3" t="s">
        <v>22</v>
      </c>
      <c r="H5" s="3" t="s">
        <v>23</v>
      </c>
      <c r="I5" s="3" t="s">
        <v>24</v>
      </c>
      <c r="J5" s="3" t="s">
        <v>25</v>
      </c>
      <c r="K5" s="3" t="s">
        <v>26</v>
      </c>
      <c r="L5" s="3" t="s">
        <v>27</v>
      </c>
      <c r="M5" s="13" t="s">
        <v>4026</v>
      </c>
      <c r="N5" s="3" t="s">
        <v>28</v>
      </c>
      <c r="O5" s="3" t="s">
        <v>4021</v>
      </c>
      <c r="P5" s="3" t="s">
        <v>29</v>
      </c>
    </row>
    <row r="6" spans="1:16" ht="15" customHeight="1">
      <c r="A6" s="3" t="str">
        <f>IF(tblSalaries[[#This Row],[clean Country]]=Selected_Region, COUNT($A$5:A5), "")</f>
        <v/>
      </c>
      <c r="B6" s="3" t="s">
        <v>156</v>
      </c>
      <c r="C6" s="12" t="str">
        <f>IF(AND(tblSalaries[[#This Row],[Region]]=Selected_Region, tblSalaries[[#This Row],[Job Type]]=Selected_Job_Type), COUNT($C$5:C5), "")</f>
        <v/>
      </c>
      <c r="D6" s="5">
        <v>41057.863553240742</v>
      </c>
      <c r="E6" s="6">
        <v>168000</v>
      </c>
      <c r="F6" s="3">
        <v>168000</v>
      </c>
      <c r="G6" s="3" t="s">
        <v>157</v>
      </c>
      <c r="H6" s="3">
        <f>tblSalaries[[#This Row],[clean Salary (in local currency)]]*VLOOKUP(tblSalaries[[#This Row],[Currency]],tblXrate[#Data],2,FALSE)</f>
        <v>1783.166904422254</v>
      </c>
      <c r="I6" s="3" t="s">
        <v>158</v>
      </c>
      <c r="J6" s="3" t="s">
        <v>45</v>
      </c>
      <c r="K6" s="3" t="s">
        <v>155</v>
      </c>
      <c r="L6" s="3" t="str">
        <f>VLOOKUP(tblSalaries[[#This Row],[Where do you work]],tblCountries[[Actual]:[Mapping]],2,FALSE)</f>
        <v>Pakistan</v>
      </c>
      <c r="M6" s="12" t="str">
        <f>VLOOKUP(tblSalaries[[#This Row],[clean Country]], mapping!$M$4:$N$137, 2, FALSE)</f>
        <v>Asia</v>
      </c>
      <c r="N6" s="3" t="s">
        <v>38</v>
      </c>
      <c r="O6" s="12">
        <v>5</v>
      </c>
      <c r="P6" s="3">
        <v>10</v>
      </c>
    </row>
    <row r="7" spans="1:16" ht="15" customHeight="1">
      <c r="B7" s="3" t="s">
        <v>3148</v>
      </c>
      <c r="C7" s="12" t="str">
        <f>IF(AND(tblSalaries[[#This Row],[Region]]=Selected_Region, tblSalaries[[#This Row],[Job Type]]=Selected_Job_Type), COUNT($C$5:C6), "")</f>
        <v/>
      </c>
      <c r="D7" s="5">
        <v>41055.801145833335</v>
      </c>
      <c r="E7" s="6" t="s">
        <v>3149</v>
      </c>
      <c r="F7" s="3">
        <v>180000</v>
      </c>
      <c r="G7" s="3" t="s">
        <v>157</v>
      </c>
      <c r="H7" s="3">
        <f>tblSalaries[[#This Row],[clean Salary (in local currency)]]*VLOOKUP(tblSalaries[[#This Row],[Currency]],tblXrate[#Data],2,FALSE)</f>
        <v>1910.5359690238436</v>
      </c>
      <c r="I7" s="3" t="s">
        <v>3150</v>
      </c>
      <c r="J7" s="3" t="s">
        <v>632</v>
      </c>
      <c r="K7" s="3" t="s">
        <v>155</v>
      </c>
      <c r="L7" s="3" t="str">
        <f>VLOOKUP(tblSalaries[[#This Row],[Where do you work]],tblCountries[[Actual]:[Mapping]],2,FALSE)</f>
        <v>Pakistan</v>
      </c>
      <c r="M7" s="12" t="str">
        <f>VLOOKUP(tblSalaries[[#This Row],[clean Country]], mapping!$M$4:$N$137, 2, FALSE)</f>
        <v>Asia</v>
      </c>
      <c r="N7" s="3" t="s">
        <v>61</v>
      </c>
      <c r="O7" s="12">
        <v>8</v>
      </c>
      <c r="P7" s="3">
        <v>7</v>
      </c>
    </row>
    <row r="8" spans="1:16" ht="15" customHeight="1">
      <c r="B8" s="3" t="s">
        <v>39</v>
      </c>
      <c r="C8" s="12" t="str">
        <f>IF(AND(tblSalaries[[#This Row],[Region]]=Selected_Region, tblSalaries[[#This Row],[Job Type]]=Selected_Job_Type), COUNT($C$5:C7), "")</f>
        <v/>
      </c>
      <c r="D8" s="5">
        <v>41054.216400462959</v>
      </c>
      <c r="E8" s="6">
        <v>30000</v>
      </c>
      <c r="F8" s="3">
        <v>30000</v>
      </c>
      <c r="G8" s="3" t="s">
        <v>36</v>
      </c>
      <c r="H8" s="3">
        <f>tblSalaries[[#This Row],[clean Salary (in local currency)]]*VLOOKUP(tblSalaries[[#This Row],[Currency]],tblXrate[#Data],2,FALSE)</f>
        <v>30000</v>
      </c>
      <c r="I8" s="3" t="s">
        <v>40</v>
      </c>
      <c r="J8" s="3" t="s">
        <v>41</v>
      </c>
      <c r="K8" s="3" t="s">
        <v>0</v>
      </c>
      <c r="L8" s="3" t="str">
        <f>VLOOKUP(tblSalaries[[#This Row],[Where do you work]],tblCountries[[Actual]:[Mapping]],2,FALSE)</f>
        <v>USA</v>
      </c>
      <c r="M8" s="12" t="str">
        <f>VLOOKUP(tblSalaries[[#This Row],[clean Country]], mapping!$M$4:$N$137, 2, FALSE)</f>
        <v>US / Canada</v>
      </c>
      <c r="N8" s="3" t="s">
        <v>34</v>
      </c>
      <c r="O8" s="12">
        <v>2.5</v>
      </c>
    </row>
    <row r="9" spans="1:16" ht="15" customHeight="1">
      <c r="B9" s="3" t="s">
        <v>42</v>
      </c>
      <c r="C9" s="12" t="str">
        <f>IF(AND(tblSalaries[[#This Row],[Region]]=Selected_Region, tblSalaries[[#This Row],[Job Type]]=Selected_Job_Type), COUNT($C$5:C8), "")</f>
        <v/>
      </c>
      <c r="D9" s="5">
        <v>41070.075509259259</v>
      </c>
      <c r="E9" s="6">
        <v>1400</v>
      </c>
      <c r="F9" s="3">
        <v>16800</v>
      </c>
      <c r="G9" s="3" t="s">
        <v>43</v>
      </c>
      <c r="H9" s="3">
        <f>tblSalaries[[#This Row],[clean Salary (in local currency)]]*VLOOKUP(tblSalaries[[#This Row],[Currency]],tblXrate[#Data],2,FALSE)</f>
        <v>21342.710575059013</v>
      </c>
      <c r="I9" s="3" t="s">
        <v>44</v>
      </c>
      <c r="J9" s="3" t="s">
        <v>45</v>
      </c>
      <c r="K9" s="3" t="s">
        <v>46</v>
      </c>
      <c r="L9" s="3" t="str">
        <f>VLOOKUP(tblSalaries[[#This Row],[Where do you work]],tblCountries[[Actual]:[Mapping]],2,FALSE)</f>
        <v>Portugal</v>
      </c>
      <c r="M9" s="12" t="str">
        <f>VLOOKUP(tblSalaries[[#This Row],[clean Country]], mapping!$M$4:$N$137, 2, FALSE)</f>
        <v>EU</v>
      </c>
      <c r="N9" s="3" t="s">
        <v>38</v>
      </c>
      <c r="O9" s="12">
        <v>5</v>
      </c>
      <c r="P9" s="3">
        <v>15</v>
      </c>
    </row>
    <row r="10" spans="1:16" ht="15" customHeight="1">
      <c r="B10" s="3" t="s">
        <v>47</v>
      </c>
      <c r="C10" s="12" t="str">
        <f>IF(AND(tblSalaries[[#This Row],[Region]]=Selected_Region, tblSalaries[[#This Row],[Job Type]]=Selected_Job_Type), COUNT($C$5:C9), "")</f>
        <v/>
      </c>
      <c r="D10" s="5">
        <v>41055.137025462966</v>
      </c>
      <c r="E10" s="6">
        <v>1250000</v>
      </c>
      <c r="F10" s="3">
        <v>125000</v>
      </c>
      <c r="G10" s="3" t="s">
        <v>48</v>
      </c>
      <c r="H10" s="3">
        <f>tblSalaries[[#This Row],[clean Salary (in local currency)]]*VLOOKUP(tblSalaries[[#This Row],[Currency]],tblXrate[#Data],2,FALSE)</f>
        <v>122920.19037879085</v>
      </c>
      <c r="I10" s="3" t="s">
        <v>49</v>
      </c>
      <c r="J10" s="3" t="s">
        <v>45</v>
      </c>
      <c r="K10" s="3" t="s">
        <v>50</v>
      </c>
      <c r="L10" s="3" t="str">
        <f>VLOOKUP(tblSalaries[[#This Row],[Where do you work]],tblCountries[[Actual]:[Mapping]],2,FALSE)</f>
        <v>Canada</v>
      </c>
      <c r="M10" s="12" t="str">
        <f>VLOOKUP(tblSalaries[[#This Row],[clean Country]], mapping!$M$4:$N$137, 2, FALSE)</f>
        <v>US / Canada</v>
      </c>
      <c r="N10" s="3" t="s">
        <v>38</v>
      </c>
      <c r="O10" s="12">
        <v>5</v>
      </c>
    </row>
    <row r="11" spans="1:16" ht="15" customHeight="1">
      <c r="B11" s="3" t="s">
        <v>169</v>
      </c>
      <c r="C11" s="12" t="str">
        <f>IF(AND(tblSalaries[[#This Row],[Region]]=Selected_Region, tblSalaries[[#This Row],[Job Type]]=Selected_Job_Type), COUNT($C$5:C10), "")</f>
        <v/>
      </c>
      <c r="D11" s="5">
        <v>41055.51898148148</v>
      </c>
      <c r="E11" s="6">
        <v>200000</v>
      </c>
      <c r="F11" s="3">
        <v>200000</v>
      </c>
      <c r="G11" s="3" t="s">
        <v>157</v>
      </c>
      <c r="H11" s="3">
        <f>tblSalaries[[#This Row],[clean Salary (in local currency)]]*VLOOKUP(tblSalaries[[#This Row],[Currency]],tblXrate[#Data],2,FALSE)</f>
        <v>2122.8177433598262</v>
      </c>
      <c r="I11" s="3" t="s">
        <v>170</v>
      </c>
      <c r="J11" s="3" t="s">
        <v>45</v>
      </c>
      <c r="K11" s="3" t="s">
        <v>155</v>
      </c>
      <c r="L11" s="3" t="str">
        <f>VLOOKUP(tblSalaries[[#This Row],[Where do you work]],tblCountries[[Actual]:[Mapping]],2,FALSE)</f>
        <v>Pakistan</v>
      </c>
      <c r="M11" s="12" t="str">
        <f>VLOOKUP(tblSalaries[[#This Row],[clean Country]], mapping!$M$4:$N$137, 2, FALSE)</f>
        <v>Asia</v>
      </c>
      <c r="N11" s="3" t="s">
        <v>34</v>
      </c>
      <c r="O11" s="12">
        <v>2.5</v>
      </c>
      <c r="P11" s="3">
        <v>2</v>
      </c>
    </row>
    <row r="12" spans="1:16" ht="15" customHeight="1">
      <c r="B12" s="3" t="s">
        <v>54</v>
      </c>
      <c r="C12" s="12" t="str">
        <f>IF(AND(tblSalaries[[#This Row],[Region]]=Selected_Region, tblSalaries[[#This Row],[Job Type]]=Selected_Job_Type), COUNT($C$5:C11), "")</f>
        <v/>
      </c>
      <c r="D12" s="5">
        <v>41055.04310185185</v>
      </c>
      <c r="E12" s="6">
        <v>65250</v>
      </c>
      <c r="F12" s="3">
        <v>65250</v>
      </c>
      <c r="G12" s="3" t="s">
        <v>36</v>
      </c>
      <c r="H12" s="3">
        <f>tblSalaries[[#This Row],[clean Salary (in local currency)]]*VLOOKUP(tblSalaries[[#This Row],[Currency]],tblXrate[#Data],2,FALSE)</f>
        <v>65250</v>
      </c>
      <c r="I12" s="3" t="s">
        <v>45</v>
      </c>
      <c r="J12" s="3" t="s">
        <v>45</v>
      </c>
      <c r="K12" s="3" t="s">
        <v>0</v>
      </c>
      <c r="L12" s="3" t="str">
        <f>VLOOKUP(tblSalaries[[#This Row],[Where do you work]],tblCountries[[Actual]:[Mapping]],2,FALSE)</f>
        <v>USA</v>
      </c>
      <c r="M12" s="12" t="str">
        <f>VLOOKUP(tblSalaries[[#This Row],[clean Country]], mapping!$M$4:$N$137, 2, FALSE)</f>
        <v>US / Canada</v>
      </c>
      <c r="N12" s="3" t="s">
        <v>38</v>
      </c>
      <c r="O12" s="12">
        <v>5</v>
      </c>
    </row>
    <row r="13" spans="1:16" ht="15" customHeight="1">
      <c r="B13" s="3" t="s">
        <v>55</v>
      </c>
      <c r="C13" s="12" t="str">
        <f>IF(AND(tblSalaries[[#This Row],[Region]]=Selected_Region, tblSalaries[[#This Row],[Job Type]]=Selected_Job_Type), COUNT($C$5:C12), "")</f>
        <v/>
      </c>
      <c r="D13" s="5">
        <v>41055.053599537037</v>
      </c>
      <c r="E13" s="6" t="s">
        <v>56</v>
      </c>
      <c r="F13" s="3">
        <v>100000</v>
      </c>
      <c r="G13" s="3" t="s">
        <v>57</v>
      </c>
      <c r="H13" s="3">
        <f>tblSalaries[[#This Row],[clean Salary (in local currency)]]*VLOOKUP(tblSalaries[[#This Row],[Currency]],tblXrate[#Data],2,FALSE)</f>
        <v>27221.92126875931</v>
      </c>
      <c r="I13" s="3" t="s">
        <v>45</v>
      </c>
      <c r="J13" s="3" t="s">
        <v>45</v>
      </c>
      <c r="K13" s="3" t="s">
        <v>58</v>
      </c>
      <c r="L13" s="3" t="str">
        <f>VLOOKUP(tblSalaries[[#This Row],[Where do you work]],tblCountries[[Actual]:[Mapping]],2,FALSE)</f>
        <v>Dubai</v>
      </c>
      <c r="M13" s="12" t="str">
        <f>VLOOKUP(tblSalaries[[#This Row],[clean Country]], mapping!$M$4:$N$137, 2, FALSE)</f>
        <v>Middle East</v>
      </c>
      <c r="N13" s="3" t="s">
        <v>38</v>
      </c>
      <c r="O13" s="12">
        <v>5</v>
      </c>
    </row>
    <row r="14" spans="1:16" ht="15" customHeight="1">
      <c r="B14" s="3" t="s">
        <v>59</v>
      </c>
      <c r="C14" s="12" t="str">
        <f>IF(AND(tblSalaries[[#This Row],[Region]]=Selected_Region, tblSalaries[[#This Row],[Job Type]]=Selected_Job_Type), COUNT($C$5:C13), "")</f>
        <v/>
      </c>
      <c r="D14" s="5">
        <v>41055.083865740744</v>
      </c>
      <c r="E14" s="6">
        <v>55000</v>
      </c>
      <c r="F14" s="3">
        <v>55000</v>
      </c>
      <c r="G14" s="3" t="s">
        <v>36</v>
      </c>
      <c r="H14" s="3">
        <f>tblSalaries[[#This Row],[clean Salary (in local currency)]]*VLOOKUP(tblSalaries[[#This Row],[Currency]],tblXrate[#Data],2,FALSE)</f>
        <v>55000</v>
      </c>
      <c r="I14" s="3" t="s">
        <v>45</v>
      </c>
      <c r="J14" s="3" t="s">
        <v>45</v>
      </c>
      <c r="K14" s="3" t="s">
        <v>0</v>
      </c>
      <c r="L14" s="3" t="str">
        <f>VLOOKUP(tblSalaries[[#This Row],[Where do you work]],tblCountries[[Actual]:[Mapping]],2,FALSE)</f>
        <v>USA</v>
      </c>
      <c r="M14" s="12" t="str">
        <f>VLOOKUP(tblSalaries[[#This Row],[clean Country]], mapping!$M$4:$N$137, 2, FALSE)</f>
        <v>US / Canada</v>
      </c>
      <c r="N14" s="3" t="s">
        <v>38</v>
      </c>
      <c r="O14" s="12">
        <v>5</v>
      </c>
    </row>
    <row r="15" spans="1:16" ht="15" customHeight="1">
      <c r="B15" s="3" t="s">
        <v>60</v>
      </c>
      <c r="C15" s="12" t="str">
        <f>IF(AND(tblSalaries[[#This Row],[Region]]=Selected_Region, tblSalaries[[#This Row],[Job Type]]=Selected_Job_Type), COUNT($C$5:C14), "")</f>
        <v/>
      </c>
      <c r="D15" s="5">
        <v>41055.229143518518</v>
      </c>
      <c r="E15" s="6">
        <v>43000</v>
      </c>
      <c r="F15" s="3">
        <v>43000</v>
      </c>
      <c r="G15" s="3" t="s">
        <v>36</v>
      </c>
      <c r="H15" s="3">
        <f>tblSalaries[[#This Row],[clean Salary (in local currency)]]*VLOOKUP(tblSalaries[[#This Row],[Currency]],tblXrate[#Data],2,FALSE)</f>
        <v>43000</v>
      </c>
      <c r="I15" s="3" t="s">
        <v>45</v>
      </c>
      <c r="J15" s="3" t="s">
        <v>45</v>
      </c>
      <c r="K15" s="3" t="s">
        <v>0</v>
      </c>
      <c r="L15" s="3" t="str">
        <f>VLOOKUP(tblSalaries[[#This Row],[Where do you work]],tblCountries[[Actual]:[Mapping]],2,FALSE)</f>
        <v>USA</v>
      </c>
      <c r="M15" s="12" t="str">
        <f>VLOOKUP(tblSalaries[[#This Row],[clean Country]], mapping!$M$4:$N$137, 2, FALSE)</f>
        <v>US / Canada</v>
      </c>
      <c r="N15" s="3" t="s">
        <v>61</v>
      </c>
      <c r="O15" s="12">
        <v>8</v>
      </c>
    </row>
    <row r="16" spans="1:16" ht="15" customHeight="1">
      <c r="B16" s="3" t="s">
        <v>62</v>
      </c>
      <c r="C16" s="12" t="str">
        <f>IF(AND(tblSalaries[[#This Row],[Region]]=Selected_Region, tblSalaries[[#This Row],[Job Type]]=Selected_Job_Type), COUNT($C$5:C15), "")</f>
        <v/>
      </c>
      <c r="D16" s="5">
        <v>41055.314108796294</v>
      </c>
      <c r="E16" s="6">
        <v>130000</v>
      </c>
      <c r="F16" s="3">
        <v>130000</v>
      </c>
      <c r="G16" s="3" t="s">
        <v>63</v>
      </c>
      <c r="H16" s="3">
        <f>tblSalaries[[#This Row],[clean Salary (in local currency)]]*VLOOKUP(tblSalaries[[#This Row],[Currency]],tblXrate[#Data],2,FALSE)</f>
        <v>132588.25533234264</v>
      </c>
      <c r="I16" s="3" t="s">
        <v>45</v>
      </c>
      <c r="J16" s="3" t="s">
        <v>45</v>
      </c>
      <c r="K16" s="3" t="s">
        <v>64</v>
      </c>
      <c r="L16" s="3" t="str">
        <f>VLOOKUP(tblSalaries[[#This Row],[Where do you work]],tblCountries[[Actual]:[Mapping]],2,FALSE)</f>
        <v>Australia</v>
      </c>
      <c r="M16" s="12" t="str">
        <f>VLOOKUP(tblSalaries[[#This Row],[clean Country]], mapping!$M$4:$N$137, 2, FALSE)</f>
        <v>Pacific</v>
      </c>
      <c r="N16" s="3" t="s">
        <v>34</v>
      </c>
      <c r="O16" s="12">
        <v>2.5</v>
      </c>
      <c r="P16" s="3">
        <v>27</v>
      </c>
    </row>
    <row r="17" spans="2:16" ht="15" customHeight="1">
      <c r="B17" s="3" t="s">
        <v>65</v>
      </c>
      <c r="C17" s="12" t="str">
        <f>IF(AND(tblSalaries[[#This Row],[Region]]=Selected_Region, tblSalaries[[#This Row],[Job Type]]=Selected_Job_Type), COUNT($C$5:C16), "")</f>
        <v/>
      </c>
      <c r="D17" s="5">
        <v>41055.537303240744</v>
      </c>
      <c r="E17" s="6" t="s">
        <v>66</v>
      </c>
      <c r="F17" s="3">
        <v>24000</v>
      </c>
      <c r="G17" s="3" t="s">
        <v>36</v>
      </c>
      <c r="H17" s="3">
        <f>tblSalaries[[#This Row],[clean Salary (in local currency)]]*VLOOKUP(tblSalaries[[#This Row],[Currency]],tblXrate[#Data],2,FALSE)</f>
        <v>24000</v>
      </c>
      <c r="I17" s="3" t="s">
        <v>45</v>
      </c>
      <c r="J17" s="3" t="s">
        <v>45</v>
      </c>
      <c r="K17" s="3" t="s">
        <v>67</v>
      </c>
      <c r="L17" s="3" t="str">
        <f>VLOOKUP(tblSalaries[[#This Row],[Where do you work]],tblCountries[[Actual]:[Mapping]],2,FALSE)</f>
        <v>UAE</v>
      </c>
      <c r="M17" s="12" t="str">
        <f>VLOOKUP(tblSalaries[[#This Row],[clean Country]], mapping!$M$4:$N$137, 2, FALSE)</f>
        <v>Middle East</v>
      </c>
      <c r="N17" s="3" t="s">
        <v>34</v>
      </c>
      <c r="O17" s="12">
        <v>2.5</v>
      </c>
      <c r="P17" s="3">
        <v>15</v>
      </c>
    </row>
    <row r="18" spans="2:16" ht="15" customHeight="1">
      <c r="B18" s="3" t="s">
        <v>69</v>
      </c>
      <c r="C18" s="12" t="str">
        <f>IF(AND(tblSalaries[[#This Row],[Region]]=Selected_Region, tblSalaries[[#This Row],[Job Type]]=Selected_Job_Type), COUNT($C$5:C17), "")</f>
        <v/>
      </c>
      <c r="D18" s="5">
        <v>41055.715509259258</v>
      </c>
      <c r="E18" s="6">
        <v>120000</v>
      </c>
      <c r="F18" s="3">
        <v>120000</v>
      </c>
      <c r="G18" s="3" t="s">
        <v>31</v>
      </c>
      <c r="H18" s="3">
        <f>tblSalaries[[#This Row],[clean Salary (in local currency)]]*VLOOKUP(tblSalaries[[#This Row],[Currency]],tblXrate[#Data],2,FALSE)</f>
        <v>2136.9500024931081</v>
      </c>
      <c r="I18" s="3" t="s">
        <v>70</v>
      </c>
      <c r="J18" s="3" t="s">
        <v>45</v>
      </c>
      <c r="K18" s="3" t="s">
        <v>1</v>
      </c>
      <c r="L18" s="3" t="str">
        <f>VLOOKUP(tblSalaries[[#This Row],[Where do you work]],tblCountries[[Actual]:[Mapping]],2,FALSE)</f>
        <v>India</v>
      </c>
      <c r="M18" s="12" t="str">
        <f>VLOOKUP(tblSalaries[[#This Row],[clean Country]], mapping!$M$4:$N$137, 2, FALSE)</f>
        <v>Asia</v>
      </c>
      <c r="N18" s="3" t="s">
        <v>34</v>
      </c>
      <c r="O18" s="12">
        <v>2.5</v>
      </c>
      <c r="P18" s="3">
        <v>2</v>
      </c>
    </row>
    <row r="19" spans="2:16" ht="15" customHeight="1">
      <c r="B19" s="3" t="s">
        <v>585</v>
      </c>
      <c r="C19" s="12" t="str">
        <f>IF(AND(tblSalaries[[#This Row],[Region]]=Selected_Region, tblSalaries[[#This Row],[Job Type]]=Selected_Job_Type), COUNT($C$5:C18), "")</f>
        <v/>
      </c>
      <c r="D19" s="5">
        <v>41057.532870370371</v>
      </c>
      <c r="E19" s="6">
        <v>120000</v>
      </c>
      <c r="F19" s="3">
        <v>120000</v>
      </c>
      <c r="G19" s="3" t="s">
        <v>31</v>
      </c>
      <c r="H19" s="3">
        <f>tblSalaries[[#This Row],[clean Salary (in local currency)]]*VLOOKUP(tblSalaries[[#This Row],[Currency]],tblXrate[#Data],2,FALSE)</f>
        <v>2136.9500024931081</v>
      </c>
      <c r="I19" s="3" t="s">
        <v>586</v>
      </c>
      <c r="J19" s="3" t="s">
        <v>112</v>
      </c>
      <c r="K19" s="3" t="s">
        <v>1</v>
      </c>
      <c r="L19" s="3" t="str">
        <f>VLOOKUP(tblSalaries[[#This Row],[Where do you work]],tblCountries[[Actual]:[Mapping]],2,FALSE)</f>
        <v>India</v>
      </c>
      <c r="M19" s="12" t="str">
        <f>VLOOKUP(tblSalaries[[#This Row],[clean Country]], mapping!$M$4:$N$137, 2, FALSE)</f>
        <v>Asia</v>
      </c>
      <c r="N19" s="3" t="s">
        <v>34</v>
      </c>
      <c r="O19" s="12">
        <v>2.5</v>
      </c>
      <c r="P19" s="3">
        <v>3.5</v>
      </c>
    </row>
    <row r="20" spans="2:16" ht="15" customHeight="1">
      <c r="B20" s="3" t="s">
        <v>71</v>
      </c>
      <c r="C20" s="12" t="str">
        <f>IF(AND(tblSalaries[[#This Row],[Region]]=Selected_Region, tblSalaries[[#This Row],[Job Type]]=Selected_Job_Type), COUNT($C$5:C19), "")</f>
        <v/>
      </c>
      <c r="D20" s="5">
        <v>41055.780555555553</v>
      </c>
      <c r="E20" s="6" t="s">
        <v>72</v>
      </c>
      <c r="F20" s="3">
        <v>33600</v>
      </c>
      <c r="G20" s="3" t="s">
        <v>57</v>
      </c>
      <c r="H20" s="3">
        <f>tblSalaries[[#This Row],[clean Salary (in local currency)]]*VLOOKUP(tblSalaries[[#This Row],[Currency]],tblXrate[#Data],2,FALSE)</f>
        <v>9146.5655463031271</v>
      </c>
      <c r="I20" s="3" t="s">
        <v>45</v>
      </c>
      <c r="J20" s="3" t="s">
        <v>45</v>
      </c>
      <c r="K20" s="3" t="s">
        <v>58</v>
      </c>
      <c r="L20" s="3" t="str">
        <f>VLOOKUP(tblSalaries[[#This Row],[Where do you work]],tblCountries[[Actual]:[Mapping]],2,FALSE)</f>
        <v>Dubai</v>
      </c>
      <c r="M20" s="12" t="str">
        <f>VLOOKUP(tblSalaries[[#This Row],[clean Country]], mapping!$M$4:$N$137, 2, FALSE)</f>
        <v>Middle East</v>
      </c>
      <c r="N20" s="3" t="s">
        <v>73</v>
      </c>
      <c r="O20" s="12">
        <v>1.5</v>
      </c>
      <c r="P20" s="3">
        <v>7</v>
      </c>
    </row>
    <row r="21" spans="2:16" ht="15" customHeight="1">
      <c r="B21" s="3" t="s">
        <v>989</v>
      </c>
      <c r="C21" s="12" t="str">
        <f>IF(AND(tblSalaries[[#This Row],[Region]]=Selected_Region, tblSalaries[[#This Row],[Job Type]]=Selected_Job_Type), COUNT($C$5:C20), "")</f>
        <v/>
      </c>
      <c r="D21" s="5">
        <v>41056.616215277776</v>
      </c>
      <c r="E21" s="6">
        <v>120000</v>
      </c>
      <c r="F21" s="3">
        <v>120000</v>
      </c>
      <c r="G21" s="3" t="s">
        <v>31</v>
      </c>
      <c r="H21" s="3">
        <f>tblSalaries[[#This Row],[clean Salary (in local currency)]]*VLOOKUP(tblSalaries[[#This Row],[Currency]],tblXrate[#Data],2,FALSE)</f>
        <v>2136.9500024931081</v>
      </c>
      <c r="I21" s="3" t="s">
        <v>990</v>
      </c>
      <c r="J21" s="3" t="s">
        <v>134</v>
      </c>
      <c r="K21" s="3" t="s">
        <v>1</v>
      </c>
      <c r="L21" s="3" t="str">
        <f>VLOOKUP(tblSalaries[[#This Row],[Where do you work]],tblCountries[[Actual]:[Mapping]],2,FALSE)</f>
        <v>India</v>
      </c>
      <c r="M21" s="12" t="str">
        <f>VLOOKUP(tblSalaries[[#This Row],[clean Country]], mapping!$M$4:$N$137, 2, FALSE)</f>
        <v>Asia</v>
      </c>
      <c r="N21" s="3" t="s">
        <v>38</v>
      </c>
      <c r="O21" s="12">
        <v>5</v>
      </c>
      <c r="P21" s="3">
        <v>5</v>
      </c>
    </row>
    <row r="22" spans="2:16" ht="15" customHeight="1">
      <c r="B22" s="3" t="s">
        <v>76</v>
      </c>
      <c r="C22" s="12" t="str">
        <f>IF(AND(tblSalaries[[#This Row],[Region]]=Selected_Region, tblSalaries[[#This Row],[Job Type]]=Selected_Job_Type), COUNT($C$5:C21), "")</f>
        <v/>
      </c>
      <c r="D22" s="5">
        <v>41056.573460648149</v>
      </c>
      <c r="E22" s="6">
        <v>36500</v>
      </c>
      <c r="F22" s="3">
        <v>36500</v>
      </c>
      <c r="G22" s="3" t="s">
        <v>36</v>
      </c>
      <c r="H22" s="3">
        <f>tblSalaries[[#This Row],[clean Salary (in local currency)]]*VLOOKUP(tblSalaries[[#This Row],[Currency]],tblXrate[#Data],2,FALSE)</f>
        <v>36500</v>
      </c>
      <c r="I22" s="3" t="s">
        <v>45</v>
      </c>
      <c r="J22" s="3" t="s">
        <v>45</v>
      </c>
      <c r="K22" s="3" t="s">
        <v>77</v>
      </c>
      <c r="L22" s="3" t="str">
        <f>VLOOKUP(tblSalaries[[#This Row],[Where do you work]],tblCountries[[Actual]:[Mapping]],2,FALSE)</f>
        <v>Saudi Arabia</v>
      </c>
      <c r="M22" s="12" t="str">
        <f>VLOOKUP(tblSalaries[[#This Row],[clean Country]], mapping!$M$4:$N$137, 2, FALSE)</f>
        <v>Middle East</v>
      </c>
      <c r="N22" s="3" t="s">
        <v>38</v>
      </c>
      <c r="O22" s="12">
        <v>5</v>
      </c>
      <c r="P22" s="3">
        <v>15</v>
      </c>
    </row>
    <row r="23" spans="2:16" ht="15" customHeight="1">
      <c r="B23" s="3" t="s">
        <v>78</v>
      </c>
      <c r="C23" s="12" t="str">
        <f>IF(AND(tblSalaries[[#This Row],[Region]]=Selected_Region, tblSalaries[[#This Row],[Job Type]]=Selected_Job_Type), COUNT($C$5:C22), "")</f>
        <v/>
      </c>
      <c r="D23" s="5">
        <v>41057.062025462961</v>
      </c>
      <c r="E23" s="6">
        <v>3000</v>
      </c>
      <c r="F23" s="3">
        <v>36000</v>
      </c>
      <c r="G23" s="3" t="s">
        <v>36</v>
      </c>
      <c r="H23" s="3">
        <f>tblSalaries[[#This Row],[clean Salary (in local currency)]]*VLOOKUP(tblSalaries[[#This Row],[Currency]],tblXrate[#Data],2,FALSE)</f>
        <v>36000</v>
      </c>
      <c r="I23" s="3" t="s">
        <v>45</v>
      </c>
      <c r="J23" s="3" t="s">
        <v>45</v>
      </c>
      <c r="K23" s="3" t="s">
        <v>79</v>
      </c>
      <c r="L23" s="3" t="str">
        <f>VLOOKUP(tblSalaries[[#This Row],[Where do you work]],tblCountries[[Actual]:[Mapping]],2,FALSE)</f>
        <v>UAE</v>
      </c>
      <c r="M23" s="12" t="str">
        <f>VLOOKUP(tblSalaries[[#This Row],[clean Country]], mapping!$M$4:$N$137, 2, FALSE)</f>
        <v>Middle East</v>
      </c>
      <c r="N23" s="3" t="s">
        <v>38</v>
      </c>
      <c r="O23" s="12">
        <v>5</v>
      </c>
      <c r="P23" s="3">
        <v>4.5</v>
      </c>
    </row>
    <row r="24" spans="2:16" ht="15" customHeight="1">
      <c r="B24" s="3" t="s">
        <v>1265</v>
      </c>
      <c r="C24" s="12" t="str">
        <f>IF(AND(tblSalaries[[#This Row],[Region]]=Selected_Region, tblSalaries[[#This Row],[Job Type]]=Selected_Job_Type), COUNT($C$5:C23), "")</f>
        <v/>
      </c>
      <c r="D24" s="5">
        <v>41055.550555555557</v>
      </c>
      <c r="E24" s="6" t="s">
        <v>1266</v>
      </c>
      <c r="F24" s="3">
        <v>120000</v>
      </c>
      <c r="G24" s="3" t="s">
        <v>31</v>
      </c>
      <c r="H24" s="3">
        <f>tblSalaries[[#This Row],[clean Salary (in local currency)]]*VLOOKUP(tblSalaries[[#This Row],[Currency]],tblXrate[#Data],2,FALSE)</f>
        <v>2136.9500024931081</v>
      </c>
      <c r="I24" s="3" t="s">
        <v>1253</v>
      </c>
      <c r="J24" s="3" t="s">
        <v>112</v>
      </c>
      <c r="K24" s="3" t="s">
        <v>1</v>
      </c>
      <c r="L24" s="3" t="str">
        <f>VLOOKUP(tblSalaries[[#This Row],[Where do you work]],tblCountries[[Actual]:[Mapping]],2,FALSE)</f>
        <v>India</v>
      </c>
      <c r="M24" s="12" t="str">
        <f>VLOOKUP(tblSalaries[[#This Row],[clean Country]], mapping!$M$4:$N$137, 2, FALSE)</f>
        <v>Asia</v>
      </c>
      <c r="N24" s="3" t="s">
        <v>34</v>
      </c>
      <c r="O24" s="12">
        <v>2.5</v>
      </c>
      <c r="P24" s="3">
        <v>3</v>
      </c>
    </row>
    <row r="25" spans="2:16" ht="15" customHeight="1">
      <c r="B25" s="3" t="s">
        <v>1981</v>
      </c>
      <c r="C25" s="12" t="str">
        <f>IF(AND(tblSalaries[[#This Row],[Region]]=Selected_Region, tblSalaries[[#This Row],[Job Type]]=Selected_Job_Type), COUNT($C$5:C24), "")</f>
        <v/>
      </c>
      <c r="D25" s="5">
        <v>41055.586516203701</v>
      </c>
      <c r="E25" s="6" t="s">
        <v>1982</v>
      </c>
      <c r="F25" s="3">
        <v>120000</v>
      </c>
      <c r="G25" s="3" t="s">
        <v>31</v>
      </c>
      <c r="H25" s="3">
        <f>tblSalaries[[#This Row],[clean Salary (in local currency)]]*VLOOKUP(tblSalaries[[#This Row],[Currency]],tblXrate[#Data],2,FALSE)</f>
        <v>2136.9500024931081</v>
      </c>
      <c r="I25" s="3" t="s">
        <v>1983</v>
      </c>
      <c r="J25" s="3" t="s">
        <v>112</v>
      </c>
      <c r="K25" s="3" t="s">
        <v>1</v>
      </c>
      <c r="L25" s="3" t="str">
        <f>VLOOKUP(tblSalaries[[#This Row],[Where do you work]],tblCountries[[Actual]:[Mapping]],2,FALSE)</f>
        <v>India</v>
      </c>
      <c r="M25" s="12" t="str">
        <f>VLOOKUP(tblSalaries[[#This Row],[clean Country]], mapping!$M$4:$N$137, 2, FALSE)</f>
        <v>Asia</v>
      </c>
      <c r="N25" s="3" t="s">
        <v>73</v>
      </c>
      <c r="O25" s="12">
        <v>1.5</v>
      </c>
      <c r="P25" s="3">
        <v>0</v>
      </c>
    </row>
    <row r="26" spans="2:16" ht="15" customHeight="1">
      <c r="B26" s="3" t="s">
        <v>164</v>
      </c>
      <c r="C26" s="12" t="str">
        <f>IF(AND(tblSalaries[[#This Row],[Region]]=Selected_Region, tblSalaries[[#This Row],[Job Type]]=Selected_Job_Type), COUNT($C$5:C25), "")</f>
        <v/>
      </c>
      <c r="D26" s="5">
        <v>41055.623437499999</v>
      </c>
      <c r="E26" s="6" t="s">
        <v>165</v>
      </c>
      <c r="F26" s="3">
        <v>204000</v>
      </c>
      <c r="G26" s="3" t="s">
        <v>157</v>
      </c>
      <c r="H26" s="3">
        <f>tblSalaries[[#This Row],[clean Salary (in local currency)]]*VLOOKUP(tblSalaries[[#This Row],[Currency]],tblXrate[#Data],2,FALSE)</f>
        <v>2165.2740982270229</v>
      </c>
      <c r="I26" s="3" t="s">
        <v>166</v>
      </c>
      <c r="J26" s="3" t="s">
        <v>134</v>
      </c>
      <c r="K26" s="3" t="s">
        <v>155</v>
      </c>
      <c r="L26" s="3" t="str">
        <f>VLOOKUP(tblSalaries[[#This Row],[Where do you work]],tblCountries[[Actual]:[Mapping]],2,FALSE)</f>
        <v>Pakistan</v>
      </c>
      <c r="M26" s="12" t="str">
        <f>VLOOKUP(tblSalaries[[#This Row],[clean Country]], mapping!$M$4:$N$137, 2, FALSE)</f>
        <v>Asia</v>
      </c>
      <c r="N26" s="3" t="s">
        <v>61</v>
      </c>
      <c r="O26" s="12">
        <v>8</v>
      </c>
      <c r="P26" s="3">
        <v>2</v>
      </c>
    </row>
    <row r="27" spans="2:16" ht="15" customHeight="1">
      <c r="B27" s="3" t="s">
        <v>84</v>
      </c>
      <c r="C27" s="12" t="str">
        <f>IF(AND(tblSalaries[[#This Row],[Region]]=Selected_Region, tblSalaries[[#This Row],[Job Type]]=Selected_Job_Type), COUNT($C$5:C26), "")</f>
        <v/>
      </c>
      <c r="D27" s="5">
        <v>41057.885011574072</v>
      </c>
      <c r="E27" s="6" t="s">
        <v>85</v>
      </c>
      <c r="F27" s="3">
        <v>366252</v>
      </c>
      <c r="G27" s="3" t="s">
        <v>86</v>
      </c>
      <c r="H27" s="3">
        <f>tblSalaries[[#This Row],[clean Salary (in local currency)]]*VLOOKUP(tblSalaries[[#This Row],[Currency]],tblXrate[#Data],2,FALSE)</f>
        <v>44654.095718350931</v>
      </c>
      <c r="I27" s="3" t="s">
        <v>45</v>
      </c>
      <c r="J27" s="3" t="s">
        <v>45</v>
      </c>
      <c r="K27" s="3" t="s">
        <v>87</v>
      </c>
      <c r="L27" s="3" t="str">
        <f>VLOOKUP(tblSalaries[[#This Row],[Where do you work]],tblCountries[[Actual]:[Mapping]],2,FALSE)</f>
        <v>South Africa</v>
      </c>
      <c r="M27" s="12" t="str">
        <f>VLOOKUP(tblSalaries[[#This Row],[clean Country]], mapping!$M$4:$N$137, 2, FALSE)</f>
        <v>Africa</v>
      </c>
      <c r="N27" s="3" t="s">
        <v>61</v>
      </c>
      <c r="O27" s="12">
        <v>8</v>
      </c>
      <c r="P27" s="3">
        <v>15</v>
      </c>
    </row>
    <row r="28" spans="2:16" ht="15" customHeight="1">
      <c r="B28" s="3" t="s">
        <v>88</v>
      </c>
      <c r="C28" s="12" t="str">
        <f>IF(AND(tblSalaries[[#This Row],[Region]]=Selected_Region, tblSalaries[[#This Row],[Job Type]]=Selected_Job_Type), COUNT($C$5:C27), "")</f>
        <v/>
      </c>
      <c r="D28" s="5">
        <v>41057.991087962961</v>
      </c>
      <c r="E28" s="6">
        <v>19000</v>
      </c>
      <c r="F28" s="3">
        <v>19000</v>
      </c>
      <c r="G28" s="3" t="s">
        <v>36</v>
      </c>
      <c r="H28" s="3">
        <f>tblSalaries[[#This Row],[clean Salary (in local currency)]]*VLOOKUP(tblSalaries[[#This Row],[Currency]],tblXrate[#Data],2,FALSE)</f>
        <v>19000</v>
      </c>
      <c r="I28" s="3" t="s">
        <v>45</v>
      </c>
      <c r="J28" s="3" t="s">
        <v>45</v>
      </c>
      <c r="K28" s="3" t="s">
        <v>89</v>
      </c>
      <c r="L28" s="3" t="str">
        <f>VLOOKUP(tblSalaries[[#This Row],[Where do you work]],tblCountries[[Actual]:[Mapping]],2,FALSE)</f>
        <v>UK</v>
      </c>
      <c r="M28" s="12" t="str">
        <f>VLOOKUP(tblSalaries[[#This Row],[clean Country]], mapping!$M$4:$N$137, 2, FALSE)</f>
        <v>EU</v>
      </c>
      <c r="N28" s="3" t="s">
        <v>38</v>
      </c>
      <c r="O28" s="12">
        <v>5</v>
      </c>
      <c r="P28" s="3">
        <v>20</v>
      </c>
    </row>
    <row r="29" spans="2:16" ht="15" customHeight="1">
      <c r="B29" s="3" t="s">
        <v>90</v>
      </c>
      <c r="C29" s="12" t="str">
        <f>IF(AND(tblSalaries[[#This Row],[Region]]=Selected_Region, tblSalaries[[#This Row],[Job Type]]=Selected_Job_Type), COUNT($C$5:C28), "")</f>
        <v/>
      </c>
      <c r="D29" s="5">
        <v>41058.184050925927</v>
      </c>
      <c r="E29" s="6">
        <v>56000</v>
      </c>
      <c r="F29" s="3">
        <v>56000</v>
      </c>
      <c r="G29" s="3" t="s">
        <v>36</v>
      </c>
      <c r="H29" s="3">
        <f>tblSalaries[[#This Row],[clean Salary (in local currency)]]*VLOOKUP(tblSalaries[[#This Row],[Currency]],tblXrate[#Data],2,FALSE)</f>
        <v>56000</v>
      </c>
      <c r="I29" s="3" t="s">
        <v>45</v>
      </c>
      <c r="J29" s="3" t="s">
        <v>45</v>
      </c>
      <c r="K29" s="3" t="s">
        <v>0</v>
      </c>
      <c r="L29" s="3" t="str">
        <f>VLOOKUP(tblSalaries[[#This Row],[Where do you work]],tblCountries[[Actual]:[Mapping]],2,FALSE)</f>
        <v>USA</v>
      </c>
      <c r="M29" s="12" t="str">
        <f>VLOOKUP(tblSalaries[[#This Row],[clean Country]], mapping!$M$4:$N$137, 2, FALSE)</f>
        <v>US / Canada</v>
      </c>
      <c r="N29" s="3" t="s">
        <v>38</v>
      </c>
      <c r="O29" s="12">
        <v>5</v>
      </c>
      <c r="P29" s="3">
        <v>1</v>
      </c>
    </row>
    <row r="30" spans="2:16" ht="15" customHeight="1">
      <c r="B30" s="3" t="s">
        <v>91</v>
      </c>
      <c r="C30" s="12" t="str">
        <f>IF(AND(tblSalaries[[#This Row],[Region]]=Selected_Region, tblSalaries[[#This Row],[Job Type]]=Selected_Job_Type), COUNT($C$5:C29), "")</f>
        <v/>
      </c>
      <c r="D30" s="5">
        <v>41058.705358796295</v>
      </c>
      <c r="E30" s="6">
        <v>80000</v>
      </c>
      <c r="F30" s="3">
        <v>80000</v>
      </c>
      <c r="G30" s="3" t="s">
        <v>92</v>
      </c>
      <c r="H30" s="3">
        <f>tblSalaries[[#This Row],[clean Salary (in local currency)]]*VLOOKUP(tblSalaries[[#This Row],[Currency]],tblXrate[#Data],2,FALSE)</f>
        <v>63807.047488395103</v>
      </c>
      <c r="I30" s="3" t="s">
        <v>75</v>
      </c>
      <c r="J30" s="3" t="s">
        <v>45</v>
      </c>
      <c r="K30" s="3" t="s">
        <v>93</v>
      </c>
      <c r="L30" s="3" t="str">
        <f>VLOOKUP(tblSalaries[[#This Row],[Where do you work]],tblCountries[[Actual]:[Mapping]],2,FALSE)</f>
        <v>New Zealand</v>
      </c>
      <c r="M30" s="12" t="str">
        <f>VLOOKUP(tblSalaries[[#This Row],[clean Country]], mapping!$M$4:$N$137, 2, FALSE)</f>
        <v>Pacific</v>
      </c>
      <c r="N30" s="3" t="s">
        <v>61</v>
      </c>
      <c r="O30" s="12">
        <v>8</v>
      </c>
      <c r="P30" s="3">
        <v>15</v>
      </c>
    </row>
    <row r="31" spans="2:16" ht="15" customHeight="1">
      <c r="B31" s="3" t="s">
        <v>968</v>
      </c>
      <c r="C31" s="12" t="str">
        <f>IF(AND(tblSalaries[[#This Row],[Region]]=Selected_Region, tblSalaries[[#This Row],[Job Type]]=Selected_Job_Type), COUNT($C$5:C30), "")</f>
        <v/>
      </c>
      <c r="D31" s="5">
        <v>41055.13417824074</v>
      </c>
      <c r="E31" s="6">
        <v>125000</v>
      </c>
      <c r="F31" s="3">
        <v>125000</v>
      </c>
      <c r="G31" s="3" t="s">
        <v>31</v>
      </c>
      <c r="H31" s="3">
        <f>tblSalaries[[#This Row],[clean Salary (in local currency)]]*VLOOKUP(tblSalaries[[#This Row],[Currency]],tblXrate[#Data],2,FALSE)</f>
        <v>2225.989585930321</v>
      </c>
      <c r="I31" s="3" t="s">
        <v>969</v>
      </c>
      <c r="J31" s="3" t="s">
        <v>112</v>
      </c>
      <c r="K31" s="3" t="s">
        <v>1</v>
      </c>
      <c r="L31" s="3" t="str">
        <f>VLOOKUP(tblSalaries[[#This Row],[Where do you work]],tblCountries[[Actual]:[Mapping]],2,FALSE)</f>
        <v>India</v>
      </c>
      <c r="M31" s="12" t="str">
        <f>VLOOKUP(tblSalaries[[#This Row],[clean Country]], mapping!$M$4:$N$137, 2, FALSE)</f>
        <v>Asia</v>
      </c>
      <c r="N31" s="3" t="s">
        <v>38</v>
      </c>
      <c r="O31" s="12">
        <v>5</v>
      </c>
    </row>
    <row r="32" spans="2:16" ht="15" customHeight="1">
      <c r="B32" s="3" t="s">
        <v>2560</v>
      </c>
      <c r="C32" s="12" t="str">
        <f>IF(AND(tblSalaries[[#This Row],[Region]]=Selected_Region, tblSalaries[[#This Row],[Job Type]]=Selected_Job_Type), COUNT($C$5:C31), "")</f>
        <v/>
      </c>
      <c r="D32" s="5">
        <v>41063.735578703701</v>
      </c>
      <c r="E32" s="6" t="s">
        <v>2561</v>
      </c>
      <c r="F32" s="3">
        <v>125000</v>
      </c>
      <c r="G32" s="3" t="s">
        <v>31</v>
      </c>
      <c r="H32" s="3">
        <f>tblSalaries[[#This Row],[clean Salary (in local currency)]]*VLOOKUP(tblSalaries[[#This Row],[Currency]],tblXrate[#Data],2,FALSE)</f>
        <v>2225.989585930321</v>
      </c>
      <c r="I32" s="3" t="s">
        <v>2562</v>
      </c>
      <c r="J32" s="3" t="s">
        <v>112</v>
      </c>
      <c r="K32" s="3" t="s">
        <v>1</v>
      </c>
      <c r="L32" s="3" t="str">
        <f>VLOOKUP(tblSalaries[[#This Row],[Where do you work]],tblCountries[[Actual]:[Mapping]],2,FALSE)</f>
        <v>India</v>
      </c>
      <c r="M32" s="12" t="str">
        <f>VLOOKUP(tblSalaries[[#This Row],[clean Country]], mapping!$M$4:$N$137, 2, FALSE)</f>
        <v>Asia</v>
      </c>
      <c r="N32" s="3" t="s">
        <v>34</v>
      </c>
      <c r="O32" s="12">
        <v>2.5</v>
      </c>
      <c r="P32" s="3">
        <v>4</v>
      </c>
    </row>
    <row r="33" spans="2:16" ht="15" customHeight="1">
      <c r="B33" s="3" t="s">
        <v>96</v>
      </c>
      <c r="C33" s="12" t="str">
        <f>IF(AND(tblSalaries[[#This Row],[Region]]=Selected_Region, tblSalaries[[#This Row],[Job Type]]=Selected_Job_Type), COUNT($C$5:C32), "")</f>
        <v/>
      </c>
      <c r="D33" s="5">
        <v>41060.025347222225</v>
      </c>
      <c r="E33" s="6">
        <v>50000</v>
      </c>
      <c r="F33" s="3">
        <v>50000</v>
      </c>
      <c r="G33" s="3" t="s">
        <v>43</v>
      </c>
      <c r="H33" s="3">
        <f>tblSalaries[[#This Row],[clean Salary (in local currency)]]*VLOOKUP(tblSalaries[[#This Row],[Currency]],tblXrate[#Data],2,FALSE)</f>
        <v>63519.971949580387</v>
      </c>
      <c r="I33" s="3" t="s">
        <v>75</v>
      </c>
      <c r="J33" s="3" t="s">
        <v>45</v>
      </c>
      <c r="K33" s="3" t="s">
        <v>97</v>
      </c>
      <c r="L33" s="3" t="str">
        <f>VLOOKUP(tblSalaries[[#This Row],[Where do you work]],tblCountries[[Actual]:[Mapping]],2,FALSE)</f>
        <v>italy</v>
      </c>
      <c r="M33" s="12" t="str">
        <f>VLOOKUP(tblSalaries[[#This Row],[clean Country]], mapping!$M$4:$N$137, 2, FALSE)</f>
        <v>EU</v>
      </c>
      <c r="N33" s="3" t="s">
        <v>61</v>
      </c>
      <c r="O33" s="12">
        <v>8</v>
      </c>
      <c r="P33" s="3">
        <v>15</v>
      </c>
    </row>
    <row r="34" spans="2:16" ht="15" customHeight="1">
      <c r="B34" s="3" t="s">
        <v>98</v>
      </c>
      <c r="C34" s="12" t="str">
        <f>IF(AND(tblSalaries[[#This Row],[Region]]=Selected_Region, tblSalaries[[#This Row],[Job Type]]=Selected_Job_Type), COUNT($C$5:C33), "")</f>
        <v/>
      </c>
      <c r="D34" s="5">
        <v>41060.394502314812</v>
      </c>
      <c r="E34" s="6">
        <v>38000</v>
      </c>
      <c r="F34" s="3">
        <v>38000</v>
      </c>
      <c r="G34" s="3" t="s">
        <v>36</v>
      </c>
      <c r="H34" s="3">
        <f>tblSalaries[[#This Row],[clean Salary (in local currency)]]*VLOOKUP(tblSalaries[[#This Row],[Currency]],tblXrate[#Data],2,FALSE)</f>
        <v>38000</v>
      </c>
      <c r="I34" s="3" t="s">
        <v>45</v>
      </c>
      <c r="J34" s="3" t="s">
        <v>45</v>
      </c>
      <c r="K34" s="3" t="s">
        <v>0</v>
      </c>
      <c r="L34" s="3" t="str">
        <f>VLOOKUP(tblSalaries[[#This Row],[Where do you work]],tblCountries[[Actual]:[Mapping]],2,FALSE)</f>
        <v>USA</v>
      </c>
      <c r="M34" s="12" t="str">
        <f>VLOOKUP(tblSalaries[[#This Row],[clean Country]], mapping!$M$4:$N$137, 2, FALSE)</f>
        <v>US / Canada</v>
      </c>
      <c r="N34" s="3" t="s">
        <v>38</v>
      </c>
      <c r="O34" s="12">
        <v>5</v>
      </c>
      <c r="P34" s="3">
        <v>11</v>
      </c>
    </row>
    <row r="35" spans="2:16" ht="15" customHeight="1">
      <c r="B35" s="3" t="s">
        <v>99</v>
      </c>
      <c r="C35" s="12" t="str">
        <f>IF(AND(tblSalaries[[#This Row],[Region]]=Selected_Region, tblSalaries[[#This Row],[Job Type]]=Selected_Job_Type), COUNT($C$5:C34), "")</f>
        <v/>
      </c>
      <c r="D35" s="5">
        <v>41061.790763888886</v>
      </c>
      <c r="E35" s="6">
        <v>177600</v>
      </c>
      <c r="F35" s="3">
        <v>177600</v>
      </c>
      <c r="G35" s="3" t="s">
        <v>36</v>
      </c>
      <c r="H35" s="3">
        <f>tblSalaries[[#This Row],[clean Salary (in local currency)]]*VLOOKUP(tblSalaries[[#This Row],[Currency]],tblXrate[#Data],2,FALSE)</f>
        <v>177600</v>
      </c>
      <c r="I35" s="3" t="s">
        <v>45</v>
      </c>
      <c r="J35" s="3" t="s">
        <v>45</v>
      </c>
      <c r="K35" s="3" t="s">
        <v>100</v>
      </c>
      <c r="L35" s="3" t="str">
        <f>VLOOKUP(tblSalaries[[#This Row],[Where do you work]],tblCountries[[Actual]:[Mapping]],2,FALSE)</f>
        <v>Lesotho</v>
      </c>
      <c r="M35" s="12" t="str">
        <f>VLOOKUP(tblSalaries[[#This Row],[clean Country]], mapping!$M$4:$N$137, 2, FALSE)</f>
        <v>Africa</v>
      </c>
      <c r="N35" s="3" t="s">
        <v>38</v>
      </c>
      <c r="O35" s="12">
        <v>5</v>
      </c>
      <c r="P35" s="3">
        <v>6</v>
      </c>
    </row>
    <row r="36" spans="2:16" ht="15" customHeight="1">
      <c r="B36" s="3" t="s">
        <v>101</v>
      </c>
      <c r="C36" s="12" t="str">
        <f>IF(AND(tblSalaries[[#This Row],[Region]]=Selected_Region, tblSalaries[[#This Row],[Job Type]]=Selected_Job_Type), COUNT($C$5:C35), "")</f>
        <v/>
      </c>
      <c r="D36" s="5">
        <v>41065.097928240742</v>
      </c>
      <c r="E36" s="6">
        <v>75000</v>
      </c>
      <c r="F36" s="3">
        <v>75000</v>
      </c>
      <c r="G36" s="3" t="s">
        <v>36</v>
      </c>
      <c r="H36" s="3">
        <f>tblSalaries[[#This Row],[clean Salary (in local currency)]]*VLOOKUP(tblSalaries[[#This Row],[Currency]],tblXrate[#Data],2,FALSE)</f>
        <v>75000</v>
      </c>
      <c r="I36" s="3" t="s">
        <v>45</v>
      </c>
      <c r="J36" s="3" t="s">
        <v>45</v>
      </c>
      <c r="K36" s="3" t="s">
        <v>0</v>
      </c>
      <c r="L36" s="3" t="str">
        <f>VLOOKUP(tblSalaries[[#This Row],[Where do you work]],tblCountries[[Actual]:[Mapping]],2,FALSE)</f>
        <v>USA</v>
      </c>
      <c r="M36" s="12" t="str">
        <f>VLOOKUP(tblSalaries[[#This Row],[clean Country]], mapping!$M$4:$N$137, 2, FALSE)</f>
        <v>US / Canada</v>
      </c>
      <c r="N36" s="3" t="s">
        <v>38</v>
      </c>
      <c r="O36" s="12">
        <v>5</v>
      </c>
      <c r="P36" s="3">
        <v>10</v>
      </c>
    </row>
    <row r="37" spans="2:16" ht="15" customHeight="1">
      <c r="B37" s="3" t="s">
        <v>102</v>
      </c>
      <c r="C37" s="12" t="str">
        <f>IF(AND(tblSalaries[[#This Row],[Region]]=Selected_Region, tblSalaries[[#This Row],[Job Type]]=Selected_Job_Type), COUNT($C$5:C36), "")</f>
        <v/>
      </c>
      <c r="D37" s="5">
        <v>41069.859756944446</v>
      </c>
      <c r="E37" s="6">
        <v>1500</v>
      </c>
      <c r="F37" s="3">
        <v>18000</v>
      </c>
      <c r="G37" s="3" t="s">
        <v>36</v>
      </c>
      <c r="H37" s="3">
        <f>tblSalaries[[#This Row],[clean Salary (in local currency)]]*VLOOKUP(tblSalaries[[#This Row],[Currency]],tblXrate[#Data],2,FALSE)</f>
        <v>18000</v>
      </c>
      <c r="I37" s="3" t="s">
        <v>75</v>
      </c>
      <c r="J37" s="3" t="s">
        <v>45</v>
      </c>
      <c r="K37" s="3" t="s">
        <v>103</v>
      </c>
      <c r="L37" s="3" t="str">
        <f>VLOOKUP(tblSalaries[[#This Row],[Where do you work]],tblCountries[[Actual]:[Mapping]],2,FALSE)</f>
        <v>UAE</v>
      </c>
      <c r="M37" s="12" t="str">
        <f>VLOOKUP(tblSalaries[[#This Row],[clean Country]], mapping!$M$4:$N$137, 2, FALSE)</f>
        <v>Middle East</v>
      </c>
      <c r="N37" s="3" t="s">
        <v>61</v>
      </c>
      <c r="O37" s="12">
        <v>8</v>
      </c>
      <c r="P37" s="3">
        <v>3</v>
      </c>
    </row>
    <row r="38" spans="2:16" ht="15" customHeight="1">
      <c r="B38" s="3" t="s">
        <v>171</v>
      </c>
      <c r="C38" s="12" t="str">
        <f>IF(AND(tblSalaries[[#This Row],[Region]]=Selected_Region, tblSalaries[[#This Row],[Job Type]]=Selected_Job_Type), COUNT($C$5:C37), "")</f>
        <v/>
      </c>
      <c r="D38" s="5">
        <v>41057.583981481483</v>
      </c>
      <c r="E38" s="6">
        <v>194</v>
      </c>
      <c r="F38" s="3">
        <v>2400</v>
      </c>
      <c r="G38" s="3" t="s">
        <v>36</v>
      </c>
      <c r="H38" s="3">
        <f>tblSalaries[[#This Row],[clean Salary (in local currency)]]*VLOOKUP(tblSalaries[[#This Row],[Currency]],tblXrate[#Data],2,FALSE)</f>
        <v>2400</v>
      </c>
      <c r="I38" s="3" t="s">
        <v>170</v>
      </c>
      <c r="J38" s="3" t="s">
        <v>45</v>
      </c>
      <c r="K38" s="3" t="s">
        <v>155</v>
      </c>
      <c r="L38" s="3" t="str">
        <f>VLOOKUP(tblSalaries[[#This Row],[Where do you work]],tblCountries[[Actual]:[Mapping]],2,FALSE)</f>
        <v>Pakistan</v>
      </c>
      <c r="M38" s="12" t="str">
        <f>VLOOKUP(tblSalaries[[#This Row],[clean Country]], mapping!$M$4:$N$137, 2, FALSE)</f>
        <v>Asia</v>
      </c>
      <c r="N38" s="3" t="s">
        <v>34</v>
      </c>
      <c r="O38" s="12">
        <v>2.5</v>
      </c>
      <c r="P38" s="3">
        <v>15</v>
      </c>
    </row>
    <row r="39" spans="2:16" ht="15" customHeight="1">
      <c r="B39" s="3" t="s">
        <v>105</v>
      </c>
      <c r="C39" s="12" t="str">
        <f>IF(AND(tblSalaries[[#This Row],[Region]]=Selected_Region, tblSalaries[[#This Row],[Job Type]]=Selected_Job_Type), COUNT($C$5:C38), "")</f>
        <v/>
      </c>
      <c r="D39" s="5">
        <v>41075.375092592592</v>
      </c>
      <c r="E39" s="6">
        <v>48000</v>
      </c>
      <c r="F39" s="3">
        <v>48000</v>
      </c>
      <c r="G39" s="3" t="s">
        <v>36</v>
      </c>
      <c r="H39" s="3">
        <f>tblSalaries[[#This Row],[clean Salary (in local currency)]]*VLOOKUP(tblSalaries[[#This Row],[Currency]],tblXrate[#Data],2,FALSE)</f>
        <v>48000</v>
      </c>
      <c r="I39" s="3" t="s">
        <v>45</v>
      </c>
      <c r="J39" s="3" t="s">
        <v>45</v>
      </c>
      <c r="K39" s="3" t="s">
        <v>0</v>
      </c>
      <c r="L39" s="3" t="str">
        <f>VLOOKUP(tblSalaries[[#This Row],[Where do you work]],tblCountries[[Actual]:[Mapping]],2,FALSE)</f>
        <v>USA</v>
      </c>
      <c r="M39" s="12" t="str">
        <f>VLOOKUP(tblSalaries[[#This Row],[clean Country]], mapping!$M$4:$N$137, 2, FALSE)</f>
        <v>US / Canada</v>
      </c>
      <c r="N39" s="3" t="s">
        <v>38</v>
      </c>
      <c r="O39" s="12">
        <v>5</v>
      </c>
      <c r="P39" s="3">
        <v>1</v>
      </c>
    </row>
    <row r="40" spans="2:16" ht="15" customHeight="1">
      <c r="B40" s="3" t="s">
        <v>106</v>
      </c>
      <c r="C40" s="12" t="str">
        <f>IF(AND(tblSalaries[[#This Row],[Region]]=Selected_Region, tblSalaries[[#This Row],[Job Type]]=Selected_Job_Type), COUNT($C$5:C39), "")</f>
        <v/>
      </c>
      <c r="D40" s="5">
        <v>41075.375960648147</v>
      </c>
      <c r="E40" s="6">
        <v>48000</v>
      </c>
      <c r="F40" s="3">
        <v>48000</v>
      </c>
      <c r="G40" s="3" t="s">
        <v>36</v>
      </c>
      <c r="H40" s="3">
        <f>tblSalaries[[#This Row],[clean Salary (in local currency)]]*VLOOKUP(tblSalaries[[#This Row],[Currency]],tblXrate[#Data],2,FALSE)</f>
        <v>48000</v>
      </c>
      <c r="I40" s="3" t="s">
        <v>45</v>
      </c>
      <c r="J40" s="3" t="s">
        <v>45</v>
      </c>
      <c r="K40" s="3" t="s">
        <v>0</v>
      </c>
      <c r="L40" s="3" t="str">
        <f>VLOOKUP(tblSalaries[[#This Row],[Where do you work]],tblCountries[[Actual]:[Mapping]],2,FALSE)</f>
        <v>USA</v>
      </c>
      <c r="M40" s="12" t="str">
        <f>VLOOKUP(tblSalaries[[#This Row],[clean Country]], mapping!$M$4:$N$137, 2, FALSE)</f>
        <v>US / Canada</v>
      </c>
      <c r="N40" s="3" t="s">
        <v>38</v>
      </c>
      <c r="O40" s="12">
        <v>5</v>
      </c>
      <c r="P40" s="3">
        <v>1</v>
      </c>
    </row>
    <row r="41" spans="2:16" ht="15" customHeight="1">
      <c r="B41" s="3" t="s">
        <v>107</v>
      </c>
      <c r="C41" s="12" t="str">
        <f>IF(AND(tblSalaries[[#This Row],[Region]]=Selected_Region, tblSalaries[[#This Row],[Job Type]]=Selected_Job_Type), COUNT($C$5:C40), "")</f>
        <v/>
      </c>
      <c r="D41" s="5">
        <v>41075.73300925926</v>
      </c>
      <c r="E41" s="6">
        <v>20000</v>
      </c>
      <c r="F41" s="3">
        <v>20000</v>
      </c>
      <c r="G41" s="3" t="s">
        <v>108</v>
      </c>
      <c r="H41" s="3">
        <f>tblSalaries[[#This Row],[clean Salary (in local currency)]]*VLOOKUP(tblSalaries[[#This Row],[Currency]],tblXrate[#Data],2,FALSE)</f>
        <v>31523.565441345683</v>
      </c>
      <c r="I41" s="3" t="s">
        <v>45</v>
      </c>
      <c r="J41" s="3" t="s">
        <v>45</v>
      </c>
      <c r="K41" s="3" t="s">
        <v>89</v>
      </c>
      <c r="L41" s="3" t="str">
        <f>VLOOKUP(tblSalaries[[#This Row],[Where do you work]],tblCountries[[Actual]:[Mapping]],2,FALSE)</f>
        <v>UK</v>
      </c>
      <c r="M41" s="12" t="str">
        <f>VLOOKUP(tblSalaries[[#This Row],[clean Country]], mapping!$M$4:$N$137, 2, FALSE)</f>
        <v>EU</v>
      </c>
      <c r="N41" s="3" t="s">
        <v>34</v>
      </c>
      <c r="O41" s="12">
        <v>2.5</v>
      </c>
      <c r="P41" s="3">
        <v>10</v>
      </c>
    </row>
    <row r="42" spans="2:16" ht="15" customHeight="1">
      <c r="B42" s="3" t="s">
        <v>109</v>
      </c>
      <c r="C42" s="12" t="str">
        <f>IF(AND(tblSalaries[[#This Row],[Region]]=Selected_Region, tblSalaries[[#This Row],[Job Type]]=Selected_Job_Type), COUNT($C$5:C41), "")</f>
        <v/>
      </c>
      <c r="D42" s="5">
        <v>41055.283321759256</v>
      </c>
      <c r="E42" s="6" t="s">
        <v>110</v>
      </c>
      <c r="F42" s="3">
        <v>80000</v>
      </c>
      <c r="G42" s="3" t="s">
        <v>92</v>
      </c>
      <c r="H42" s="3">
        <f>tblSalaries[[#This Row],[clean Salary (in local currency)]]*VLOOKUP(tblSalaries[[#This Row],[Currency]],tblXrate[#Data],2,FALSE)</f>
        <v>63807.047488395103</v>
      </c>
      <c r="I42" s="3" t="s">
        <v>111</v>
      </c>
      <c r="J42" s="3" t="s">
        <v>112</v>
      </c>
      <c r="K42" s="3" t="s">
        <v>113</v>
      </c>
      <c r="L42" s="3" t="str">
        <f>VLOOKUP(tblSalaries[[#This Row],[Where do you work]],tblCountries[[Actual]:[Mapping]],2,FALSE)</f>
        <v>New Zealand</v>
      </c>
      <c r="M42" s="12" t="str">
        <f>VLOOKUP(tblSalaries[[#This Row],[clean Country]], mapping!$M$4:$N$137, 2, FALSE)</f>
        <v>Pacific</v>
      </c>
      <c r="N42" s="3" t="s">
        <v>38</v>
      </c>
      <c r="O42" s="12">
        <v>5</v>
      </c>
      <c r="P42" s="3">
        <v>23</v>
      </c>
    </row>
    <row r="43" spans="2:16" ht="15" customHeight="1">
      <c r="B43" s="3" t="s">
        <v>114</v>
      </c>
      <c r="C43" s="12" t="str">
        <f>IF(AND(tblSalaries[[#This Row],[Region]]=Selected_Region, tblSalaries[[#This Row],[Job Type]]=Selected_Job_Type), COUNT($C$5:C42), "")</f>
        <v/>
      </c>
      <c r="D43" s="5">
        <v>41055.033379629633</v>
      </c>
      <c r="E43" s="6">
        <v>22880</v>
      </c>
      <c r="F43" s="3">
        <v>22880</v>
      </c>
      <c r="G43" s="3" t="s">
        <v>36</v>
      </c>
      <c r="H43" s="3">
        <f>tblSalaries[[#This Row],[clean Salary (in local currency)]]*VLOOKUP(tblSalaries[[#This Row],[Currency]],tblXrate[#Data],2,FALSE)</f>
        <v>22880</v>
      </c>
      <c r="I43" s="3" t="s">
        <v>115</v>
      </c>
      <c r="J43" s="3" t="s">
        <v>45</v>
      </c>
      <c r="K43" s="3" t="s">
        <v>0</v>
      </c>
      <c r="L43" s="3" t="str">
        <f>VLOOKUP(tblSalaries[[#This Row],[Where do you work]],tblCountries[[Actual]:[Mapping]],2,FALSE)</f>
        <v>USA</v>
      </c>
      <c r="M43" s="12" t="str">
        <f>VLOOKUP(tblSalaries[[#This Row],[clean Country]], mapping!$M$4:$N$137, 2, FALSE)</f>
        <v>US / Canada</v>
      </c>
      <c r="N43" s="3" t="s">
        <v>38</v>
      </c>
      <c r="O43" s="12">
        <v>5</v>
      </c>
    </row>
    <row r="44" spans="2:16" ht="15" customHeight="1">
      <c r="B44" s="3" t="s">
        <v>116</v>
      </c>
      <c r="C44" s="12" t="str">
        <f>IF(AND(tblSalaries[[#This Row],[Region]]=Selected_Region, tblSalaries[[#This Row],[Job Type]]=Selected_Job_Type), COUNT($C$5:C43), "")</f>
        <v/>
      </c>
      <c r="D44" s="5">
        <v>41057.670636574076</v>
      </c>
      <c r="E44" s="6" t="s">
        <v>117</v>
      </c>
      <c r="F44" s="3">
        <v>40000</v>
      </c>
      <c r="G44" s="3" t="s">
        <v>43</v>
      </c>
      <c r="H44" s="3">
        <f>tblSalaries[[#This Row],[clean Salary (in local currency)]]*VLOOKUP(tblSalaries[[#This Row],[Currency]],tblXrate[#Data],2,FALSE)</f>
        <v>50815.977559664309</v>
      </c>
      <c r="I44" s="3" t="s">
        <v>118</v>
      </c>
      <c r="J44" s="3" t="s">
        <v>112</v>
      </c>
      <c r="K44" s="3" t="s">
        <v>119</v>
      </c>
      <c r="L44" s="3" t="str">
        <f>VLOOKUP(tblSalaries[[#This Row],[Where do you work]],tblCountries[[Actual]:[Mapping]],2,FALSE)</f>
        <v>Netherlands</v>
      </c>
      <c r="M44" s="12" t="str">
        <f>VLOOKUP(tblSalaries[[#This Row],[clean Country]], mapping!$M$4:$N$137, 2, FALSE)</f>
        <v>EU</v>
      </c>
      <c r="N44" s="3" t="s">
        <v>38</v>
      </c>
      <c r="O44" s="12">
        <v>5</v>
      </c>
      <c r="P44" s="3">
        <v>3</v>
      </c>
    </row>
    <row r="45" spans="2:16" ht="15" customHeight="1">
      <c r="B45" s="3" t="s">
        <v>120</v>
      </c>
      <c r="C45" s="12" t="str">
        <f>IF(AND(tblSalaries[[#This Row],[Region]]=Selected_Region, tblSalaries[[#This Row],[Job Type]]=Selected_Job_Type), COUNT($C$5:C44), "")</f>
        <v/>
      </c>
      <c r="D45" s="5">
        <v>41055.039317129631</v>
      </c>
      <c r="E45" s="6" t="s">
        <v>121</v>
      </c>
      <c r="F45" s="3">
        <v>45000</v>
      </c>
      <c r="G45" s="3" t="s">
        <v>36</v>
      </c>
      <c r="H45" s="3">
        <f>tblSalaries[[#This Row],[clean Salary (in local currency)]]*VLOOKUP(tblSalaries[[#This Row],[Currency]],tblXrate[#Data],2,FALSE)</f>
        <v>45000</v>
      </c>
      <c r="I45" s="3" t="s">
        <v>122</v>
      </c>
      <c r="J45" s="3" t="s">
        <v>45</v>
      </c>
      <c r="K45" s="3" t="s">
        <v>0</v>
      </c>
      <c r="L45" s="3" t="str">
        <f>VLOOKUP(tblSalaries[[#This Row],[Where do you work]],tblCountries[[Actual]:[Mapping]],2,FALSE)</f>
        <v>USA</v>
      </c>
      <c r="M45" s="12" t="str">
        <f>VLOOKUP(tblSalaries[[#This Row],[clean Country]], mapping!$M$4:$N$137, 2, FALSE)</f>
        <v>US / Canada</v>
      </c>
      <c r="N45" s="3" t="s">
        <v>34</v>
      </c>
      <c r="O45" s="12">
        <v>2.5</v>
      </c>
    </row>
    <row r="46" spans="2:16" ht="15" customHeight="1">
      <c r="B46" s="3" t="s">
        <v>123</v>
      </c>
      <c r="C46" s="12" t="str">
        <f>IF(AND(tblSalaries[[#This Row],[Region]]=Selected_Region, tblSalaries[[#This Row],[Job Type]]=Selected_Job_Type), COUNT($C$5:C45), "")</f>
        <v/>
      </c>
      <c r="D46" s="5">
        <v>41055.028796296298</v>
      </c>
      <c r="E46" s="6">
        <v>37900</v>
      </c>
      <c r="F46" s="3">
        <v>37900</v>
      </c>
      <c r="G46" s="3" t="s">
        <v>36</v>
      </c>
      <c r="H46" s="3">
        <f>tblSalaries[[#This Row],[clean Salary (in local currency)]]*VLOOKUP(tblSalaries[[#This Row],[Currency]],tblXrate[#Data],2,FALSE)</f>
        <v>37900</v>
      </c>
      <c r="I46" s="3" t="s">
        <v>124</v>
      </c>
      <c r="J46" s="3" t="s">
        <v>45</v>
      </c>
      <c r="K46" s="3" t="s">
        <v>0</v>
      </c>
      <c r="L46" s="3" t="str">
        <f>VLOOKUP(tblSalaries[[#This Row],[Where do you work]],tblCountries[[Actual]:[Mapping]],2,FALSE)</f>
        <v>USA</v>
      </c>
      <c r="M46" s="12" t="str">
        <f>VLOOKUP(tblSalaries[[#This Row],[clean Country]], mapping!$M$4:$N$137, 2, FALSE)</f>
        <v>US / Canada</v>
      </c>
      <c r="N46" s="3" t="s">
        <v>61</v>
      </c>
      <c r="O46" s="12">
        <v>8</v>
      </c>
    </row>
    <row r="47" spans="2:16" ht="15" customHeight="1">
      <c r="B47" s="3" t="s">
        <v>125</v>
      </c>
      <c r="C47" s="12" t="str">
        <f>IF(AND(tblSalaries[[#This Row],[Region]]=Selected_Region, tblSalaries[[#This Row],[Job Type]]=Selected_Job_Type), COUNT($C$5:C46), "")</f>
        <v/>
      </c>
      <c r="D47" s="5">
        <v>41055.097395833334</v>
      </c>
      <c r="E47" s="6" t="s">
        <v>126</v>
      </c>
      <c r="F47" s="3">
        <v>8500</v>
      </c>
      <c r="G47" s="3" t="s">
        <v>36</v>
      </c>
      <c r="H47" s="3">
        <f>tblSalaries[[#This Row],[clean Salary (in local currency)]]*VLOOKUP(tblSalaries[[#This Row],[Currency]],tblXrate[#Data],2,FALSE)</f>
        <v>8500</v>
      </c>
      <c r="I47" s="3" t="s">
        <v>124</v>
      </c>
      <c r="J47" s="3" t="s">
        <v>45</v>
      </c>
      <c r="K47" s="3" t="s">
        <v>127</v>
      </c>
      <c r="L47" s="3" t="str">
        <f>VLOOKUP(tblSalaries[[#This Row],[Where do you work]],tblCountries[[Actual]:[Mapping]],2,FALSE)</f>
        <v>Romania</v>
      </c>
      <c r="M47" s="12" t="str">
        <f>VLOOKUP(tblSalaries[[#This Row],[clean Country]], mapping!$M$4:$N$137, 2, FALSE)</f>
        <v>EU</v>
      </c>
      <c r="N47" s="3" t="s">
        <v>34</v>
      </c>
      <c r="O47" s="12">
        <v>2.5</v>
      </c>
    </row>
    <row r="48" spans="2:16" ht="15" customHeight="1">
      <c r="B48" s="3" t="s">
        <v>128</v>
      </c>
      <c r="C48" s="12" t="str">
        <f>IF(AND(tblSalaries[[#This Row],[Region]]=Selected_Region, tblSalaries[[#This Row],[Job Type]]=Selected_Job_Type), COUNT($C$5:C47), "")</f>
        <v/>
      </c>
      <c r="D48" s="5">
        <v>41055.741087962961</v>
      </c>
      <c r="E48" s="6" t="s">
        <v>129</v>
      </c>
      <c r="F48" s="3">
        <v>19068</v>
      </c>
      <c r="G48" s="3" t="s">
        <v>36</v>
      </c>
      <c r="H48" s="3">
        <f>tblSalaries[[#This Row],[clean Salary (in local currency)]]*VLOOKUP(tblSalaries[[#This Row],[Currency]],tblXrate[#Data],2,FALSE)</f>
        <v>19068</v>
      </c>
      <c r="I48" s="3" t="s">
        <v>130</v>
      </c>
      <c r="J48" s="3" t="s">
        <v>45</v>
      </c>
      <c r="K48" s="3" t="s">
        <v>131</v>
      </c>
      <c r="L48" s="3" t="str">
        <f>VLOOKUP(tblSalaries[[#This Row],[Where do you work]],tblCountries[[Actual]:[Mapping]],2,FALSE)</f>
        <v>Philippines</v>
      </c>
      <c r="M48" s="12" t="str">
        <f>VLOOKUP(tblSalaries[[#This Row],[clean Country]], mapping!$M$4:$N$137, 2, FALSE)</f>
        <v>Pacific</v>
      </c>
      <c r="N48" s="3" t="s">
        <v>61</v>
      </c>
      <c r="O48" s="12">
        <v>8</v>
      </c>
      <c r="P48" s="3">
        <v>20</v>
      </c>
    </row>
    <row r="49" spans="2:16" ht="15" customHeight="1">
      <c r="B49" s="3" t="s">
        <v>132</v>
      </c>
      <c r="C49" s="12" t="str">
        <f>IF(AND(tblSalaries[[#This Row],[Region]]=Selected_Region, tblSalaries[[#This Row],[Job Type]]=Selected_Job_Type), COUNT($C$5:C48), "")</f>
        <v/>
      </c>
      <c r="D49" s="5">
        <v>41055.087476851855</v>
      </c>
      <c r="E49" s="6">
        <v>40000</v>
      </c>
      <c r="F49" s="3">
        <v>40000</v>
      </c>
      <c r="G49" s="3" t="s">
        <v>36</v>
      </c>
      <c r="H49" s="3">
        <f>tblSalaries[[#This Row],[clean Salary (in local currency)]]*VLOOKUP(tblSalaries[[#This Row],[Currency]],tblXrate[#Data],2,FALSE)</f>
        <v>40000</v>
      </c>
      <c r="I49" s="3" t="s">
        <v>133</v>
      </c>
      <c r="J49" s="3" t="s">
        <v>134</v>
      </c>
      <c r="K49" s="3" t="s">
        <v>0</v>
      </c>
      <c r="L49" s="3" t="str">
        <f>VLOOKUP(tblSalaries[[#This Row],[Where do you work]],tblCountries[[Actual]:[Mapping]],2,FALSE)</f>
        <v>USA</v>
      </c>
      <c r="M49" s="12" t="str">
        <f>VLOOKUP(tblSalaries[[#This Row],[clean Country]], mapping!$M$4:$N$137, 2, FALSE)</f>
        <v>US / Canada</v>
      </c>
      <c r="N49" s="3" t="s">
        <v>34</v>
      </c>
      <c r="O49" s="12">
        <v>2.5</v>
      </c>
    </row>
    <row r="50" spans="2:16" ht="15" customHeight="1">
      <c r="B50" s="3" t="s">
        <v>135</v>
      </c>
      <c r="C50" s="12" t="str">
        <f>IF(AND(tblSalaries[[#This Row],[Region]]=Selected_Region, tblSalaries[[#This Row],[Job Type]]=Selected_Job_Type), COUNT($C$5:C49), "")</f>
        <v/>
      </c>
      <c r="D50" s="5">
        <v>41055.184305555558</v>
      </c>
      <c r="E50" s="6">
        <v>76000</v>
      </c>
      <c r="F50" s="3">
        <v>76000</v>
      </c>
      <c r="G50" s="3" t="s">
        <v>36</v>
      </c>
      <c r="H50" s="3">
        <f>tblSalaries[[#This Row],[clean Salary (in local currency)]]*VLOOKUP(tblSalaries[[#This Row],[Currency]],tblXrate[#Data],2,FALSE)</f>
        <v>76000</v>
      </c>
      <c r="I50" s="3" t="s">
        <v>133</v>
      </c>
      <c r="J50" s="3" t="s">
        <v>134</v>
      </c>
      <c r="K50" s="3" t="s">
        <v>0</v>
      </c>
      <c r="L50" s="3" t="str">
        <f>VLOOKUP(tblSalaries[[#This Row],[Where do you work]],tblCountries[[Actual]:[Mapping]],2,FALSE)</f>
        <v>USA</v>
      </c>
      <c r="M50" s="12" t="str">
        <f>VLOOKUP(tblSalaries[[#This Row],[clean Country]], mapping!$M$4:$N$137, 2, FALSE)</f>
        <v>US / Canada</v>
      </c>
      <c r="N50" s="3" t="s">
        <v>34</v>
      </c>
      <c r="O50" s="12">
        <v>2.5</v>
      </c>
    </row>
    <row r="51" spans="2:16" ht="15" customHeight="1">
      <c r="B51" s="3" t="s">
        <v>136</v>
      </c>
      <c r="C51" s="12" t="str">
        <f>IF(AND(tblSalaries[[#This Row],[Region]]=Selected_Region, tblSalaries[[#This Row],[Job Type]]=Selected_Job_Type), COUNT($C$5:C50), "")</f>
        <v/>
      </c>
      <c r="D51" s="5">
        <v>41059.17627314815</v>
      </c>
      <c r="E51" s="6">
        <v>61000</v>
      </c>
      <c r="F51" s="3">
        <v>61000</v>
      </c>
      <c r="G51" s="3" t="s">
        <v>36</v>
      </c>
      <c r="H51" s="3">
        <f>tblSalaries[[#This Row],[clean Salary (in local currency)]]*VLOOKUP(tblSalaries[[#This Row],[Currency]],tblXrate[#Data],2,FALSE)</f>
        <v>61000</v>
      </c>
      <c r="I51" s="3" t="s">
        <v>137</v>
      </c>
      <c r="J51" s="3" t="s">
        <v>134</v>
      </c>
      <c r="K51" s="3" t="s">
        <v>0</v>
      </c>
      <c r="L51" s="3" t="str">
        <f>VLOOKUP(tblSalaries[[#This Row],[Where do you work]],tblCountries[[Actual]:[Mapping]],2,FALSE)</f>
        <v>USA</v>
      </c>
      <c r="M51" s="12" t="str">
        <f>VLOOKUP(tblSalaries[[#This Row],[clean Country]], mapping!$M$4:$N$137, 2, FALSE)</f>
        <v>US / Canada</v>
      </c>
      <c r="N51" s="3" t="s">
        <v>34</v>
      </c>
      <c r="O51" s="12">
        <v>2.5</v>
      </c>
      <c r="P51" s="3">
        <v>25</v>
      </c>
    </row>
    <row r="52" spans="2:16" ht="15" customHeight="1">
      <c r="B52" s="3" t="s">
        <v>138</v>
      </c>
      <c r="C52" s="12" t="str">
        <f>IF(AND(tblSalaries[[#This Row],[Region]]=Selected_Region, tblSalaries[[#This Row],[Job Type]]=Selected_Job_Type), COUNT($C$5:C51), "")</f>
        <v/>
      </c>
      <c r="D52" s="5">
        <v>41055.194861111115</v>
      </c>
      <c r="E52" s="6">
        <v>72600</v>
      </c>
      <c r="F52" s="3">
        <v>72600</v>
      </c>
      <c r="G52" s="3" t="s">
        <v>36</v>
      </c>
      <c r="H52" s="3">
        <f>tblSalaries[[#This Row],[clean Salary (in local currency)]]*VLOOKUP(tblSalaries[[#This Row],[Currency]],tblXrate[#Data],2,FALSE)</f>
        <v>72600</v>
      </c>
      <c r="I52" s="3" t="s">
        <v>139</v>
      </c>
      <c r="J52" s="3" t="s">
        <v>134</v>
      </c>
      <c r="K52" s="3" t="s">
        <v>0</v>
      </c>
      <c r="L52" s="3" t="str">
        <f>VLOOKUP(tblSalaries[[#This Row],[Where do you work]],tblCountries[[Actual]:[Mapping]],2,FALSE)</f>
        <v>USA</v>
      </c>
      <c r="M52" s="12" t="str">
        <f>VLOOKUP(tblSalaries[[#This Row],[clean Country]], mapping!$M$4:$N$137, 2, FALSE)</f>
        <v>US / Canada</v>
      </c>
      <c r="N52" s="3" t="s">
        <v>34</v>
      </c>
      <c r="O52" s="12">
        <v>2.5</v>
      </c>
    </row>
    <row r="53" spans="2:16" ht="15" customHeight="1">
      <c r="B53" s="3" t="s">
        <v>140</v>
      </c>
      <c r="C53" s="12" t="str">
        <f>IF(AND(tblSalaries[[#This Row],[Region]]=Selected_Region, tblSalaries[[#This Row],[Job Type]]=Selected_Job_Type), COUNT($C$5:C52), "")</f>
        <v/>
      </c>
      <c r="D53" s="5">
        <v>41059.545972222222</v>
      </c>
      <c r="E53" s="6">
        <v>30000</v>
      </c>
      <c r="F53" s="3">
        <v>30000</v>
      </c>
      <c r="G53" s="3" t="s">
        <v>36</v>
      </c>
      <c r="H53" s="3">
        <f>tblSalaries[[#This Row],[clean Salary (in local currency)]]*VLOOKUP(tblSalaries[[#This Row],[Currency]],tblXrate[#Data],2,FALSE)</f>
        <v>30000</v>
      </c>
      <c r="I53" s="3" t="s">
        <v>141</v>
      </c>
      <c r="J53" s="3" t="s">
        <v>45</v>
      </c>
      <c r="K53" s="3" t="s">
        <v>67</v>
      </c>
      <c r="L53" s="3" t="str">
        <f>VLOOKUP(tblSalaries[[#This Row],[Where do you work]],tblCountries[[Actual]:[Mapping]],2,FALSE)</f>
        <v>UAE</v>
      </c>
      <c r="M53" s="12" t="str">
        <f>VLOOKUP(tblSalaries[[#This Row],[clean Country]], mapping!$M$4:$N$137, 2, FALSE)</f>
        <v>Middle East</v>
      </c>
      <c r="N53" s="3" t="s">
        <v>38</v>
      </c>
      <c r="O53" s="12">
        <v>5</v>
      </c>
      <c r="P53" s="3">
        <v>8</v>
      </c>
    </row>
    <row r="54" spans="2:16" ht="15" customHeight="1">
      <c r="B54" s="3" t="s">
        <v>142</v>
      </c>
      <c r="C54" s="12" t="str">
        <f>IF(AND(tblSalaries[[#This Row],[Region]]=Selected_Region, tblSalaries[[#This Row],[Job Type]]=Selected_Job_Type), COUNT($C$5:C53), "")</f>
        <v/>
      </c>
      <c r="D54" s="5">
        <v>41059.015601851854</v>
      </c>
      <c r="E54" s="6">
        <v>50000</v>
      </c>
      <c r="F54" s="3">
        <v>50000</v>
      </c>
      <c r="G54" s="3" t="s">
        <v>36</v>
      </c>
      <c r="H54" s="3">
        <f>tblSalaries[[#This Row],[clean Salary (in local currency)]]*VLOOKUP(tblSalaries[[#This Row],[Currency]],tblXrate[#Data],2,FALSE)</f>
        <v>50000</v>
      </c>
      <c r="I54" s="3" t="s">
        <v>143</v>
      </c>
      <c r="J54" s="3" t="s">
        <v>45</v>
      </c>
      <c r="K54" s="3" t="s">
        <v>0</v>
      </c>
      <c r="L54" s="3" t="str">
        <f>VLOOKUP(tblSalaries[[#This Row],[Where do you work]],tblCountries[[Actual]:[Mapping]],2,FALSE)</f>
        <v>USA</v>
      </c>
      <c r="M54" s="12" t="str">
        <f>VLOOKUP(tblSalaries[[#This Row],[clean Country]], mapping!$M$4:$N$137, 2, FALSE)</f>
        <v>US / Canada</v>
      </c>
      <c r="N54" s="3" t="s">
        <v>38</v>
      </c>
      <c r="O54" s="12">
        <v>5</v>
      </c>
      <c r="P54" s="3">
        <v>15</v>
      </c>
    </row>
    <row r="55" spans="2:16" ht="15" customHeight="1">
      <c r="B55" s="3" t="s">
        <v>144</v>
      </c>
      <c r="C55" s="12" t="str">
        <f>IF(AND(tblSalaries[[#This Row],[Region]]=Selected_Region, tblSalaries[[#This Row],[Job Type]]=Selected_Job_Type), COUNT($C$5:C54), "")</f>
        <v/>
      </c>
      <c r="D55" s="5">
        <v>41059.508773148147</v>
      </c>
      <c r="E55" s="6">
        <v>67000</v>
      </c>
      <c r="F55" s="3">
        <v>67000</v>
      </c>
      <c r="G55" s="3" t="s">
        <v>36</v>
      </c>
      <c r="H55" s="3">
        <f>tblSalaries[[#This Row],[clean Salary (in local currency)]]*VLOOKUP(tblSalaries[[#This Row],[Currency]],tblXrate[#Data],2,FALSE)</f>
        <v>67000</v>
      </c>
      <c r="I55" s="3" t="s">
        <v>145</v>
      </c>
      <c r="J55" s="3" t="s">
        <v>134</v>
      </c>
      <c r="K55" s="3" t="s">
        <v>0</v>
      </c>
      <c r="L55" s="3" t="str">
        <f>VLOOKUP(tblSalaries[[#This Row],[Where do you work]],tblCountries[[Actual]:[Mapping]],2,FALSE)</f>
        <v>USA</v>
      </c>
      <c r="M55" s="12" t="str">
        <f>VLOOKUP(tblSalaries[[#This Row],[clean Country]], mapping!$M$4:$N$137, 2, FALSE)</f>
        <v>US / Canada</v>
      </c>
      <c r="N55" s="3" t="s">
        <v>34</v>
      </c>
      <c r="O55" s="12">
        <v>2.5</v>
      </c>
      <c r="P55" s="3">
        <v>20</v>
      </c>
    </row>
    <row r="56" spans="2:16" ht="15" customHeight="1">
      <c r="B56" s="3" t="s">
        <v>146</v>
      </c>
      <c r="C56" s="12" t="str">
        <f>IF(AND(tblSalaries[[#This Row],[Region]]=Selected_Region, tblSalaries[[#This Row],[Job Type]]=Selected_Job_Type), COUNT($C$5:C55), "")</f>
        <v/>
      </c>
      <c r="D56" s="5">
        <v>41055.036053240743</v>
      </c>
      <c r="E56" s="6">
        <v>60000</v>
      </c>
      <c r="F56" s="3">
        <v>60000</v>
      </c>
      <c r="G56" s="3" t="s">
        <v>36</v>
      </c>
      <c r="H56" s="3">
        <f>tblSalaries[[#This Row],[clean Salary (in local currency)]]*VLOOKUP(tblSalaries[[#This Row],[Currency]],tblXrate[#Data],2,FALSE)</f>
        <v>60000</v>
      </c>
      <c r="I56" s="3" t="s">
        <v>147</v>
      </c>
      <c r="J56" s="3" t="s">
        <v>112</v>
      </c>
      <c r="K56" s="3" t="s">
        <v>0</v>
      </c>
      <c r="L56" s="3" t="str">
        <f>VLOOKUP(tblSalaries[[#This Row],[Where do you work]],tblCountries[[Actual]:[Mapping]],2,FALSE)</f>
        <v>USA</v>
      </c>
      <c r="M56" s="12" t="str">
        <f>VLOOKUP(tblSalaries[[#This Row],[clean Country]], mapping!$M$4:$N$137, 2, FALSE)</f>
        <v>US / Canada</v>
      </c>
      <c r="N56" s="3" t="s">
        <v>38</v>
      </c>
      <c r="O56" s="12">
        <v>5</v>
      </c>
    </row>
    <row r="57" spans="2:16" ht="15" customHeight="1">
      <c r="B57" s="3" t="s">
        <v>1027</v>
      </c>
      <c r="C57" s="12" t="str">
        <f>IF(AND(tblSalaries[[#This Row],[Region]]=Selected_Region, tblSalaries[[#This Row],[Job Type]]=Selected_Job_Type), COUNT($C$5:C56), "")</f>
        <v/>
      </c>
      <c r="D57" s="5">
        <v>41071.746087962965</v>
      </c>
      <c r="E57" s="6">
        <v>200</v>
      </c>
      <c r="F57" s="3">
        <v>2400</v>
      </c>
      <c r="G57" s="3" t="s">
        <v>36</v>
      </c>
      <c r="H57" s="3">
        <f>tblSalaries[[#This Row],[clean Salary (in local currency)]]*VLOOKUP(tblSalaries[[#This Row],[Currency]],tblXrate[#Data],2,FALSE)</f>
        <v>2400</v>
      </c>
      <c r="I57" s="3" t="s">
        <v>1028</v>
      </c>
      <c r="J57" s="3" t="s">
        <v>112</v>
      </c>
      <c r="K57" s="3" t="s">
        <v>1</v>
      </c>
      <c r="L57" s="3" t="str">
        <f>VLOOKUP(tblSalaries[[#This Row],[Where do you work]],tblCountries[[Actual]:[Mapping]],2,FALSE)</f>
        <v>India</v>
      </c>
      <c r="M57" s="12" t="str">
        <f>VLOOKUP(tblSalaries[[#This Row],[clean Country]], mapping!$M$4:$N$137, 2, FALSE)</f>
        <v>Asia</v>
      </c>
      <c r="N57" s="3" t="s">
        <v>34</v>
      </c>
      <c r="O57" s="12">
        <v>2.5</v>
      </c>
      <c r="P57" s="3">
        <v>3</v>
      </c>
    </row>
    <row r="58" spans="2:16" ht="15" customHeight="1">
      <c r="B58" s="3" t="s">
        <v>80</v>
      </c>
      <c r="C58" s="12" t="str">
        <f>IF(AND(tblSalaries[[#This Row],[Region]]=Selected_Region, tblSalaries[[#This Row],[Job Type]]=Selected_Job_Type), COUNT($C$5:C57), "")</f>
        <v/>
      </c>
      <c r="D58" s="5">
        <v>41057.64875</v>
      </c>
      <c r="E58" s="6">
        <v>140000</v>
      </c>
      <c r="F58" s="3">
        <v>140000</v>
      </c>
      <c r="G58" s="3" t="s">
        <v>31</v>
      </c>
      <c r="H58" s="3">
        <f>tblSalaries[[#This Row],[clean Salary (in local currency)]]*VLOOKUP(tblSalaries[[#This Row],[Currency]],tblXrate[#Data],2,FALSE)</f>
        <v>2493.1083362419595</v>
      </c>
      <c r="I58" s="3" t="s">
        <v>45</v>
      </c>
      <c r="J58" s="3" t="s">
        <v>45</v>
      </c>
      <c r="K58" s="3" t="s">
        <v>1</v>
      </c>
      <c r="L58" s="3" t="str">
        <f>VLOOKUP(tblSalaries[[#This Row],[Where do you work]],tblCountries[[Actual]:[Mapping]],2,FALSE)</f>
        <v>India</v>
      </c>
      <c r="M58" s="12" t="str">
        <f>VLOOKUP(tblSalaries[[#This Row],[clean Country]], mapping!$M$4:$N$137, 2, FALSE)</f>
        <v>Asia</v>
      </c>
      <c r="N58" s="3" t="s">
        <v>38</v>
      </c>
      <c r="O58" s="12">
        <v>5</v>
      </c>
      <c r="P58" s="3">
        <v>4</v>
      </c>
    </row>
    <row r="59" spans="2:16" ht="15" customHeight="1">
      <c r="B59" s="3" t="s">
        <v>2129</v>
      </c>
      <c r="C59" s="12" t="str">
        <f>IF(AND(tblSalaries[[#This Row],[Region]]=Selected_Region, tblSalaries[[#This Row],[Job Type]]=Selected_Job_Type), COUNT($C$5:C58), "")</f>
        <v/>
      </c>
      <c r="D59" s="5">
        <v>41070.03502314815</v>
      </c>
      <c r="E59" s="6" t="s">
        <v>2130</v>
      </c>
      <c r="F59" s="3">
        <v>140000</v>
      </c>
      <c r="G59" s="3" t="s">
        <v>31</v>
      </c>
      <c r="H59" s="3">
        <f>tblSalaries[[#This Row],[clean Salary (in local currency)]]*VLOOKUP(tblSalaries[[#This Row],[Currency]],tblXrate[#Data],2,FALSE)</f>
        <v>2493.1083362419595</v>
      </c>
      <c r="I59" s="3" t="s">
        <v>2131</v>
      </c>
      <c r="J59" s="3" t="s">
        <v>33</v>
      </c>
      <c r="K59" s="3" t="s">
        <v>1</v>
      </c>
      <c r="L59" s="3" t="str">
        <f>VLOOKUP(tblSalaries[[#This Row],[Where do you work]],tblCountries[[Actual]:[Mapping]],2,FALSE)</f>
        <v>India</v>
      </c>
      <c r="M59" s="12" t="str">
        <f>VLOOKUP(tblSalaries[[#This Row],[clean Country]], mapping!$M$4:$N$137, 2, FALSE)</f>
        <v>Asia</v>
      </c>
      <c r="N59" s="3" t="s">
        <v>38</v>
      </c>
      <c r="O59" s="12">
        <v>5</v>
      </c>
      <c r="P59" s="3">
        <v>5</v>
      </c>
    </row>
    <row r="60" spans="2:16" ht="15" customHeight="1">
      <c r="B60" s="3" t="s">
        <v>656</v>
      </c>
      <c r="C60" s="12" t="str">
        <f>IF(AND(tblSalaries[[#This Row],[Region]]=Selected_Region, tblSalaries[[#This Row],[Job Type]]=Selected_Job_Type), COUNT($C$5:C59), "")</f>
        <v/>
      </c>
      <c r="D60" s="5">
        <v>41055.937048611115</v>
      </c>
      <c r="E60" s="6">
        <v>144000</v>
      </c>
      <c r="F60" s="3">
        <v>144000</v>
      </c>
      <c r="G60" s="3" t="s">
        <v>31</v>
      </c>
      <c r="H60" s="3">
        <f>tblSalaries[[#This Row],[clean Salary (in local currency)]]*VLOOKUP(tblSalaries[[#This Row],[Currency]],tblXrate[#Data],2,FALSE)</f>
        <v>2564.3400029917298</v>
      </c>
      <c r="I60" s="3" t="s">
        <v>657</v>
      </c>
      <c r="J60" s="3" t="s">
        <v>112</v>
      </c>
      <c r="K60" s="3" t="s">
        <v>1</v>
      </c>
      <c r="L60" s="3" t="str">
        <f>VLOOKUP(tblSalaries[[#This Row],[Where do you work]],tblCountries[[Actual]:[Mapping]],2,FALSE)</f>
        <v>India</v>
      </c>
      <c r="M60" s="12" t="str">
        <f>VLOOKUP(tblSalaries[[#This Row],[clean Country]], mapping!$M$4:$N$137, 2, FALSE)</f>
        <v>Asia</v>
      </c>
      <c r="N60" s="3" t="s">
        <v>61</v>
      </c>
      <c r="O60" s="12">
        <v>8</v>
      </c>
      <c r="P60" s="3">
        <v>1</v>
      </c>
    </row>
    <row r="61" spans="2:16" ht="15" customHeight="1">
      <c r="B61" s="3" t="s">
        <v>1210</v>
      </c>
      <c r="C61" s="12" t="str">
        <f>IF(AND(tblSalaries[[#This Row],[Region]]=Selected_Region, tblSalaries[[#This Row],[Job Type]]=Selected_Job_Type), COUNT($C$5:C60), "")</f>
        <v/>
      </c>
      <c r="D61" s="5">
        <v>41056.50267361111</v>
      </c>
      <c r="E61" s="6">
        <v>144000</v>
      </c>
      <c r="F61" s="3">
        <v>144000</v>
      </c>
      <c r="G61" s="3" t="s">
        <v>31</v>
      </c>
      <c r="H61" s="3">
        <f>tblSalaries[[#This Row],[clean Salary (in local currency)]]*VLOOKUP(tblSalaries[[#This Row],[Currency]],tblXrate[#Data],2,FALSE)</f>
        <v>2564.3400029917298</v>
      </c>
      <c r="I61" s="3" t="s">
        <v>1211</v>
      </c>
      <c r="J61" s="3" t="s">
        <v>112</v>
      </c>
      <c r="K61" s="3" t="s">
        <v>1</v>
      </c>
      <c r="L61" s="3" t="str">
        <f>VLOOKUP(tblSalaries[[#This Row],[Where do you work]],tblCountries[[Actual]:[Mapping]],2,FALSE)</f>
        <v>India</v>
      </c>
      <c r="M61" s="12" t="str">
        <f>VLOOKUP(tblSalaries[[#This Row],[clean Country]], mapping!$M$4:$N$137, 2, FALSE)</f>
        <v>Asia</v>
      </c>
      <c r="N61" s="3" t="s">
        <v>38</v>
      </c>
      <c r="O61" s="12">
        <v>5</v>
      </c>
      <c r="P61" s="3">
        <v>1</v>
      </c>
    </row>
    <row r="62" spans="2:16" ht="15" customHeight="1">
      <c r="B62" s="3" t="s">
        <v>1786</v>
      </c>
      <c r="C62" s="12" t="str">
        <f>IF(AND(tblSalaries[[#This Row],[Region]]=Selected_Region, tblSalaries[[#This Row],[Job Type]]=Selected_Job_Type), COUNT($C$5:C61), "")</f>
        <v/>
      </c>
      <c r="D62" s="5">
        <v>41055.027708333335</v>
      </c>
      <c r="E62" s="6" t="s">
        <v>1787</v>
      </c>
      <c r="F62" s="3">
        <v>144000</v>
      </c>
      <c r="G62" s="3" t="s">
        <v>31</v>
      </c>
      <c r="H62" s="3">
        <f>tblSalaries[[#This Row],[clean Salary (in local currency)]]*VLOOKUP(tblSalaries[[#This Row],[Currency]],tblXrate[#Data],2,FALSE)</f>
        <v>2564.3400029917298</v>
      </c>
      <c r="I62" s="3" t="s">
        <v>1788</v>
      </c>
      <c r="J62" s="3" t="s">
        <v>41</v>
      </c>
      <c r="K62" s="3" t="s">
        <v>1</v>
      </c>
      <c r="L62" s="3" t="str">
        <f>VLOOKUP(tblSalaries[[#This Row],[Where do you work]],tblCountries[[Actual]:[Mapping]],2,FALSE)</f>
        <v>India</v>
      </c>
      <c r="M62" s="12" t="str">
        <f>VLOOKUP(tblSalaries[[#This Row],[clean Country]], mapping!$M$4:$N$137, 2, FALSE)</f>
        <v>Asia</v>
      </c>
      <c r="N62" s="3" t="s">
        <v>73</v>
      </c>
      <c r="O62" s="12">
        <v>1.5</v>
      </c>
    </row>
    <row r="63" spans="2:16" ht="15" customHeight="1">
      <c r="B63" s="3" t="s">
        <v>2593</v>
      </c>
      <c r="C63" s="12" t="str">
        <f>IF(AND(tblSalaries[[#This Row],[Region]]=Selected_Region, tblSalaries[[#This Row],[Job Type]]=Selected_Job_Type), COUNT($C$5:C62), "")</f>
        <v/>
      </c>
      <c r="D63" s="5">
        <v>41056.863344907404</v>
      </c>
      <c r="E63" s="6" t="s">
        <v>2594</v>
      </c>
      <c r="F63" s="3">
        <v>144000</v>
      </c>
      <c r="G63" s="3" t="s">
        <v>31</v>
      </c>
      <c r="H63" s="3">
        <f>tblSalaries[[#This Row],[clean Salary (in local currency)]]*VLOOKUP(tblSalaries[[#This Row],[Currency]],tblXrate[#Data],2,FALSE)</f>
        <v>2564.3400029917298</v>
      </c>
      <c r="I63" s="3" t="s">
        <v>2595</v>
      </c>
      <c r="J63" s="3" t="s">
        <v>433</v>
      </c>
      <c r="K63" s="3" t="s">
        <v>1</v>
      </c>
      <c r="L63" s="3" t="str">
        <f>VLOOKUP(tblSalaries[[#This Row],[Where do you work]],tblCountries[[Actual]:[Mapping]],2,FALSE)</f>
        <v>India</v>
      </c>
      <c r="M63" s="12" t="str">
        <f>VLOOKUP(tblSalaries[[#This Row],[clean Country]], mapping!$M$4:$N$137, 2, FALSE)</f>
        <v>Asia</v>
      </c>
      <c r="N63" s="3" t="s">
        <v>38</v>
      </c>
      <c r="O63" s="12">
        <v>5</v>
      </c>
      <c r="P63" s="3">
        <v>4</v>
      </c>
    </row>
    <row r="64" spans="2:16" ht="15" customHeight="1">
      <c r="B64" s="3" t="s">
        <v>3763</v>
      </c>
      <c r="C64" s="12" t="str">
        <f>IF(AND(tblSalaries[[#This Row],[Region]]=Selected_Region, tblSalaries[[#This Row],[Job Type]]=Selected_Job_Type), COUNT($C$5:C63), "")</f>
        <v/>
      </c>
      <c r="D64" s="5">
        <v>41055.553888888891</v>
      </c>
      <c r="E64" s="6" t="s">
        <v>2594</v>
      </c>
      <c r="F64" s="3">
        <v>144000</v>
      </c>
      <c r="G64" s="3" t="s">
        <v>31</v>
      </c>
      <c r="H64" s="3">
        <f>tblSalaries[[#This Row],[clean Salary (in local currency)]]*VLOOKUP(tblSalaries[[#This Row],[Currency]],tblXrate[#Data],2,FALSE)</f>
        <v>2564.3400029917298</v>
      </c>
      <c r="I64" s="3" t="s">
        <v>3764</v>
      </c>
      <c r="J64" s="3" t="s">
        <v>134</v>
      </c>
      <c r="K64" s="3" t="s">
        <v>1</v>
      </c>
      <c r="L64" s="3" t="str">
        <f>VLOOKUP(tblSalaries[[#This Row],[Where do you work]],tblCountries[[Actual]:[Mapping]],2,FALSE)</f>
        <v>India</v>
      </c>
      <c r="M64" s="12" t="str">
        <f>VLOOKUP(tblSalaries[[#This Row],[clean Country]], mapping!$M$4:$N$137, 2, FALSE)</f>
        <v>Asia</v>
      </c>
      <c r="N64" s="3" t="s">
        <v>34</v>
      </c>
      <c r="O64" s="12">
        <v>2.5</v>
      </c>
      <c r="P64" s="3">
        <v>7</v>
      </c>
    </row>
    <row r="65" spans="2:16" ht="15" customHeight="1">
      <c r="B65" s="3" t="s">
        <v>1541</v>
      </c>
      <c r="C65" s="12" t="str">
        <f>IF(AND(tblSalaries[[#This Row],[Region]]=Selected_Region, tblSalaries[[#This Row],[Job Type]]=Selected_Job_Type), COUNT($C$5:C64), "")</f>
        <v/>
      </c>
      <c r="D65" s="5">
        <v>41071.133090277777</v>
      </c>
      <c r="E65" s="6">
        <v>150000</v>
      </c>
      <c r="F65" s="3">
        <v>150000</v>
      </c>
      <c r="G65" s="3" t="s">
        <v>31</v>
      </c>
      <c r="H65" s="3">
        <f>tblSalaries[[#This Row],[clean Salary (in local currency)]]*VLOOKUP(tblSalaries[[#This Row],[Currency]],tblXrate[#Data],2,FALSE)</f>
        <v>2671.1875031163854</v>
      </c>
      <c r="I65" s="3" t="s">
        <v>1511</v>
      </c>
      <c r="J65" s="3" t="s">
        <v>374</v>
      </c>
      <c r="K65" s="3" t="s">
        <v>1</v>
      </c>
      <c r="L65" s="3" t="str">
        <f>VLOOKUP(tblSalaries[[#This Row],[Where do you work]],tblCountries[[Actual]:[Mapping]],2,FALSE)</f>
        <v>India</v>
      </c>
      <c r="M65" s="12" t="str">
        <f>VLOOKUP(tblSalaries[[#This Row],[clean Country]], mapping!$M$4:$N$137, 2, FALSE)</f>
        <v>Asia</v>
      </c>
      <c r="N65" s="3" t="s">
        <v>34</v>
      </c>
      <c r="O65" s="12">
        <v>2.5</v>
      </c>
      <c r="P65" s="3">
        <v>1</v>
      </c>
    </row>
    <row r="66" spans="2:16" ht="15" customHeight="1">
      <c r="B66" s="3" t="s">
        <v>1605</v>
      </c>
      <c r="C66" s="12" t="str">
        <f>IF(AND(tblSalaries[[#This Row],[Region]]=Selected_Region, tblSalaries[[#This Row],[Job Type]]=Selected_Job_Type), COUNT($C$5:C65), "")</f>
        <v/>
      </c>
      <c r="D66" s="5">
        <v>41055.503877314812</v>
      </c>
      <c r="E66" s="6">
        <v>150000</v>
      </c>
      <c r="F66" s="3">
        <v>150000</v>
      </c>
      <c r="G66" s="3" t="s">
        <v>31</v>
      </c>
      <c r="H66" s="3">
        <f>tblSalaries[[#This Row],[clean Salary (in local currency)]]*VLOOKUP(tblSalaries[[#This Row],[Currency]],tblXrate[#Data],2,FALSE)</f>
        <v>2671.1875031163854</v>
      </c>
      <c r="I66" s="3" t="s">
        <v>1606</v>
      </c>
      <c r="J66" s="3" t="s">
        <v>134</v>
      </c>
      <c r="K66" s="3" t="s">
        <v>1</v>
      </c>
      <c r="L66" s="3" t="str">
        <f>VLOOKUP(tblSalaries[[#This Row],[Where do you work]],tblCountries[[Actual]:[Mapping]],2,FALSE)</f>
        <v>India</v>
      </c>
      <c r="M66" s="12" t="str">
        <f>VLOOKUP(tblSalaries[[#This Row],[clean Country]], mapping!$M$4:$N$137, 2, FALSE)</f>
        <v>Asia</v>
      </c>
      <c r="N66" s="3" t="s">
        <v>34</v>
      </c>
      <c r="O66" s="12">
        <v>2.5</v>
      </c>
      <c r="P66" s="3">
        <v>5</v>
      </c>
    </row>
    <row r="67" spans="2:16" ht="15" customHeight="1">
      <c r="B67" s="3" t="s">
        <v>2505</v>
      </c>
      <c r="C67" s="12" t="str">
        <f>IF(AND(tblSalaries[[#This Row],[Region]]=Selected_Region, tblSalaries[[#This Row],[Job Type]]=Selected_Job_Type), COUNT($C$5:C66), "")</f>
        <v/>
      </c>
      <c r="D67" s="5">
        <v>41066.838692129626</v>
      </c>
      <c r="E67" s="6" t="s">
        <v>2506</v>
      </c>
      <c r="F67" s="3">
        <v>150000</v>
      </c>
      <c r="G67" s="3" t="s">
        <v>31</v>
      </c>
      <c r="H67" s="3">
        <f>tblSalaries[[#This Row],[clean Salary (in local currency)]]*VLOOKUP(tblSalaries[[#This Row],[Currency]],tblXrate[#Data],2,FALSE)</f>
        <v>2671.1875031163854</v>
      </c>
      <c r="I67" s="3" t="s">
        <v>2477</v>
      </c>
      <c r="J67" s="3" t="s">
        <v>632</v>
      </c>
      <c r="K67" s="3" t="s">
        <v>1</v>
      </c>
      <c r="L67" s="3" t="str">
        <f>VLOOKUP(tblSalaries[[#This Row],[Where do you work]],tblCountries[[Actual]:[Mapping]],2,FALSE)</f>
        <v>India</v>
      </c>
      <c r="M67" s="12" t="str">
        <f>VLOOKUP(tblSalaries[[#This Row],[clean Country]], mapping!$M$4:$N$137, 2, FALSE)</f>
        <v>Asia</v>
      </c>
      <c r="N67" s="3" t="s">
        <v>61</v>
      </c>
      <c r="O67" s="12">
        <v>8</v>
      </c>
      <c r="P67" s="3">
        <v>3</v>
      </c>
    </row>
    <row r="68" spans="2:16" ht="15" customHeight="1">
      <c r="B68" s="3" t="s">
        <v>175</v>
      </c>
      <c r="C68" s="12" t="str">
        <f>IF(AND(tblSalaries[[#This Row],[Region]]=Selected_Region, tblSalaries[[#This Row],[Job Type]]=Selected_Job_Type), COUNT($C$5:C67), "")</f>
        <v/>
      </c>
      <c r="D68" s="5">
        <v>41055.725474537037</v>
      </c>
      <c r="E68" s="6">
        <v>30232</v>
      </c>
      <c r="F68" s="3">
        <v>30232</v>
      </c>
      <c r="G68" s="3" t="s">
        <v>36</v>
      </c>
      <c r="H68" s="3">
        <f>tblSalaries[[#This Row],[clean Salary (in local currency)]]*VLOOKUP(tblSalaries[[#This Row],[Currency]],tblXrate[#Data],2,FALSE)</f>
        <v>30232</v>
      </c>
      <c r="I68" s="3" t="s">
        <v>176</v>
      </c>
      <c r="J68" s="3" t="s">
        <v>45</v>
      </c>
      <c r="K68" s="3" t="s">
        <v>177</v>
      </c>
      <c r="L68" s="3" t="str">
        <f>VLOOKUP(tblSalaries[[#This Row],[Where do you work]],tblCountries[[Actual]:[Mapping]],2,FALSE)</f>
        <v>USA</v>
      </c>
      <c r="M68" s="12" t="str">
        <f>VLOOKUP(tblSalaries[[#This Row],[clean Country]], mapping!$M$4:$N$137, 2, FALSE)</f>
        <v>US / Canada</v>
      </c>
      <c r="N68" s="3" t="s">
        <v>34</v>
      </c>
      <c r="O68" s="12">
        <v>2.5</v>
      </c>
      <c r="P68" s="3">
        <v>5</v>
      </c>
    </row>
    <row r="69" spans="2:16" ht="15" customHeight="1">
      <c r="B69" s="3" t="s">
        <v>2654</v>
      </c>
      <c r="C69" s="12" t="str">
        <f>IF(AND(tblSalaries[[#This Row],[Region]]=Selected_Region, tblSalaries[[#This Row],[Job Type]]=Selected_Job_Type), COUNT($C$5:C68), "")</f>
        <v/>
      </c>
      <c r="D69" s="5">
        <v>41055.563425925924</v>
      </c>
      <c r="E69" s="6" t="s">
        <v>2655</v>
      </c>
      <c r="F69" s="3">
        <v>150000</v>
      </c>
      <c r="G69" s="3" t="s">
        <v>31</v>
      </c>
      <c r="H69" s="3">
        <f>tblSalaries[[#This Row],[clean Salary (in local currency)]]*VLOOKUP(tblSalaries[[#This Row],[Currency]],tblXrate[#Data],2,FALSE)</f>
        <v>2671.1875031163854</v>
      </c>
      <c r="I69" s="3" t="s">
        <v>2656</v>
      </c>
      <c r="J69" s="3" t="s">
        <v>444</v>
      </c>
      <c r="K69" s="3" t="s">
        <v>1</v>
      </c>
      <c r="L69" s="3" t="str">
        <f>VLOOKUP(tblSalaries[[#This Row],[Where do you work]],tblCountries[[Actual]:[Mapping]],2,FALSE)</f>
        <v>India</v>
      </c>
      <c r="M69" s="12" t="str">
        <f>VLOOKUP(tblSalaries[[#This Row],[clean Country]], mapping!$M$4:$N$137, 2, FALSE)</f>
        <v>Asia</v>
      </c>
      <c r="N69" s="3" t="s">
        <v>38</v>
      </c>
      <c r="O69" s="12">
        <v>5</v>
      </c>
      <c r="P69" s="3">
        <v>4.5</v>
      </c>
    </row>
    <row r="70" spans="2:16" ht="15" customHeight="1">
      <c r="B70" s="3" t="s">
        <v>180</v>
      </c>
      <c r="C70" s="12" t="str">
        <f>IF(AND(tblSalaries[[#This Row],[Region]]=Selected_Region, tblSalaries[[#This Row],[Job Type]]=Selected_Job_Type), COUNT($C$5:C69), "")</f>
        <v/>
      </c>
      <c r="D70" s="5">
        <v>41066.095300925925</v>
      </c>
      <c r="E70" s="6">
        <v>65000</v>
      </c>
      <c r="F70" s="3">
        <v>65000</v>
      </c>
      <c r="G70" s="3" t="s">
        <v>36</v>
      </c>
      <c r="H70" s="3">
        <f>tblSalaries[[#This Row],[clean Salary (in local currency)]]*VLOOKUP(tblSalaries[[#This Row],[Currency]],tblXrate[#Data],2,FALSE)</f>
        <v>65000</v>
      </c>
      <c r="I70" s="3" t="s">
        <v>181</v>
      </c>
      <c r="J70" s="3" t="s">
        <v>112</v>
      </c>
      <c r="K70" s="3" t="s">
        <v>0</v>
      </c>
      <c r="L70" s="3" t="str">
        <f>VLOOKUP(tblSalaries[[#This Row],[Where do you work]],tblCountries[[Actual]:[Mapping]],2,FALSE)</f>
        <v>USA</v>
      </c>
      <c r="M70" s="12" t="str">
        <f>VLOOKUP(tblSalaries[[#This Row],[clean Country]], mapping!$M$4:$N$137, 2, FALSE)</f>
        <v>US / Canada</v>
      </c>
      <c r="N70" s="3" t="s">
        <v>61</v>
      </c>
      <c r="O70" s="12">
        <v>8</v>
      </c>
      <c r="P70" s="3">
        <v>4</v>
      </c>
    </row>
    <row r="71" spans="2:16" ht="15" customHeight="1">
      <c r="B71" s="3" t="s">
        <v>182</v>
      </c>
      <c r="C71" s="12" t="str">
        <f>IF(AND(tblSalaries[[#This Row],[Region]]=Selected_Region, tblSalaries[[#This Row],[Job Type]]=Selected_Job_Type), COUNT($C$5:C70), "")</f>
        <v/>
      </c>
      <c r="D71" s="5">
        <v>41076.224340277775</v>
      </c>
      <c r="E71" s="6">
        <v>38666</v>
      </c>
      <c r="F71" s="3">
        <v>38666</v>
      </c>
      <c r="G71" s="3" t="s">
        <v>36</v>
      </c>
      <c r="H71" s="3">
        <f>tblSalaries[[#This Row],[clean Salary (in local currency)]]*VLOOKUP(tblSalaries[[#This Row],[Currency]],tblXrate[#Data],2,FALSE)</f>
        <v>38666</v>
      </c>
      <c r="I71" s="3" t="s">
        <v>183</v>
      </c>
      <c r="J71" s="3" t="s">
        <v>184</v>
      </c>
      <c r="K71" s="3" t="s">
        <v>87</v>
      </c>
      <c r="L71" s="3" t="str">
        <f>VLOOKUP(tblSalaries[[#This Row],[Where do you work]],tblCountries[[Actual]:[Mapping]],2,FALSE)</f>
        <v>South Africa</v>
      </c>
      <c r="M71" s="12" t="str">
        <f>VLOOKUP(tblSalaries[[#This Row],[clean Country]], mapping!$M$4:$N$137, 2, FALSE)</f>
        <v>Africa</v>
      </c>
      <c r="N71" s="3" t="s">
        <v>61</v>
      </c>
      <c r="O71" s="12">
        <v>8</v>
      </c>
      <c r="P71" s="3">
        <v>10</v>
      </c>
    </row>
    <row r="72" spans="2:16" ht="15" customHeight="1">
      <c r="B72" s="3" t="s">
        <v>185</v>
      </c>
      <c r="C72" s="12" t="str">
        <f>IF(AND(tblSalaries[[#This Row],[Region]]=Selected_Region, tblSalaries[[#This Row],[Job Type]]=Selected_Job_Type), COUNT($C$5:C71), "")</f>
        <v/>
      </c>
      <c r="D72" s="5">
        <v>41055.02925925926</v>
      </c>
      <c r="E72" s="6">
        <v>128000</v>
      </c>
      <c r="F72" s="3">
        <v>128000</v>
      </c>
      <c r="G72" s="3" t="s">
        <v>36</v>
      </c>
      <c r="H72" s="3">
        <f>tblSalaries[[#This Row],[clean Salary (in local currency)]]*VLOOKUP(tblSalaries[[#This Row],[Currency]],tblXrate[#Data],2,FALSE)</f>
        <v>128000</v>
      </c>
      <c r="I72" s="3" t="s">
        <v>186</v>
      </c>
      <c r="J72" s="3" t="s">
        <v>134</v>
      </c>
      <c r="K72" s="3" t="s">
        <v>0</v>
      </c>
      <c r="L72" s="3" t="str">
        <f>VLOOKUP(tblSalaries[[#This Row],[Where do you work]],tblCountries[[Actual]:[Mapping]],2,FALSE)</f>
        <v>USA</v>
      </c>
      <c r="M72" s="12" t="str">
        <f>VLOOKUP(tblSalaries[[#This Row],[clean Country]], mapping!$M$4:$N$137, 2, FALSE)</f>
        <v>US / Canada</v>
      </c>
      <c r="N72" s="3" t="s">
        <v>61</v>
      </c>
      <c r="O72" s="12">
        <v>8</v>
      </c>
    </row>
    <row r="73" spans="2:16" ht="15" customHeight="1">
      <c r="B73" s="3" t="s">
        <v>187</v>
      </c>
      <c r="C73" s="12" t="str">
        <f>IF(AND(tblSalaries[[#This Row],[Region]]=Selected_Region, tblSalaries[[#This Row],[Job Type]]=Selected_Job_Type), COUNT($C$5:C72), "")</f>
        <v/>
      </c>
      <c r="D73" s="5">
        <v>41056.001909722225</v>
      </c>
      <c r="E73" s="6">
        <v>85000</v>
      </c>
      <c r="F73" s="3">
        <v>85000</v>
      </c>
      <c r="G73" s="3" t="s">
        <v>36</v>
      </c>
      <c r="H73" s="3">
        <f>tblSalaries[[#This Row],[clean Salary (in local currency)]]*VLOOKUP(tblSalaries[[#This Row],[Currency]],tblXrate[#Data],2,FALSE)</f>
        <v>85000</v>
      </c>
      <c r="I73" s="3" t="s">
        <v>188</v>
      </c>
      <c r="J73" s="3" t="s">
        <v>45</v>
      </c>
      <c r="K73" s="3" t="s">
        <v>0</v>
      </c>
      <c r="L73" s="3" t="str">
        <f>VLOOKUP(tblSalaries[[#This Row],[Where do you work]],tblCountries[[Actual]:[Mapping]],2,FALSE)</f>
        <v>USA</v>
      </c>
      <c r="M73" s="12" t="str">
        <f>VLOOKUP(tblSalaries[[#This Row],[clean Country]], mapping!$M$4:$N$137, 2, FALSE)</f>
        <v>US / Canada</v>
      </c>
      <c r="N73" s="3" t="s">
        <v>61</v>
      </c>
      <c r="O73" s="12">
        <v>8</v>
      </c>
      <c r="P73" s="3">
        <v>1</v>
      </c>
    </row>
    <row r="74" spans="2:16" ht="15" customHeight="1">
      <c r="B74" s="3" t="s">
        <v>189</v>
      </c>
      <c r="C74" s="12" t="str">
        <f>IF(AND(tblSalaries[[#This Row],[Region]]=Selected_Region, tblSalaries[[#This Row],[Job Type]]=Selected_Job_Type), COUNT($C$5:C73), "")</f>
        <v/>
      </c>
      <c r="D74" s="5">
        <v>41057.695451388892</v>
      </c>
      <c r="E74" s="6">
        <v>40000</v>
      </c>
      <c r="F74" s="3">
        <v>40000</v>
      </c>
      <c r="G74" s="3" t="s">
        <v>43</v>
      </c>
      <c r="H74" s="3">
        <f>tblSalaries[[#This Row],[clean Salary (in local currency)]]*VLOOKUP(tblSalaries[[#This Row],[Currency]],tblXrate[#Data],2,FALSE)</f>
        <v>50815.977559664309</v>
      </c>
      <c r="I74" s="3" t="s">
        <v>186</v>
      </c>
      <c r="J74" s="3" t="s">
        <v>45</v>
      </c>
      <c r="K74" s="3" t="s">
        <v>190</v>
      </c>
      <c r="L74" s="3" t="str">
        <f>VLOOKUP(tblSalaries[[#This Row],[Where do you work]],tblCountries[[Actual]:[Mapping]],2,FALSE)</f>
        <v>Portugal</v>
      </c>
      <c r="M74" s="12" t="str">
        <f>VLOOKUP(tblSalaries[[#This Row],[clean Country]], mapping!$M$4:$N$137, 2, FALSE)</f>
        <v>EU</v>
      </c>
      <c r="N74" s="3" t="s">
        <v>34</v>
      </c>
      <c r="O74" s="12">
        <v>2.5</v>
      </c>
      <c r="P74" s="3">
        <v>10</v>
      </c>
    </row>
    <row r="75" spans="2:16" ht="15" customHeight="1">
      <c r="B75" s="3" t="s">
        <v>191</v>
      </c>
      <c r="C75" s="12" t="str">
        <f>IF(AND(tblSalaries[[#This Row],[Region]]=Selected_Region, tblSalaries[[#This Row],[Job Type]]=Selected_Job_Type), COUNT($C$5:C74), "")</f>
        <v/>
      </c>
      <c r="D75" s="5">
        <v>41068.279537037037</v>
      </c>
      <c r="E75" s="6">
        <v>75000</v>
      </c>
      <c r="F75" s="3">
        <v>75000</v>
      </c>
      <c r="G75" s="3" t="s">
        <v>36</v>
      </c>
      <c r="H75" s="3">
        <f>tblSalaries[[#This Row],[clean Salary (in local currency)]]*VLOOKUP(tblSalaries[[#This Row],[Currency]],tblXrate[#Data],2,FALSE)</f>
        <v>75000</v>
      </c>
      <c r="I75" s="3" t="s">
        <v>188</v>
      </c>
      <c r="J75" s="3" t="s">
        <v>45</v>
      </c>
      <c r="K75" s="3" t="s">
        <v>0</v>
      </c>
      <c r="L75" s="3" t="str">
        <f>VLOOKUP(tblSalaries[[#This Row],[Where do you work]],tblCountries[[Actual]:[Mapping]],2,FALSE)</f>
        <v>USA</v>
      </c>
      <c r="M75" s="12" t="str">
        <f>VLOOKUP(tblSalaries[[#This Row],[clean Country]], mapping!$M$4:$N$137, 2, FALSE)</f>
        <v>US / Canada</v>
      </c>
      <c r="N75" s="3" t="s">
        <v>61</v>
      </c>
      <c r="O75" s="12">
        <v>8</v>
      </c>
      <c r="P75" s="3">
        <v>1</v>
      </c>
    </row>
    <row r="76" spans="2:16" ht="15" customHeight="1">
      <c r="B76" s="3" t="s">
        <v>192</v>
      </c>
      <c r="C76" s="12" t="str">
        <f>IF(AND(tblSalaries[[#This Row],[Region]]=Selected_Region, tblSalaries[[#This Row],[Job Type]]=Selected_Job_Type), COUNT($C$5:C75), "")</f>
        <v/>
      </c>
      <c r="D76" s="5">
        <v>41068.407627314817</v>
      </c>
      <c r="E76" s="6">
        <v>85000</v>
      </c>
      <c r="F76" s="3">
        <v>85000</v>
      </c>
      <c r="G76" s="3" t="s">
        <v>36</v>
      </c>
      <c r="H76" s="3">
        <f>tblSalaries[[#This Row],[clean Salary (in local currency)]]*VLOOKUP(tblSalaries[[#This Row],[Currency]],tblXrate[#Data],2,FALSE)</f>
        <v>85000</v>
      </c>
      <c r="I76" s="3" t="s">
        <v>186</v>
      </c>
      <c r="J76" s="3" t="s">
        <v>45</v>
      </c>
      <c r="K76" s="3" t="s">
        <v>0</v>
      </c>
      <c r="L76" s="3" t="str">
        <f>VLOOKUP(tblSalaries[[#This Row],[Where do you work]],tblCountries[[Actual]:[Mapping]],2,FALSE)</f>
        <v>USA</v>
      </c>
      <c r="M76" s="12" t="str">
        <f>VLOOKUP(tblSalaries[[#This Row],[clean Country]], mapping!$M$4:$N$137, 2, FALSE)</f>
        <v>US / Canada</v>
      </c>
      <c r="N76" s="3" t="s">
        <v>38</v>
      </c>
      <c r="O76" s="12">
        <v>5</v>
      </c>
      <c r="P76" s="3">
        <v>20</v>
      </c>
    </row>
    <row r="77" spans="2:16" ht="15" customHeight="1">
      <c r="B77" s="3" t="s">
        <v>193</v>
      </c>
      <c r="C77" s="12" t="str">
        <f>IF(AND(tblSalaries[[#This Row],[Region]]=Selected_Region, tblSalaries[[#This Row],[Job Type]]=Selected_Job_Type), COUNT($C$5:C76), "")</f>
        <v/>
      </c>
      <c r="D77" s="5">
        <v>41055.027129629627</v>
      </c>
      <c r="E77" s="6">
        <v>40000</v>
      </c>
      <c r="F77" s="3">
        <v>40000</v>
      </c>
      <c r="G77" s="3" t="s">
        <v>36</v>
      </c>
      <c r="H77" s="3">
        <f>tblSalaries[[#This Row],[clean Salary (in local currency)]]*VLOOKUP(tblSalaries[[#This Row],[Currency]],tblXrate[#Data],2,FALSE)</f>
        <v>40000</v>
      </c>
      <c r="I77" s="3" t="s">
        <v>194</v>
      </c>
      <c r="J77" s="3" t="s">
        <v>112</v>
      </c>
      <c r="K77" s="3" t="s">
        <v>0</v>
      </c>
      <c r="L77" s="3" t="str">
        <f>VLOOKUP(tblSalaries[[#This Row],[Where do you work]],tblCountries[[Actual]:[Mapping]],2,FALSE)</f>
        <v>USA</v>
      </c>
      <c r="M77" s="12" t="str">
        <f>VLOOKUP(tblSalaries[[#This Row],[clean Country]], mapping!$M$4:$N$137, 2, FALSE)</f>
        <v>US / Canada</v>
      </c>
      <c r="N77" s="3" t="s">
        <v>38</v>
      </c>
      <c r="O77" s="12">
        <v>5</v>
      </c>
    </row>
    <row r="78" spans="2:16" ht="15" customHeight="1">
      <c r="B78" s="3" t="s">
        <v>195</v>
      </c>
      <c r="C78" s="12" t="str">
        <f>IF(AND(tblSalaries[[#This Row],[Region]]=Selected_Region, tblSalaries[[#This Row],[Job Type]]=Selected_Job_Type), COUNT($C$5:C77), "")</f>
        <v/>
      </c>
      <c r="D78" s="5">
        <v>41055.626782407409</v>
      </c>
      <c r="E78" s="6">
        <v>800</v>
      </c>
      <c r="F78" s="3">
        <v>9600</v>
      </c>
      <c r="G78" s="3" t="s">
        <v>36</v>
      </c>
      <c r="H78" s="3">
        <f>tblSalaries[[#This Row],[clean Salary (in local currency)]]*VLOOKUP(tblSalaries[[#This Row],[Currency]],tblXrate[#Data],2,FALSE)</f>
        <v>9600</v>
      </c>
      <c r="I78" s="3" t="s">
        <v>194</v>
      </c>
      <c r="J78" s="3" t="s">
        <v>112</v>
      </c>
      <c r="K78" s="3" t="s">
        <v>87</v>
      </c>
      <c r="L78" s="3" t="str">
        <f>VLOOKUP(tblSalaries[[#This Row],[Where do you work]],tblCountries[[Actual]:[Mapping]],2,FALSE)</f>
        <v>South Africa</v>
      </c>
      <c r="M78" s="12" t="str">
        <f>VLOOKUP(tblSalaries[[#This Row],[clean Country]], mapping!$M$4:$N$137, 2, FALSE)</f>
        <v>Africa</v>
      </c>
      <c r="N78" s="3" t="s">
        <v>38</v>
      </c>
      <c r="O78" s="12">
        <v>5</v>
      </c>
      <c r="P78" s="3">
        <v>2</v>
      </c>
    </row>
    <row r="79" spans="2:16" ht="15" customHeight="1">
      <c r="B79" s="3" t="s">
        <v>3919</v>
      </c>
      <c r="C79" s="12" t="str">
        <f>IF(AND(tblSalaries[[#This Row],[Region]]=Selected_Region, tblSalaries[[#This Row],[Job Type]]=Selected_Job_Type), COUNT($C$5:C78), "")</f>
        <v/>
      </c>
      <c r="D79" s="5">
        <v>41055.855208333334</v>
      </c>
      <c r="E79" s="6" t="s">
        <v>3920</v>
      </c>
      <c r="F79" s="3">
        <v>150000</v>
      </c>
      <c r="G79" s="3" t="s">
        <v>31</v>
      </c>
      <c r="H79" s="3">
        <f>tblSalaries[[#This Row],[clean Salary (in local currency)]]*VLOOKUP(tblSalaries[[#This Row],[Currency]],tblXrate[#Data],2,FALSE)</f>
        <v>2671.1875031163854</v>
      </c>
      <c r="I79" s="3" t="s">
        <v>3921</v>
      </c>
      <c r="J79" s="3" t="s">
        <v>112</v>
      </c>
      <c r="K79" s="3" t="s">
        <v>1</v>
      </c>
      <c r="L79" s="3" t="str">
        <f>VLOOKUP(tblSalaries[[#This Row],[Where do you work]],tblCountries[[Actual]:[Mapping]],2,FALSE)</f>
        <v>India</v>
      </c>
      <c r="M79" s="12" t="str">
        <f>VLOOKUP(tblSalaries[[#This Row],[clean Country]], mapping!$M$4:$N$137, 2, FALSE)</f>
        <v>Asia</v>
      </c>
      <c r="N79" s="3" t="s">
        <v>38</v>
      </c>
      <c r="O79" s="12">
        <v>5</v>
      </c>
      <c r="P79" s="3">
        <v>2</v>
      </c>
    </row>
    <row r="80" spans="2:16" ht="15" customHeight="1">
      <c r="B80" s="3" t="s">
        <v>2073</v>
      </c>
      <c r="C80" s="12" t="str">
        <f>IF(AND(tblSalaries[[#This Row],[Region]]=Selected_Region, tblSalaries[[#This Row],[Job Type]]=Selected_Job_Type), COUNT($C$5:C79), "")</f>
        <v/>
      </c>
      <c r="D80" s="5">
        <v>41057.753622685188</v>
      </c>
      <c r="E80" s="6">
        <v>150252</v>
      </c>
      <c r="F80" s="3">
        <v>150252</v>
      </c>
      <c r="G80" s="3" t="s">
        <v>31</v>
      </c>
      <c r="H80" s="3">
        <f>tblSalaries[[#This Row],[clean Salary (in local currency)]]*VLOOKUP(tblSalaries[[#This Row],[Currency]],tblXrate[#Data],2,FALSE)</f>
        <v>2675.675098121621</v>
      </c>
      <c r="I80" s="3" t="s">
        <v>2074</v>
      </c>
      <c r="J80" s="3" t="s">
        <v>134</v>
      </c>
      <c r="K80" s="3" t="s">
        <v>1</v>
      </c>
      <c r="L80" s="3" t="str">
        <f>VLOOKUP(tblSalaries[[#This Row],[Where do you work]],tblCountries[[Actual]:[Mapping]],2,FALSE)</f>
        <v>India</v>
      </c>
      <c r="M80" s="12" t="str">
        <f>VLOOKUP(tblSalaries[[#This Row],[clean Country]], mapping!$M$4:$N$137, 2, FALSE)</f>
        <v>Asia</v>
      </c>
      <c r="N80" s="3" t="s">
        <v>34</v>
      </c>
      <c r="O80" s="12">
        <v>2.5</v>
      </c>
      <c r="P80" s="3">
        <v>5</v>
      </c>
    </row>
    <row r="81" spans="2:16" ht="15" customHeight="1">
      <c r="B81" s="3" t="s">
        <v>199</v>
      </c>
      <c r="C81" s="12" t="str">
        <f>IF(AND(tblSalaries[[#This Row],[Region]]=Selected_Region, tblSalaries[[#This Row],[Job Type]]=Selected_Job_Type), COUNT($C$5:C80), "")</f>
        <v/>
      </c>
      <c r="D81" s="5">
        <v>41057.957824074074</v>
      </c>
      <c r="E81" s="6">
        <v>2000</v>
      </c>
      <c r="F81" s="3">
        <v>24000</v>
      </c>
      <c r="G81" s="3" t="s">
        <v>36</v>
      </c>
      <c r="H81" s="3">
        <f>tblSalaries[[#This Row],[clean Salary (in local currency)]]*VLOOKUP(tblSalaries[[#This Row],[Currency]],tblXrate[#Data],2,FALSE)</f>
        <v>24000</v>
      </c>
      <c r="I81" s="3" t="s">
        <v>200</v>
      </c>
      <c r="J81" s="3" t="s">
        <v>134</v>
      </c>
      <c r="K81" s="3" t="s">
        <v>201</v>
      </c>
      <c r="L81" s="3" t="str">
        <f>VLOOKUP(tblSalaries[[#This Row],[Where do you work]],tblCountries[[Actual]:[Mapping]],2,FALSE)</f>
        <v>Argentina</v>
      </c>
      <c r="M81" s="12" t="str">
        <f>VLOOKUP(tblSalaries[[#This Row],[clean Country]], mapping!$M$4:$N$137, 2, FALSE)</f>
        <v>Latin America</v>
      </c>
      <c r="N81" s="3" t="s">
        <v>38</v>
      </c>
      <c r="O81" s="12">
        <v>5</v>
      </c>
      <c r="P81" s="3">
        <v>21</v>
      </c>
    </row>
    <row r="82" spans="2:16" ht="15" customHeight="1">
      <c r="B82" s="3" t="s">
        <v>202</v>
      </c>
      <c r="C82" s="12" t="str">
        <f>IF(AND(tblSalaries[[#This Row],[Region]]=Selected_Region, tblSalaries[[#This Row],[Job Type]]=Selected_Job_Type), COUNT($C$5:C81), "")</f>
        <v/>
      </c>
      <c r="D82" s="5">
        <v>41055.151226851849</v>
      </c>
      <c r="E82" s="6">
        <v>28164</v>
      </c>
      <c r="F82" s="3">
        <v>28164</v>
      </c>
      <c r="G82" s="3" t="s">
        <v>108</v>
      </c>
      <c r="H82" s="3">
        <f>tblSalaries[[#This Row],[clean Salary (in local currency)]]*VLOOKUP(tblSalaries[[#This Row],[Currency]],tblXrate[#Data],2,FALSE)</f>
        <v>44391.484854502989</v>
      </c>
      <c r="I82" s="3" t="s">
        <v>203</v>
      </c>
      <c r="J82" s="3" t="s">
        <v>134</v>
      </c>
      <c r="K82" s="3" t="s">
        <v>89</v>
      </c>
      <c r="L82" s="3" t="str">
        <f>VLOOKUP(tblSalaries[[#This Row],[Where do you work]],tblCountries[[Actual]:[Mapping]],2,FALSE)</f>
        <v>UK</v>
      </c>
      <c r="M82" s="12" t="str">
        <f>VLOOKUP(tblSalaries[[#This Row],[clean Country]], mapping!$M$4:$N$137, 2, FALSE)</f>
        <v>EU</v>
      </c>
      <c r="N82" s="3" t="s">
        <v>38</v>
      </c>
      <c r="O82" s="12">
        <v>5</v>
      </c>
    </row>
    <row r="83" spans="2:16" ht="15" customHeight="1">
      <c r="B83" s="3" t="s">
        <v>2475</v>
      </c>
      <c r="C83" s="12" t="str">
        <f>IF(AND(tblSalaries[[#This Row],[Region]]=Selected_Region, tblSalaries[[#This Row],[Job Type]]=Selected_Job_Type), COUNT($C$5:C82), "")</f>
        <v/>
      </c>
      <c r="D83" s="5">
        <v>41055.458090277774</v>
      </c>
      <c r="E83" s="6" t="s">
        <v>2476</v>
      </c>
      <c r="F83" s="3">
        <v>160000</v>
      </c>
      <c r="G83" s="3" t="s">
        <v>31</v>
      </c>
      <c r="H83" s="3">
        <f>tblSalaries[[#This Row],[clean Salary (in local currency)]]*VLOOKUP(tblSalaries[[#This Row],[Currency]],tblXrate[#Data],2,FALSE)</f>
        <v>2849.2666699908109</v>
      </c>
      <c r="I83" s="3" t="s">
        <v>2477</v>
      </c>
      <c r="J83" s="3" t="s">
        <v>632</v>
      </c>
      <c r="K83" s="3" t="s">
        <v>1</v>
      </c>
      <c r="L83" s="3" t="str">
        <f>VLOOKUP(tblSalaries[[#This Row],[Where do you work]],tblCountries[[Actual]:[Mapping]],2,FALSE)</f>
        <v>India</v>
      </c>
      <c r="M83" s="12" t="str">
        <f>VLOOKUP(tblSalaries[[#This Row],[clean Country]], mapping!$M$4:$N$137, 2, FALSE)</f>
        <v>Asia</v>
      </c>
      <c r="N83" s="3" t="s">
        <v>61</v>
      </c>
      <c r="O83" s="12">
        <v>8</v>
      </c>
      <c r="P83" s="3">
        <v>3</v>
      </c>
    </row>
    <row r="84" spans="2:16" ht="15" customHeight="1">
      <c r="B84" s="3" t="s">
        <v>1161</v>
      </c>
      <c r="C84" s="12" t="str">
        <f>IF(AND(tblSalaries[[#This Row],[Region]]=Selected_Region, tblSalaries[[#This Row],[Job Type]]=Selected_Job_Type), COUNT($C$5:C83), "")</f>
        <v/>
      </c>
      <c r="D84" s="5">
        <v>41055.519571759258</v>
      </c>
      <c r="E84" s="6" t="s">
        <v>1162</v>
      </c>
      <c r="F84" s="3">
        <v>165000</v>
      </c>
      <c r="G84" s="3" t="s">
        <v>31</v>
      </c>
      <c r="H84" s="3">
        <f>tblSalaries[[#This Row],[clean Salary (in local currency)]]*VLOOKUP(tblSalaries[[#This Row],[Currency]],tblXrate[#Data],2,FALSE)</f>
        <v>2938.3062534280239</v>
      </c>
      <c r="I84" s="3" t="s">
        <v>1163</v>
      </c>
      <c r="J84" s="3" t="s">
        <v>134</v>
      </c>
      <c r="K84" s="3" t="s">
        <v>1</v>
      </c>
      <c r="L84" s="3" t="str">
        <f>VLOOKUP(tblSalaries[[#This Row],[Where do you work]],tblCountries[[Actual]:[Mapping]],2,FALSE)</f>
        <v>India</v>
      </c>
      <c r="M84" s="12" t="str">
        <f>VLOOKUP(tblSalaries[[#This Row],[clean Country]], mapping!$M$4:$N$137, 2, FALSE)</f>
        <v>Asia</v>
      </c>
      <c r="N84" s="3" t="s">
        <v>61</v>
      </c>
      <c r="O84" s="12">
        <v>8</v>
      </c>
      <c r="P84" s="3">
        <v>11</v>
      </c>
    </row>
    <row r="85" spans="2:16" ht="15" customHeight="1">
      <c r="B85" s="3" t="s">
        <v>209</v>
      </c>
      <c r="C85" s="12" t="str">
        <f>IF(AND(tblSalaries[[#This Row],[Region]]=Selected_Region, tblSalaries[[#This Row],[Job Type]]=Selected_Job_Type), COUNT($C$5:C84), "")</f>
        <v/>
      </c>
      <c r="D85" s="5">
        <v>41055.035914351851</v>
      </c>
      <c r="E85" s="6">
        <v>28000</v>
      </c>
      <c r="F85" s="3">
        <v>28000</v>
      </c>
      <c r="G85" s="3" t="s">
        <v>36</v>
      </c>
      <c r="H85" s="3">
        <f>tblSalaries[[#This Row],[clean Salary (in local currency)]]*VLOOKUP(tblSalaries[[#This Row],[Currency]],tblXrate[#Data],2,FALSE)</f>
        <v>28000</v>
      </c>
      <c r="I85" s="3" t="s">
        <v>210</v>
      </c>
      <c r="J85" s="3" t="s">
        <v>112</v>
      </c>
      <c r="K85" s="3" t="s">
        <v>0</v>
      </c>
      <c r="L85" s="3" t="str">
        <f>VLOOKUP(tblSalaries[[#This Row],[Where do you work]],tblCountries[[Actual]:[Mapping]],2,FALSE)</f>
        <v>USA</v>
      </c>
      <c r="M85" s="12" t="str">
        <f>VLOOKUP(tblSalaries[[#This Row],[clean Country]], mapping!$M$4:$N$137, 2, FALSE)</f>
        <v>US / Canada</v>
      </c>
      <c r="N85" s="3" t="s">
        <v>38</v>
      </c>
      <c r="O85" s="12">
        <v>5</v>
      </c>
    </row>
    <row r="86" spans="2:16" ht="15" customHeight="1">
      <c r="B86" s="3" t="s">
        <v>211</v>
      </c>
      <c r="C86" s="12" t="str">
        <f>IF(AND(tblSalaries[[#This Row],[Region]]=Selected_Region, tblSalaries[[#This Row],[Job Type]]=Selected_Job_Type), COUNT($C$5:C85), "")</f>
        <v/>
      </c>
      <c r="D86" s="5">
        <v>41055.884618055556</v>
      </c>
      <c r="E86" s="6">
        <v>33900</v>
      </c>
      <c r="F86" s="3">
        <v>33900</v>
      </c>
      <c r="G86" s="3" t="s">
        <v>36</v>
      </c>
      <c r="H86" s="3">
        <f>tblSalaries[[#This Row],[clean Salary (in local currency)]]*VLOOKUP(tblSalaries[[#This Row],[Currency]],tblXrate[#Data],2,FALSE)</f>
        <v>33900</v>
      </c>
      <c r="I86" s="3" t="s">
        <v>210</v>
      </c>
      <c r="J86" s="3" t="s">
        <v>112</v>
      </c>
      <c r="K86" s="3" t="s">
        <v>0</v>
      </c>
      <c r="L86" s="3" t="str">
        <f>VLOOKUP(tblSalaries[[#This Row],[Where do you work]],tblCountries[[Actual]:[Mapping]],2,FALSE)</f>
        <v>USA</v>
      </c>
      <c r="M86" s="12" t="str">
        <f>VLOOKUP(tblSalaries[[#This Row],[clean Country]], mapping!$M$4:$N$137, 2, FALSE)</f>
        <v>US / Canada</v>
      </c>
      <c r="N86" s="3" t="s">
        <v>34</v>
      </c>
      <c r="O86" s="12">
        <v>2.5</v>
      </c>
      <c r="P86" s="3">
        <v>10</v>
      </c>
    </row>
    <row r="87" spans="2:16" ht="15" customHeight="1">
      <c r="B87" s="3" t="s">
        <v>212</v>
      </c>
      <c r="C87" s="12" t="str">
        <f>IF(AND(tblSalaries[[#This Row],[Region]]=Selected_Region, tblSalaries[[#This Row],[Job Type]]=Selected_Job_Type), COUNT($C$5:C86), "")</f>
        <v/>
      </c>
      <c r="D87" s="5">
        <v>41058.621770833335</v>
      </c>
      <c r="E87" s="6" t="s">
        <v>213</v>
      </c>
      <c r="F87" s="3">
        <v>36000</v>
      </c>
      <c r="G87" s="3" t="s">
        <v>36</v>
      </c>
      <c r="H87" s="3">
        <f>tblSalaries[[#This Row],[clean Salary (in local currency)]]*VLOOKUP(tblSalaries[[#This Row],[Currency]],tblXrate[#Data],2,FALSE)</f>
        <v>36000</v>
      </c>
      <c r="I87" s="3" t="s">
        <v>210</v>
      </c>
      <c r="J87" s="3" t="s">
        <v>112</v>
      </c>
      <c r="K87" s="3" t="s">
        <v>214</v>
      </c>
      <c r="L87" s="3" t="str">
        <f>VLOOKUP(tblSalaries[[#This Row],[Where do you work]],tblCountries[[Actual]:[Mapping]],2,FALSE)</f>
        <v>Kuwait</v>
      </c>
      <c r="M87" s="12" t="str">
        <f>VLOOKUP(tblSalaries[[#This Row],[clean Country]], mapping!$M$4:$N$137, 2, FALSE)</f>
        <v>Middle East</v>
      </c>
      <c r="N87" s="3" t="s">
        <v>34</v>
      </c>
      <c r="O87" s="12">
        <v>2.5</v>
      </c>
      <c r="P87" s="3">
        <v>10</v>
      </c>
    </row>
    <row r="88" spans="2:16" ht="15" customHeight="1">
      <c r="B88" s="3" t="s">
        <v>215</v>
      </c>
      <c r="C88" s="12" t="str">
        <f>IF(AND(tblSalaries[[#This Row],[Region]]=Selected_Region, tblSalaries[[#This Row],[Job Type]]=Selected_Job_Type), COUNT($C$5:C87), "")</f>
        <v/>
      </c>
      <c r="D88" s="5">
        <v>41062.265104166669</v>
      </c>
      <c r="E88" s="6">
        <v>32884.800000000003</v>
      </c>
      <c r="F88" s="3">
        <v>32884</v>
      </c>
      <c r="G88" s="3" t="s">
        <v>36</v>
      </c>
      <c r="H88" s="3">
        <f>tblSalaries[[#This Row],[clean Salary (in local currency)]]*VLOOKUP(tblSalaries[[#This Row],[Currency]],tblXrate[#Data],2,FALSE)</f>
        <v>32884</v>
      </c>
      <c r="I88" s="3" t="s">
        <v>210</v>
      </c>
      <c r="J88" s="3" t="s">
        <v>112</v>
      </c>
      <c r="K88" s="3" t="s">
        <v>0</v>
      </c>
      <c r="L88" s="3" t="str">
        <f>VLOOKUP(tblSalaries[[#This Row],[Where do you work]],tblCountries[[Actual]:[Mapping]],2,FALSE)</f>
        <v>USA</v>
      </c>
      <c r="M88" s="12" t="str">
        <f>VLOOKUP(tblSalaries[[#This Row],[clean Country]], mapping!$M$4:$N$137, 2, FALSE)</f>
        <v>US / Canada</v>
      </c>
      <c r="N88" s="3" t="s">
        <v>61</v>
      </c>
      <c r="O88" s="12">
        <v>8</v>
      </c>
      <c r="P88" s="3">
        <v>10</v>
      </c>
    </row>
    <row r="89" spans="2:16" ht="15" customHeight="1">
      <c r="B89" s="3" t="s">
        <v>216</v>
      </c>
      <c r="C89" s="12" t="str">
        <f>IF(AND(tblSalaries[[#This Row],[Region]]=Selected_Region, tblSalaries[[#This Row],[Job Type]]=Selected_Job_Type), COUNT($C$5:C88), "")</f>
        <v/>
      </c>
      <c r="D89" s="5">
        <v>41081.198888888888</v>
      </c>
      <c r="E89" s="6">
        <v>70000</v>
      </c>
      <c r="F89" s="3">
        <v>70000</v>
      </c>
      <c r="G89" s="3" t="s">
        <v>36</v>
      </c>
      <c r="H89" s="3">
        <f>tblSalaries[[#This Row],[clean Salary (in local currency)]]*VLOOKUP(tblSalaries[[#This Row],[Currency]],tblXrate[#Data],2,FALSE)</f>
        <v>70000</v>
      </c>
      <c r="I89" s="3" t="s">
        <v>217</v>
      </c>
      <c r="J89" s="3" t="s">
        <v>112</v>
      </c>
      <c r="K89" s="3" t="s">
        <v>0</v>
      </c>
      <c r="L89" s="3" t="str">
        <f>VLOOKUP(tblSalaries[[#This Row],[Where do you work]],tblCountries[[Actual]:[Mapping]],2,FALSE)</f>
        <v>USA</v>
      </c>
      <c r="M89" s="12" t="str">
        <f>VLOOKUP(tblSalaries[[#This Row],[clean Country]], mapping!$M$4:$N$137, 2, FALSE)</f>
        <v>US / Canada</v>
      </c>
      <c r="N89" s="3" t="s">
        <v>38</v>
      </c>
      <c r="O89" s="12">
        <v>5</v>
      </c>
      <c r="P89" s="3">
        <v>10</v>
      </c>
    </row>
    <row r="90" spans="2:16" ht="15" customHeight="1">
      <c r="B90" s="3" t="s">
        <v>890</v>
      </c>
      <c r="C90" s="12" t="str">
        <f>IF(AND(tblSalaries[[#This Row],[Region]]=Selected_Region, tblSalaries[[#This Row],[Job Type]]=Selected_Job_Type), COUNT($C$5:C89), "")</f>
        <v/>
      </c>
      <c r="D90" s="5">
        <v>41055.561944444446</v>
      </c>
      <c r="E90" s="6" t="s">
        <v>891</v>
      </c>
      <c r="F90" s="3">
        <v>3000</v>
      </c>
      <c r="G90" s="3" t="s">
        <v>36</v>
      </c>
      <c r="H90" s="3">
        <f>tblSalaries[[#This Row],[clean Salary (in local currency)]]*VLOOKUP(tblSalaries[[#This Row],[Currency]],tblXrate[#Data],2,FALSE)</f>
        <v>3000</v>
      </c>
      <c r="I90" s="3" t="s">
        <v>892</v>
      </c>
      <c r="J90" s="3" t="s">
        <v>41</v>
      </c>
      <c r="K90" s="3" t="s">
        <v>893</v>
      </c>
      <c r="L90" s="3" t="str">
        <f>VLOOKUP(tblSalaries[[#This Row],[Where do you work]],tblCountries[[Actual]:[Mapping]],2,FALSE)</f>
        <v>Cambodia</v>
      </c>
      <c r="M90" s="12" t="str">
        <f>VLOOKUP(tblSalaries[[#This Row],[clean Country]], mapping!$M$4:$N$137, 2, FALSE)</f>
        <v>Asia</v>
      </c>
      <c r="N90" s="3" t="s">
        <v>34</v>
      </c>
      <c r="O90" s="12">
        <v>2.5</v>
      </c>
      <c r="P90" s="3">
        <v>2</v>
      </c>
    </row>
    <row r="91" spans="2:16" ht="15" customHeight="1">
      <c r="B91" s="3" t="s">
        <v>221</v>
      </c>
      <c r="C91" s="12" t="str">
        <f>IF(AND(tblSalaries[[#This Row],[Region]]=Selected_Region, tblSalaries[[#This Row],[Job Type]]=Selected_Job_Type), COUNT($C$5:C90), "")</f>
        <v/>
      </c>
      <c r="D91" s="5">
        <v>41061.369803240741</v>
      </c>
      <c r="E91" s="6">
        <v>85000</v>
      </c>
      <c r="F91" s="3">
        <v>85000</v>
      </c>
      <c r="G91" s="3" t="s">
        <v>63</v>
      </c>
      <c r="H91" s="3">
        <f>tblSalaries[[#This Row],[clean Salary (in local currency)]]*VLOOKUP(tblSalaries[[#This Row],[Currency]],tblXrate[#Data],2,FALSE)</f>
        <v>86692.320794224041</v>
      </c>
      <c r="I91" s="3" t="s">
        <v>222</v>
      </c>
      <c r="J91" s="3" t="s">
        <v>112</v>
      </c>
      <c r="K91" s="3" t="s">
        <v>64</v>
      </c>
      <c r="L91" s="3" t="str">
        <f>VLOOKUP(tblSalaries[[#This Row],[Where do you work]],tblCountries[[Actual]:[Mapping]],2,FALSE)</f>
        <v>Australia</v>
      </c>
      <c r="M91" s="12" t="str">
        <f>VLOOKUP(tblSalaries[[#This Row],[clean Country]], mapping!$M$4:$N$137, 2, FALSE)</f>
        <v>Pacific</v>
      </c>
      <c r="N91" s="3" t="s">
        <v>38</v>
      </c>
      <c r="O91" s="12">
        <v>5</v>
      </c>
      <c r="P91" s="3">
        <v>30</v>
      </c>
    </row>
    <row r="92" spans="2:16" ht="15" customHeight="1">
      <c r="B92" s="3" t="s">
        <v>720</v>
      </c>
      <c r="C92" s="12" t="str">
        <f>IF(AND(tblSalaries[[#This Row],[Region]]=Selected_Region, tblSalaries[[#This Row],[Job Type]]=Selected_Job_Type), COUNT($C$5:C91), "")</f>
        <v/>
      </c>
      <c r="D92" s="5">
        <v>41055.457754629628</v>
      </c>
      <c r="E92" s="6">
        <v>250000</v>
      </c>
      <c r="F92" s="3">
        <v>250000</v>
      </c>
      <c r="G92" s="3" t="s">
        <v>48</v>
      </c>
      <c r="H92" s="3">
        <f>tblSalaries[[#This Row],[clean Salary (in local currency)]]*VLOOKUP(tblSalaries[[#This Row],[Currency]],tblXrate[#Data],2,FALSE)</f>
        <v>245840.3807575817</v>
      </c>
      <c r="I92" s="3" t="s">
        <v>700</v>
      </c>
      <c r="J92" s="3" t="s">
        <v>112</v>
      </c>
      <c r="K92" s="3" t="s">
        <v>50</v>
      </c>
      <c r="L92" s="3" t="str">
        <f>VLOOKUP(tblSalaries[[#This Row],[Where do you work]],tblCountries[[Actual]:[Mapping]],2,FALSE)</f>
        <v>Canada</v>
      </c>
      <c r="M92" s="12" t="str">
        <f>VLOOKUP(tblSalaries[[#This Row],[clean Country]], mapping!$M$4:$N$137, 2, FALSE)</f>
        <v>US / Canada</v>
      </c>
      <c r="N92" s="3" t="s">
        <v>38</v>
      </c>
      <c r="O92" s="12">
        <v>5</v>
      </c>
      <c r="P92" s="3">
        <v>32</v>
      </c>
    </row>
    <row r="93" spans="2:16" ht="15" customHeight="1">
      <c r="B93" s="3" t="s">
        <v>225</v>
      </c>
      <c r="C93" s="12" t="str">
        <f>IF(AND(tblSalaries[[#This Row],[Region]]=Selected_Region, tblSalaries[[#This Row],[Job Type]]=Selected_Job_Type), COUNT($C$5:C92), "")</f>
        <v/>
      </c>
      <c r="D93" s="5">
        <v>41055.069502314815</v>
      </c>
      <c r="E93" s="6">
        <v>950</v>
      </c>
      <c r="F93" s="3">
        <v>11400</v>
      </c>
      <c r="G93" s="3" t="s">
        <v>36</v>
      </c>
      <c r="H93" s="3">
        <f>tblSalaries[[#This Row],[clean Salary (in local currency)]]*VLOOKUP(tblSalaries[[#This Row],[Currency]],tblXrate[#Data],2,FALSE)</f>
        <v>11400</v>
      </c>
      <c r="I93" s="3" t="s">
        <v>226</v>
      </c>
      <c r="J93" s="3" t="s">
        <v>41</v>
      </c>
      <c r="K93" s="3" t="s">
        <v>227</v>
      </c>
      <c r="L93" s="3" t="str">
        <f>VLOOKUP(tblSalaries[[#This Row],[Where do you work]],tblCountries[[Actual]:[Mapping]],2,FALSE)</f>
        <v>Brazil</v>
      </c>
      <c r="M93" s="12" t="str">
        <f>VLOOKUP(tblSalaries[[#This Row],[clean Country]], mapping!$M$4:$N$137, 2, FALSE)</f>
        <v>Latin America</v>
      </c>
      <c r="N93" s="3" t="s">
        <v>38</v>
      </c>
      <c r="O93" s="12">
        <v>5</v>
      </c>
    </row>
    <row r="94" spans="2:16" ht="15" customHeight="1">
      <c r="B94" s="3" t="s">
        <v>1622</v>
      </c>
      <c r="C94" s="12" t="str">
        <f>IF(AND(tblSalaries[[#This Row],[Region]]=Selected_Region, tblSalaries[[#This Row],[Job Type]]=Selected_Job_Type), COUNT($C$5:C93), "")</f>
        <v/>
      </c>
      <c r="D94" s="5">
        <v>41071.819988425923</v>
      </c>
      <c r="E94" s="6" t="s">
        <v>891</v>
      </c>
      <c r="F94" s="3">
        <v>3000</v>
      </c>
      <c r="G94" s="3" t="s">
        <v>36</v>
      </c>
      <c r="H94" s="3">
        <f>tblSalaries[[#This Row],[clean Salary (in local currency)]]*VLOOKUP(tblSalaries[[#This Row],[Currency]],tblXrate[#Data],2,FALSE)</f>
        <v>3000</v>
      </c>
      <c r="I94" s="3" t="s">
        <v>1603</v>
      </c>
      <c r="J94" s="3" t="s">
        <v>112</v>
      </c>
      <c r="K94" s="3" t="s">
        <v>1023</v>
      </c>
      <c r="L94" s="3" t="str">
        <f>VLOOKUP(tblSalaries[[#This Row],[Where do you work]],tblCountries[[Actual]:[Mapping]],2,FALSE)</f>
        <v>Bangladesh</v>
      </c>
      <c r="M94" s="12" t="str">
        <f>VLOOKUP(tblSalaries[[#This Row],[clean Country]], mapping!$M$4:$N$137, 2, FALSE)</f>
        <v>Asia</v>
      </c>
      <c r="N94" s="3" t="s">
        <v>73</v>
      </c>
      <c r="O94" s="12">
        <v>1.5</v>
      </c>
      <c r="P94" s="3">
        <v>12</v>
      </c>
    </row>
    <row r="95" spans="2:16" ht="15" customHeight="1">
      <c r="B95" s="3" t="s">
        <v>3634</v>
      </c>
      <c r="C95" s="12" t="str">
        <f>IF(AND(tblSalaries[[#This Row],[Region]]=Selected_Region, tblSalaries[[#This Row],[Job Type]]=Selected_Job_Type), COUNT($C$5:C94), "")</f>
        <v/>
      </c>
      <c r="D95" s="5">
        <v>41056.151064814818</v>
      </c>
      <c r="E95" s="6" t="s">
        <v>891</v>
      </c>
      <c r="F95" s="3">
        <v>3000</v>
      </c>
      <c r="G95" s="3" t="s">
        <v>36</v>
      </c>
      <c r="H95" s="3">
        <f>tblSalaries[[#This Row],[clean Salary (in local currency)]]*VLOOKUP(tblSalaries[[#This Row],[Currency]],tblXrate[#Data],2,FALSE)</f>
        <v>3000</v>
      </c>
      <c r="I95" s="3" t="s">
        <v>3633</v>
      </c>
      <c r="J95" s="3" t="s">
        <v>112</v>
      </c>
      <c r="K95" s="3" t="s">
        <v>155</v>
      </c>
      <c r="L95" s="3" t="str">
        <f>VLOOKUP(tblSalaries[[#This Row],[Where do you work]],tblCountries[[Actual]:[Mapping]],2,FALSE)</f>
        <v>Pakistan</v>
      </c>
      <c r="M95" s="12" t="str">
        <f>VLOOKUP(tblSalaries[[#This Row],[clean Country]], mapping!$M$4:$N$137, 2, FALSE)</f>
        <v>Asia</v>
      </c>
      <c r="N95" s="3" t="s">
        <v>34</v>
      </c>
      <c r="O95" s="12">
        <v>2.5</v>
      </c>
      <c r="P95" s="3">
        <v>2</v>
      </c>
    </row>
    <row r="96" spans="2:16" ht="15" customHeight="1">
      <c r="B96" s="3" t="s">
        <v>3562</v>
      </c>
      <c r="C96" s="12" t="str">
        <f>IF(AND(tblSalaries[[#This Row],[Region]]=Selected_Region, tblSalaries[[#This Row],[Job Type]]=Selected_Job_Type), COUNT($C$5:C95), "")</f>
        <v/>
      </c>
      <c r="D96" s="5">
        <v>41055.914305555554</v>
      </c>
      <c r="E96" s="6">
        <v>170000</v>
      </c>
      <c r="F96" s="3">
        <v>170000</v>
      </c>
      <c r="G96" s="3" t="s">
        <v>31</v>
      </c>
      <c r="H96" s="3">
        <f>tblSalaries[[#This Row],[clean Salary (in local currency)]]*VLOOKUP(tblSalaries[[#This Row],[Currency]],tblXrate[#Data],2,FALSE)</f>
        <v>3027.3458368652364</v>
      </c>
      <c r="I96" s="3" t="s">
        <v>3563</v>
      </c>
      <c r="J96" s="3" t="s">
        <v>632</v>
      </c>
      <c r="K96" s="3" t="s">
        <v>1</v>
      </c>
      <c r="L96" s="3" t="str">
        <f>VLOOKUP(tblSalaries[[#This Row],[Where do you work]],tblCountries[[Actual]:[Mapping]],2,FALSE)</f>
        <v>India</v>
      </c>
      <c r="M96" s="12" t="str">
        <f>VLOOKUP(tblSalaries[[#This Row],[clean Country]], mapping!$M$4:$N$137, 2, FALSE)</f>
        <v>Asia</v>
      </c>
      <c r="N96" s="3" t="s">
        <v>38</v>
      </c>
      <c r="O96" s="12">
        <v>5</v>
      </c>
      <c r="P96" s="3">
        <v>2</v>
      </c>
    </row>
    <row r="97" spans="2:16" ht="15" customHeight="1">
      <c r="B97" s="3" t="s">
        <v>625</v>
      </c>
      <c r="C97" s="12" t="str">
        <f>IF(AND(tblSalaries[[#This Row],[Region]]=Selected_Region, tblSalaries[[#This Row],[Job Type]]=Selected_Job_Type), COUNT($C$5:C96), "")</f>
        <v/>
      </c>
      <c r="D97" s="5">
        <v>41057.522361111114</v>
      </c>
      <c r="E97" s="6">
        <v>300000</v>
      </c>
      <c r="F97" s="3">
        <v>300000</v>
      </c>
      <c r="G97" s="3" t="s">
        <v>157</v>
      </c>
      <c r="H97" s="3">
        <f>tblSalaries[[#This Row],[clean Salary (in local currency)]]*VLOOKUP(tblSalaries[[#This Row],[Currency]],tblXrate[#Data],2,FALSE)</f>
        <v>3184.2266150397395</v>
      </c>
      <c r="I97" s="3" t="s">
        <v>622</v>
      </c>
      <c r="J97" s="3" t="s">
        <v>134</v>
      </c>
      <c r="K97" s="3" t="s">
        <v>155</v>
      </c>
      <c r="L97" s="3" t="str">
        <f>VLOOKUP(tblSalaries[[#This Row],[Where do you work]],tblCountries[[Actual]:[Mapping]],2,FALSE)</f>
        <v>Pakistan</v>
      </c>
      <c r="M97" s="12" t="str">
        <f>VLOOKUP(tblSalaries[[#This Row],[clean Country]], mapping!$M$4:$N$137, 2, FALSE)</f>
        <v>Asia</v>
      </c>
      <c r="N97" s="3" t="s">
        <v>38</v>
      </c>
      <c r="O97" s="12">
        <v>5</v>
      </c>
      <c r="P97" s="3">
        <v>4</v>
      </c>
    </row>
    <row r="98" spans="2:16" ht="15" customHeight="1">
      <c r="B98" s="3" t="s">
        <v>236</v>
      </c>
      <c r="C98" s="12" t="str">
        <f>IF(AND(tblSalaries[[#This Row],[Region]]=Selected_Region, tblSalaries[[#This Row],[Job Type]]=Selected_Job_Type), COUNT($C$5:C97), "")</f>
        <v/>
      </c>
      <c r="D98" s="5">
        <v>41055.093969907408</v>
      </c>
      <c r="E98" s="6">
        <v>51613</v>
      </c>
      <c r="F98" s="3">
        <v>51613</v>
      </c>
      <c r="G98" s="3" t="s">
        <v>36</v>
      </c>
      <c r="H98" s="3">
        <f>tblSalaries[[#This Row],[clean Salary (in local currency)]]*VLOOKUP(tblSalaries[[#This Row],[Currency]],tblXrate[#Data],2,FALSE)</f>
        <v>51613</v>
      </c>
      <c r="I98" s="3" t="s">
        <v>237</v>
      </c>
      <c r="J98" s="3" t="s">
        <v>112</v>
      </c>
      <c r="K98" s="3" t="s">
        <v>0</v>
      </c>
      <c r="L98" s="3" t="str">
        <f>VLOOKUP(tblSalaries[[#This Row],[Where do you work]],tblCountries[[Actual]:[Mapping]],2,FALSE)</f>
        <v>USA</v>
      </c>
      <c r="M98" s="12" t="str">
        <f>VLOOKUP(tblSalaries[[#This Row],[clean Country]], mapping!$M$4:$N$137, 2, FALSE)</f>
        <v>US / Canada</v>
      </c>
      <c r="N98" s="3" t="s">
        <v>61</v>
      </c>
      <c r="O98" s="12">
        <v>8</v>
      </c>
    </row>
    <row r="99" spans="2:16" ht="15" customHeight="1">
      <c r="B99" s="3" t="s">
        <v>3034</v>
      </c>
      <c r="C99" s="12" t="str">
        <f>IF(AND(tblSalaries[[#This Row],[Region]]=Selected_Region, tblSalaries[[#This Row],[Job Type]]=Selected_Job_Type), COUNT($C$5:C98), "")</f>
        <v/>
      </c>
      <c r="D99" s="5">
        <v>41059.782835648148</v>
      </c>
      <c r="E99" s="6" t="s">
        <v>3035</v>
      </c>
      <c r="F99" s="3">
        <v>3200</v>
      </c>
      <c r="G99" s="3" t="s">
        <v>36</v>
      </c>
      <c r="H99" s="3">
        <f>tblSalaries[[#This Row],[clean Salary (in local currency)]]*VLOOKUP(tblSalaries[[#This Row],[Currency]],tblXrate[#Data],2,FALSE)</f>
        <v>3200</v>
      </c>
      <c r="I99" s="3" t="s">
        <v>3036</v>
      </c>
      <c r="J99" s="3" t="s">
        <v>134</v>
      </c>
      <c r="K99" s="3" t="s">
        <v>1</v>
      </c>
      <c r="L99" s="3" t="str">
        <f>VLOOKUP(tblSalaries[[#This Row],[Where do you work]],tblCountries[[Actual]:[Mapping]],2,FALSE)</f>
        <v>India</v>
      </c>
      <c r="M99" s="12" t="str">
        <f>VLOOKUP(tblSalaries[[#This Row],[clean Country]], mapping!$M$4:$N$137, 2, FALSE)</f>
        <v>Asia</v>
      </c>
      <c r="N99" s="3" t="s">
        <v>61</v>
      </c>
      <c r="O99" s="12">
        <v>8</v>
      </c>
      <c r="P99" s="3">
        <v>19</v>
      </c>
    </row>
    <row r="100" spans="2:16" ht="15" customHeight="1">
      <c r="B100" s="3" t="s">
        <v>68</v>
      </c>
      <c r="C100" s="12" t="str">
        <f>IF(AND(tblSalaries[[#This Row],[Region]]=Selected_Region, tblSalaries[[#This Row],[Job Type]]=Selected_Job_Type), COUNT($C$5:C99), "")</f>
        <v/>
      </c>
      <c r="D100" s="5">
        <v>41055.640057870369</v>
      </c>
      <c r="E100" s="6">
        <v>180000</v>
      </c>
      <c r="F100" s="3">
        <v>180000</v>
      </c>
      <c r="G100" s="3" t="s">
        <v>31</v>
      </c>
      <c r="H100" s="3">
        <f>tblSalaries[[#This Row],[clean Salary (in local currency)]]*VLOOKUP(tblSalaries[[#This Row],[Currency]],tblXrate[#Data],2,FALSE)</f>
        <v>3205.4250037396623</v>
      </c>
      <c r="I100" s="3" t="s">
        <v>45</v>
      </c>
      <c r="J100" s="3" t="s">
        <v>45</v>
      </c>
      <c r="K100" s="3" t="s">
        <v>1</v>
      </c>
      <c r="L100" s="3" t="str">
        <f>VLOOKUP(tblSalaries[[#This Row],[Where do you work]],tblCountries[[Actual]:[Mapping]],2,FALSE)</f>
        <v>India</v>
      </c>
      <c r="M100" s="12" t="str">
        <f>VLOOKUP(tblSalaries[[#This Row],[clean Country]], mapping!$M$4:$N$137, 2, FALSE)</f>
        <v>Asia</v>
      </c>
      <c r="N100" s="3" t="s">
        <v>61</v>
      </c>
      <c r="O100" s="12">
        <v>8</v>
      </c>
      <c r="P100" s="3">
        <v>4</v>
      </c>
    </row>
    <row r="101" spans="2:16" ht="15" customHeight="1">
      <c r="B101" s="3" t="s">
        <v>148</v>
      </c>
      <c r="C101" s="12" t="str">
        <f>IF(AND(tblSalaries[[#This Row],[Region]]=Selected_Region, tblSalaries[[#This Row],[Job Type]]=Selected_Job_Type), COUNT($C$5:C100), "")</f>
        <v/>
      </c>
      <c r="D101" s="5">
        <v>41055.571076388886</v>
      </c>
      <c r="E101" s="6">
        <v>180000</v>
      </c>
      <c r="F101" s="3">
        <v>180000</v>
      </c>
      <c r="G101" s="3" t="s">
        <v>31</v>
      </c>
      <c r="H101" s="3">
        <f>tblSalaries[[#This Row],[clean Salary (in local currency)]]*VLOOKUP(tblSalaries[[#This Row],[Currency]],tblXrate[#Data],2,FALSE)</f>
        <v>3205.4250037396623</v>
      </c>
      <c r="I101" s="3" t="s">
        <v>149</v>
      </c>
      <c r="J101" s="3" t="s">
        <v>45</v>
      </c>
      <c r="K101" s="3" t="s">
        <v>1</v>
      </c>
      <c r="L101" s="3" t="str">
        <f>VLOOKUP(tblSalaries[[#This Row],[Where do you work]],tblCountries[[Actual]:[Mapping]],2,FALSE)</f>
        <v>India</v>
      </c>
      <c r="M101" s="12" t="str">
        <f>VLOOKUP(tblSalaries[[#This Row],[clean Country]], mapping!$M$4:$N$137, 2, FALSE)</f>
        <v>Asia</v>
      </c>
      <c r="N101" s="3" t="s">
        <v>34</v>
      </c>
      <c r="O101" s="12">
        <v>2.5</v>
      </c>
      <c r="P101" s="3">
        <v>14</v>
      </c>
    </row>
    <row r="102" spans="2:16" ht="15" customHeight="1">
      <c r="B102" s="3" t="s">
        <v>218</v>
      </c>
      <c r="C102" s="12" t="str">
        <f>IF(AND(tblSalaries[[#This Row],[Region]]=Selected_Region, tblSalaries[[#This Row],[Job Type]]=Selected_Job_Type), COUNT($C$5:C101), "")</f>
        <v/>
      </c>
      <c r="D102" s="5">
        <v>41055.055289351854</v>
      </c>
      <c r="E102" s="6" t="s">
        <v>219</v>
      </c>
      <c r="F102" s="3">
        <v>180000</v>
      </c>
      <c r="G102" s="3" t="s">
        <v>31</v>
      </c>
      <c r="H102" s="3">
        <f>tblSalaries[[#This Row],[clean Salary (in local currency)]]*VLOOKUP(tblSalaries[[#This Row],[Currency]],tblXrate[#Data],2,FALSE)</f>
        <v>3205.4250037396623</v>
      </c>
      <c r="I102" s="3" t="s">
        <v>220</v>
      </c>
      <c r="J102" s="3" t="s">
        <v>134</v>
      </c>
      <c r="K102" s="3" t="s">
        <v>1</v>
      </c>
      <c r="L102" s="3" t="str">
        <f>VLOOKUP(tblSalaries[[#This Row],[Where do you work]],tblCountries[[Actual]:[Mapping]],2,FALSE)</f>
        <v>India</v>
      </c>
      <c r="M102" s="12" t="str">
        <f>VLOOKUP(tblSalaries[[#This Row],[clean Country]], mapping!$M$4:$N$137, 2, FALSE)</f>
        <v>Asia</v>
      </c>
      <c r="N102" s="3" t="s">
        <v>38</v>
      </c>
      <c r="O102" s="12">
        <v>5</v>
      </c>
    </row>
    <row r="103" spans="2:16" ht="15" customHeight="1">
      <c r="B103" s="3" t="s">
        <v>246</v>
      </c>
      <c r="C103" s="12" t="str">
        <f>IF(AND(tblSalaries[[#This Row],[Region]]=Selected_Region, tblSalaries[[#This Row],[Job Type]]=Selected_Job_Type), COUNT($C$5:C102), "")</f>
        <v/>
      </c>
      <c r="D103" s="5">
        <v>41078.260127314818</v>
      </c>
      <c r="E103" s="6">
        <v>46000</v>
      </c>
      <c r="F103" s="3">
        <v>46000</v>
      </c>
      <c r="G103" s="3" t="s">
        <v>36</v>
      </c>
      <c r="H103" s="3">
        <f>tblSalaries[[#This Row],[clean Salary (in local currency)]]*VLOOKUP(tblSalaries[[#This Row],[Currency]],tblXrate[#Data],2,FALSE)</f>
        <v>46000</v>
      </c>
      <c r="I103" s="3" t="s">
        <v>247</v>
      </c>
      <c r="J103" s="3" t="s">
        <v>112</v>
      </c>
      <c r="K103" s="3" t="s">
        <v>0</v>
      </c>
      <c r="L103" s="3" t="str">
        <f>VLOOKUP(tblSalaries[[#This Row],[Where do you work]],tblCountries[[Actual]:[Mapping]],2,FALSE)</f>
        <v>USA</v>
      </c>
      <c r="M103" s="12" t="str">
        <f>VLOOKUP(tblSalaries[[#This Row],[clean Country]], mapping!$M$4:$N$137, 2, FALSE)</f>
        <v>US / Canada</v>
      </c>
      <c r="N103" s="3" t="s">
        <v>61</v>
      </c>
      <c r="O103" s="12">
        <v>8</v>
      </c>
      <c r="P103" s="3">
        <v>1</v>
      </c>
    </row>
    <row r="104" spans="2:16" ht="15" customHeight="1">
      <c r="B104" s="3" t="s">
        <v>248</v>
      </c>
      <c r="C104" s="12" t="str">
        <f>IF(AND(tblSalaries[[#This Row],[Region]]=Selected_Region, tblSalaries[[#This Row],[Job Type]]=Selected_Job_Type), COUNT($C$5:C103), "")</f>
        <v/>
      </c>
      <c r="D104" s="5">
        <v>41057.939918981479</v>
      </c>
      <c r="E104" s="6">
        <v>600000</v>
      </c>
      <c r="F104" s="3">
        <v>600000</v>
      </c>
      <c r="G104" s="3" t="s">
        <v>249</v>
      </c>
      <c r="H104" s="3">
        <f>tblSalaries[[#This Row],[clean Salary (in local currency)]]*VLOOKUP(tblSalaries[[#This Row],[Currency]],tblXrate[#Data],2,FALSE)</f>
        <v>15404.364569961488</v>
      </c>
      <c r="I104" s="3" t="s">
        <v>250</v>
      </c>
      <c r="J104" s="3" t="s">
        <v>112</v>
      </c>
      <c r="K104" s="3" t="s">
        <v>251</v>
      </c>
      <c r="L104" s="3" t="str">
        <f>VLOOKUP(tblSalaries[[#This Row],[Where do you work]],tblCountries[[Actual]:[Mapping]],2,FALSE)</f>
        <v>Republica Dominicana</v>
      </c>
      <c r="M104" s="12" t="str">
        <f>VLOOKUP(tblSalaries[[#This Row],[clean Country]], mapping!$M$4:$N$137, 2, FALSE)</f>
        <v>Latin America</v>
      </c>
      <c r="N104" s="3" t="s">
        <v>61</v>
      </c>
      <c r="O104" s="12">
        <v>8</v>
      </c>
      <c r="P104" s="3">
        <v>3</v>
      </c>
    </row>
    <row r="105" spans="2:16" ht="15" customHeight="1">
      <c r="B105" s="3" t="s">
        <v>252</v>
      </c>
      <c r="C105" s="12" t="str">
        <f>IF(AND(tblSalaries[[#This Row],[Region]]=Selected_Region, tblSalaries[[#This Row],[Job Type]]=Selected_Job_Type), COUNT($C$5:C104), "")</f>
        <v/>
      </c>
      <c r="D105" s="5">
        <v>41065.947534722225</v>
      </c>
      <c r="E105" s="6">
        <v>92000</v>
      </c>
      <c r="F105" s="3">
        <v>92000</v>
      </c>
      <c r="G105" s="3" t="s">
        <v>36</v>
      </c>
      <c r="H105" s="3">
        <f>tblSalaries[[#This Row],[clean Salary (in local currency)]]*VLOOKUP(tblSalaries[[#This Row],[Currency]],tblXrate[#Data],2,FALSE)</f>
        <v>92000</v>
      </c>
      <c r="I105" s="3" t="s">
        <v>253</v>
      </c>
      <c r="J105" s="3" t="s">
        <v>112</v>
      </c>
      <c r="K105" s="3" t="s">
        <v>0</v>
      </c>
      <c r="L105" s="3" t="str">
        <f>VLOOKUP(tblSalaries[[#This Row],[Where do you work]],tblCountries[[Actual]:[Mapping]],2,FALSE)</f>
        <v>USA</v>
      </c>
      <c r="M105" s="12" t="str">
        <f>VLOOKUP(tblSalaries[[#This Row],[clean Country]], mapping!$M$4:$N$137, 2, FALSE)</f>
        <v>US / Canada</v>
      </c>
      <c r="N105" s="3" t="s">
        <v>38</v>
      </c>
      <c r="O105" s="12">
        <v>5</v>
      </c>
      <c r="P105" s="3">
        <v>9</v>
      </c>
    </row>
    <row r="106" spans="2:16" ht="15" customHeight="1">
      <c r="B106" s="3" t="s">
        <v>254</v>
      </c>
      <c r="C106" s="12" t="str">
        <f>IF(AND(tblSalaries[[#This Row],[Region]]=Selected_Region, tblSalaries[[#This Row],[Job Type]]=Selected_Job_Type), COUNT($C$5:C105), "")</f>
        <v/>
      </c>
      <c r="D106" s="5">
        <v>41070.854432870372</v>
      </c>
      <c r="E106" s="6" t="s">
        <v>255</v>
      </c>
      <c r="F106" s="3">
        <v>22300</v>
      </c>
      <c r="G106" s="3" t="s">
        <v>108</v>
      </c>
      <c r="H106" s="3">
        <f>tblSalaries[[#This Row],[clean Salary (in local currency)]]*VLOOKUP(tblSalaries[[#This Row],[Currency]],tblXrate[#Data],2,FALSE)</f>
        <v>35148.775467100437</v>
      </c>
      <c r="I106" s="3" t="s">
        <v>256</v>
      </c>
      <c r="J106" s="3" t="s">
        <v>112</v>
      </c>
      <c r="K106" s="3" t="s">
        <v>89</v>
      </c>
      <c r="L106" s="3" t="str">
        <f>VLOOKUP(tblSalaries[[#This Row],[Where do you work]],tblCountries[[Actual]:[Mapping]],2,FALSE)</f>
        <v>UK</v>
      </c>
      <c r="M106" s="12" t="str">
        <f>VLOOKUP(tblSalaries[[#This Row],[clean Country]], mapping!$M$4:$N$137, 2, FALSE)</f>
        <v>EU</v>
      </c>
      <c r="N106" s="3" t="s">
        <v>61</v>
      </c>
      <c r="O106" s="12">
        <v>8</v>
      </c>
      <c r="P106" s="3">
        <v>4</v>
      </c>
    </row>
    <row r="107" spans="2:16" ht="15" customHeight="1">
      <c r="B107" s="3" t="s">
        <v>257</v>
      </c>
      <c r="C107" s="12" t="str">
        <f>IF(AND(tblSalaries[[#This Row],[Region]]=Selected_Region, tblSalaries[[#This Row],[Job Type]]=Selected_Job_Type), COUNT($C$5:C106), "")</f>
        <v/>
      </c>
      <c r="D107" s="5">
        <v>41056.005462962959</v>
      </c>
      <c r="E107" s="6">
        <v>6000</v>
      </c>
      <c r="F107" s="3">
        <v>6000</v>
      </c>
      <c r="G107" s="3" t="s">
        <v>36</v>
      </c>
      <c r="H107" s="3">
        <f>tblSalaries[[#This Row],[clean Salary (in local currency)]]*VLOOKUP(tblSalaries[[#This Row],[Currency]],tblXrate[#Data],2,FALSE)</f>
        <v>6000</v>
      </c>
      <c r="I107" s="3" t="s">
        <v>258</v>
      </c>
      <c r="J107" s="3" t="s">
        <v>112</v>
      </c>
      <c r="K107" s="3" t="s">
        <v>259</v>
      </c>
      <c r="L107" s="3" t="str">
        <f>VLOOKUP(tblSalaries[[#This Row],[Where do you work]],tblCountries[[Actual]:[Mapping]],2,FALSE)</f>
        <v>Colombia</v>
      </c>
      <c r="M107" s="12" t="str">
        <f>VLOOKUP(tblSalaries[[#This Row],[clean Country]], mapping!$M$4:$N$137, 2, FALSE)</f>
        <v>Latin America</v>
      </c>
      <c r="N107" s="3" t="s">
        <v>73</v>
      </c>
      <c r="O107" s="12">
        <v>1.5</v>
      </c>
      <c r="P107" s="3">
        <v>10</v>
      </c>
    </row>
    <row r="108" spans="2:16" ht="15" customHeight="1">
      <c r="B108" s="3" t="s">
        <v>260</v>
      </c>
      <c r="C108" s="12" t="str">
        <f>IF(AND(tblSalaries[[#This Row],[Region]]=Selected_Region, tblSalaries[[#This Row],[Job Type]]=Selected_Job_Type), COUNT($C$5:C107), "")</f>
        <v/>
      </c>
      <c r="D108" s="5">
        <v>41054.144768518519</v>
      </c>
      <c r="E108" s="6">
        <v>41731</v>
      </c>
      <c r="F108" s="3">
        <v>41731</v>
      </c>
      <c r="G108" s="3" t="s">
        <v>36</v>
      </c>
      <c r="H108" s="3">
        <f>tblSalaries[[#This Row],[clean Salary (in local currency)]]*VLOOKUP(tblSalaries[[#This Row],[Currency]],tblXrate[#Data],2,FALSE)</f>
        <v>41731</v>
      </c>
      <c r="I108" s="3" t="s">
        <v>112</v>
      </c>
      <c r="J108" s="3" t="s">
        <v>112</v>
      </c>
      <c r="K108" s="3" t="s">
        <v>261</v>
      </c>
      <c r="L108" s="3" t="str">
        <f>VLOOKUP(tblSalaries[[#This Row],[Where do you work]],tblCountries[[Actual]:[Mapping]],2,FALSE)</f>
        <v>Iceland</v>
      </c>
      <c r="M108" s="12" t="str">
        <f>VLOOKUP(tblSalaries[[#This Row],[clean Country]], mapping!$M$4:$N$137, 2, FALSE)</f>
        <v>EU</v>
      </c>
      <c r="N108" s="3" t="s">
        <v>61</v>
      </c>
      <c r="O108" s="12">
        <v>8</v>
      </c>
    </row>
    <row r="109" spans="2:16" ht="15" customHeight="1">
      <c r="B109" s="3" t="s">
        <v>262</v>
      </c>
      <c r="C109" s="12" t="str">
        <f>IF(AND(tblSalaries[[#This Row],[Region]]=Selected_Region, tblSalaries[[#This Row],[Job Type]]=Selected_Job_Type), COUNT($C$5:C108), "")</f>
        <v/>
      </c>
      <c r="D109" s="5">
        <v>41054.183472222219</v>
      </c>
      <c r="E109" s="6">
        <v>96000</v>
      </c>
      <c r="F109" s="3">
        <v>96000</v>
      </c>
      <c r="G109" s="3" t="s">
        <v>36</v>
      </c>
      <c r="H109" s="3">
        <f>tblSalaries[[#This Row],[clean Salary (in local currency)]]*VLOOKUP(tblSalaries[[#This Row],[Currency]],tblXrate[#Data],2,FALSE)</f>
        <v>96000</v>
      </c>
      <c r="I109" s="3" t="s">
        <v>112</v>
      </c>
      <c r="J109" s="3" t="s">
        <v>112</v>
      </c>
      <c r="K109" s="3" t="s">
        <v>0</v>
      </c>
      <c r="L109" s="3" t="str">
        <f>VLOOKUP(tblSalaries[[#This Row],[Where do you work]],tblCountries[[Actual]:[Mapping]],2,FALSE)</f>
        <v>USA</v>
      </c>
      <c r="M109" s="12" t="str">
        <f>VLOOKUP(tblSalaries[[#This Row],[clean Country]], mapping!$M$4:$N$137, 2, FALSE)</f>
        <v>US / Canada</v>
      </c>
      <c r="N109" s="3" t="s">
        <v>34</v>
      </c>
      <c r="O109" s="12">
        <v>2.5</v>
      </c>
    </row>
    <row r="110" spans="2:16" ht="15" customHeight="1">
      <c r="B110" s="3" t="s">
        <v>263</v>
      </c>
      <c r="C110" s="12" t="str">
        <f>IF(AND(tblSalaries[[#This Row],[Region]]=Selected_Region, tblSalaries[[#This Row],[Job Type]]=Selected_Job_Type), COUNT($C$5:C109), "")</f>
        <v/>
      </c>
      <c r="D110" s="5">
        <v>41054.209131944444</v>
      </c>
      <c r="E110" s="6" t="s">
        <v>264</v>
      </c>
      <c r="F110" s="3">
        <v>19200</v>
      </c>
      <c r="G110" s="3" t="s">
        <v>36</v>
      </c>
      <c r="H110" s="3">
        <f>tblSalaries[[#This Row],[clean Salary (in local currency)]]*VLOOKUP(tblSalaries[[#This Row],[Currency]],tblXrate[#Data],2,FALSE)</f>
        <v>19200</v>
      </c>
      <c r="I110" s="3" t="s">
        <v>112</v>
      </c>
      <c r="J110" s="3" t="s">
        <v>112</v>
      </c>
      <c r="K110" s="3" t="s">
        <v>265</v>
      </c>
      <c r="L110" s="3" t="str">
        <f>VLOOKUP(tblSalaries[[#This Row],[Where do you work]],tblCountries[[Actual]:[Mapping]],2,FALSE)</f>
        <v>Poland</v>
      </c>
      <c r="M110" s="12" t="str">
        <f>VLOOKUP(tblSalaries[[#This Row],[clean Country]], mapping!$M$4:$N$137, 2, FALSE)</f>
        <v>EU</v>
      </c>
      <c r="N110" s="3" t="s">
        <v>34</v>
      </c>
      <c r="O110" s="12">
        <v>2.5</v>
      </c>
    </row>
    <row r="111" spans="2:16" ht="15" customHeight="1">
      <c r="B111" s="3" t="s">
        <v>266</v>
      </c>
      <c r="C111" s="12" t="str">
        <f>IF(AND(tblSalaries[[#This Row],[Region]]=Selected_Region, tblSalaries[[#This Row],[Job Type]]=Selected_Job_Type), COUNT($C$5:C110), "")</f>
        <v/>
      </c>
      <c r="D111" s="5">
        <v>41054.26090277778</v>
      </c>
      <c r="E111" s="6">
        <v>62000</v>
      </c>
      <c r="F111" s="3">
        <v>62000</v>
      </c>
      <c r="G111" s="3" t="s">
        <v>36</v>
      </c>
      <c r="H111" s="3">
        <f>tblSalaries[[#This Row],[clean Salary (in local currency)]]*VLOOKUP(tblSalaries[[#This Row],[Currency]],tblXrate[#Data],2,FALSE)</f>
        <v>62000</v>
      </c>
      <c r="I111" s="3" t="s">
        <v>112</v>
      </c>
      <c r="J111" s="3" t="s">
        <v>112</v>
      </c>
      <c r="K111" s="3" t="s">
        <v>0</v>
      </c>
      <c r="L111" s="3" t="str">
        <f>VLOOKUP(tblSalaries[[#This Row],[Where do you work]],tblCountries[[Actual]:[Mapping]],2,FALSE)</f>
        <v>USA</v>
      </c>
      <c r="M111" s="12" t="str">
        <f>VLOOKUP(tblSalaries[[#This Row],[clean Country]], mapping!$M$4:$N$137, 2, FALSE)</f>
        <v>US / Canada</v>
      </c>
      <c r="N111" s="3" t="s">
        <v>38</v>
      </c>
      <c r="O111" s="12">
        <v>5</v>
      </c>
    </row>
    <row r="112" spans="2:16" ht="15" customHeight="1">
      <c r="B112" s="3" t="s">
        <v>542</v>
      </c>
      <c r="C112" s="12" t="str">
        <f>IF(AND(tblSalaries[[#This Row],[Region]]=Selected_Region, tblSalaries[[#This Row],[Job Type]]=Selected_Job_Type), COUNT($C$5:C111), "")</f>
        <v/>
      </c>
      <c r="D112" s="5">
        <v>41060.73233796296</v>
      </c>
      <c r="E112" s="6" t="s">
        <v>543</v>
      </c>
      <c r="F112" s="3">
        <v>180000</v>
      </c>
      <c r="G112" s="3" t="s">
        <v>31</v>
      </c>
      <c r="H112" s="3">
        <f>tblSalaries[[#This Row],[clean Salary (in local currency)]]*VLOOKUP(tblSalaries[[#This Row],[Currency]],tblXrate[#Data],2,FALSE)</f>
        <v>3205.4250037396623</v>
      </c>
      <c r="I112" s="3" t="s">
        <v>544</v>
      </c>
      <c r="J112" s="3" t="s">
        <v>134</v>
      </c>
      <c r="K112" s="3" t="s">
        <v>1</v>
      </c>
      <c r="L112" s="3" t="str">
        <f>VLOOKUP(tblSalaries[[#This Row],[Where do you work]],tblCountries[[Actual]:[Mapping]],2,FALSE)</f>
        <v>India</v>
      </c>
      <c r="M112" s="12" t="str">
        <f>VLOOKUP(tblSalaries[[#This Row],[clean Country]], mapping!$M$4:$N$137, 2, FALSE)</f>
        <v>Asia</v>
      </c>
      <c r="N112" s="3" t="s">
        <v>38</v>
      </c>
      <c r="O112" s="12">
        <v>5</v>
      </c>
      <c r="P112" s="3">
        <v>5</v>
      </c>
    </row>
    <row r="113" spans="2:16" ht="15" customHeight="1">
      <c r="B113" s="3" t="s">
        <v>268</v>
      </c>
      <c r="C113" s="12" t="str">
        <f>IF(AND(tblSalaries[[#This Row],[Region]]=Selected_Region, tblSalaries[[#This Row],[Job Type]]=Selected_Job_Type), COUNT($C$5:C112), "")</f>
        <v/>
      </c>
      <c r="D113" s="5">
        <v>41054.971354166664</v>
      </c>
      <c r="E113" s="6">
        <v>100000</v>
      </c>
      <c r="F113" s="3">
        <v>100000</v>
      </c>
      <c r="G113" s="3" t="s">
        <v>108</v>
      </c>
      <c r="H113" s="3">
        <f>tblSalaries[[#This Row],[clean Salary (in local currency)]]*VLOOKUP(tblSalaries[[#This Row],[Currency]],tblXrate[#Data],2,FALSE)</f>
        <v>157617.8272067284</v>
      </c>
      <c r="I113" s="3" t="s">
        <v>112</v>
      </c>
      <c r="J113" s="3" t="s">
        <v>112</v>
      </c>
      <c r="K113" s="3" t="s">
        <v>89</v>
      </c>
      <c r="L113" s="3" t="str">
        <f>VLOOKUP(tblSalaries[[#This Row],[Where do you work]],tblCountries[[Actual]:[Mapping]],2,FALSE)</f>
        <v>UK</v>
      </c>
      <c r="M113" s="12" t="str">
        <f>VLOOKUP(tblSalaries[[#This Row],[clean Country]], mapping!$M$4:$N$137, 2, FALSE)</f>
        <v>EU</v>
      </c>
      <c r="N113" s="3" t="s">
        <v>34</v>
      </c>
      <c r="O113" s="12">
        <v>2.5</v>
      </c>
    </row>
    <row r="114" spans="2:16" ht="15" customHeight="1">
      <c r="B114" s="3" t="s">
        <v>269</v>
      </c>
      <c r="C114" s="12" t="str">
        <f>IF(AND(tblSalaries[[#This Row],[Region]]=Selected_Region, tblSalaries[[#This Row],[Job Type]]=Selected_Job_Type), COUNT($C$5:C113), "")</f>
        <v/>
      </c>
      <c r="D114" s="5">
        <v>41055.028437499997</v>
      </c>
      <c r="E114" s="6">
        <v>36000</v>
      </c>
      <c r="F114" s="3">
        <v>36000</v>
      </c>
      <c r="G114" s="3" t="s">
        <v>36</v>
      </c>
      <c r="H114" s="3">
        <f>tblSalaries[[#This Row],[clean Salary (in local currency)]]*VLOOKUP(tblSalaries[[#This Row],[Currency]],tblXrate[#Data],2,FALSE)</f>
        <v>36000</v>
      </c>
      <c r="I114" s="3" t="s">
        <v>112</v>
      </c>
      <c r="J114" s="3" t="s">
        <v>112</v>
      </c>
      <c r="K114" s="3" t="s">
        <v>0</v>
      </c>
      <c r="L114" s="3" t="str">
        <f>VLOOKUP(tblSalaries[[#This Row],[Where do you work]],tblCountries[[Actual]:[Mapping]],2,FALSE)</f>
        <v>USA</v>
      </c>
      <c r="M114" s="12" t="str">
        <f>VLOOKUP(tblSalaries[[#This Row],[clean Country]], mapping!$M$4:$N$137, 2, FALSE)</f>
        <v>US / Canada</v>
      </c>
      <c r="N114" s="3" t="s">
        <v>38</v>
      </c>
      <c r="O114" s="12">
        <v>5</v>
      </c>
    </row>
    <row r="115" spans="2:16" ht="15" customHeight="1">
      <c r="B115" s="3" t="s">
        <v>270</v>
      </c>
      <c r="C115" s="12" t="str">
        <f>IF(AND(tblSalaries[[#This Row],[Region]]=Selected_Region, tblSalaries[[#This Row],[Job Type]]=Selected_Job_Type), COUNT($C$5:C114), "")</f>
        <v/>
      </c>
      <c r="D115" s="5">
        <v>41055.028506944444</v>
      </c>
      <c r="E115" s="6">
        <v>66000</v>
      </c>
      <c r="F115" s="3">
        <v>66000</v>
      </c>
      <c r="G115" s="3" t="s">
        <v>36</v>
      </c>
      <c r="H115" s="3">
        <f>tblSalaries[[#This Row],[clean Salary (in local currency)]]*VLOOKUP(tblSalaries[[#This Row],[Currency]],tblXrate[#Data],2,FALSE)</f>
        <v>66000</v>
      </c>
      <c r="I115" s="3" t="s">
        <v>112</v>
      </c>
      <c r="J115" s="3" t="s">
        <v>112</v>
      </c>
      <c r="K115" s="3" t="s">
        <v>0</v>
      </c>
      <c r="L115" s="3" t="str">
        <f>VLOOKUP(tblSalaries[[#This Row],[Where do you work]],tblCountries[[Actual]:[Mapping]],2,FALSE)</f>
        <v>USA</v>
      </c>
      <c r="M115" s="12" t="str">
        <f>VLOOKUP(tblSalaries[[#This Row],[clean Country]], mapping!$M$4:$N$137, 2, FALSE)</f>
        <v>US / Canada</v>
      </c>
      <c r="N115" s="3" t="s">
        <v>34</v>
      </c>
      <c r="O115" s="12">
        <v>2.5</v>
      </c>
    </row>
    <row r="116" spans="2:16" ht="15" customHeight="1">
      <c r="B116" s="3" t="s">
        <v>271</v>
      </c>
      <c r="C116" s="12" t="str">
        <f>IF(AND(tblSalaries[[#This Row],[Region]]=Selected_Region, tblSalaries[[#This Row],[Job Type]]=Selected_Job_Type), COUNT($C$5:C115), "")</f>
        <v/>
      </c>
      <c r="D116" s="5">
        <v>41055.035092592596</v>
      </c>
      <c r="E116" s="6">
        <v>40000</v>
      </c>
      <c r="F116" s="3">
        <v>40000</v>
      </c>
      <c r="G116" s="3" t="s">
        <v>36</v>
      </c>
      <c r="H116" s="3">
        <f>tblSalaries[[#This Row],[clean Salary (in local currency)]]*VLOOKUP(tblSalaries[[#This Row],[Currency]],tblXrate[#Data],2,FALSE)</f>
        <v>40000</v>
      </c>
      <c r="I116" s="3" t="s">
        <v>272</v>
      </c>
      <c r="J116" s="3" t="s">
        <v>112</v>
      </c>
      <c r="K116" s="3" t="s">
        <v>0</v>
      </c>
      <c r="L116" s="3" t="str">
        <f>VLOOKUP(tblSalaries[[#This Row],[Where do you work]],tblCountries[[Actual]:[Mapping]],2,FALSE)</f>
        <v>USA</v>
      </c>
      <c r="M116" s="12" t="str">
        <f>VLOOKUP(tblSalaries[[#This Row],[clean Country]], mapping!$M$4:$N$137, 2, FALSE)</f>
        <v>US / Canada</v>
      </c>
      <c r="N116" s="3" t="s">
        <v>38</v>
      </c>
      <c r="O116" s="12">
        <v>5</v>
      </c>
    </row>
    <row r="117" spans="2:16" ht="15" customHeight="1">
      <c r="B117" s="3" t="s">
        <v>273</v>
      </c>
      <c r="C117" s="12" t="str">
        <f>IF(AND(tblSalaries[[#This Row],[Region]]=Selected_Region, tblSalaries[[#This Row],[Job Type]]=Selected_Job_Type), COUNT($C$5:C116), "")</f>
        <v/>
      </c>
      <c r="D117" s="5">
        <v>41055.044351851851</v>
      </c>
      <c r="E117" s="6">
        <v>80000</v>
      </c>
      <c r="F117" s="3">
        <v>80000</v>
      </c>
      <c r="G117" s="3" t="s">
        <v>36</v>
      </c>
      <c r="H117" s="3">
        <f>tblSalaries[[#This Row],[clean Salary (in local currency)]]*VLOOKUP(tblSalaries[[#This Row],[Currency]],tblXrate[#Data],2,FALSE)</f>
        <v>80000</v>
      </c>
      <c r="I117" s="3" t="s">
        <v>112</v>
      </c>
      <c r="J117" s="3" t="s">
        <v>112</v>
      </c>
      <c r="K117" s="3" t="s">
        <v>0</v>
      </c>
      <c r="L117" s="3" t="str">
        <f>VLOOKUP(tblSalaries[[#This Row],[Where do you work]],tblCountries[[Actual]:[Mapping]],2,FALSE)</f>
        <v>USA</v>
      </c>
      <c r="M117" s="12" t="str">
        <f>VLOOKUP(tblSalaries[[#This Row],[clean Country]], mapping!$M$4:$N$137, 2, FALSE)</f>
        <v>US / Canada</v>
      </c>
      <c r="N117" s="3" t="s">
        <v>38</v>
      </c>
      <c r="O117" s="12">
        <v>5</v>
      </c>
    </row>
    <row r="118" spans="2:16" ht="15" customHeight="1">
      <c r="B118" s="3" t="s">
        <v>274</v>
      </c>
      <c r="C118" s="12" t="str">
        <f>IF(AND(tblSalaries[[#This Row],[Region]]=Selected_Region, tblSalaries[[#This Row],[Job Type]]=Selected_Job_Type), COUNT($C$5:C117), "")</f>
        <v/>
      </c>
      <c r="D118" s="5">
        <v>41055.045347222222</v>
      </c>
      <c r="E118" s="6">
        <v>52500</v>
      </c>
      <c r="F118" s="3">
        <v>52500</v>
      </c>
      <c r="G118" s="3" t="s">
        <v>36</v>
      </c>
      <c r="H118" s="3">
        <f>tblSalaries[[#This Row],[clean Salary (in local currency)]]*VLOOKUP(tblSalaries[[#This Row],[Currency]],tblXrate[#Data],2,FALSE)</f>
        <v>52500</v>
      </c>
      <c r="I118" s="3" t="s">
        <v>112</v>
      </c>
      <c r="J118" s="3" t="s">
        <v>112</v>
      </c>
      <c r="K118" s="3" t="s">
        <v>0</v>
      </c>
      <c r="L118" s="3" t="str">
        <f>VLOOKUP(tblSalaries[[#This Row],[Where do you work]],tblCountries[[Actual]:[Mapping]],2,FALSE)</f>
        <v>USA</v>
      </c>
      <c r="M118" s="12" t="str">
        <f>VLOOKUP(tblSalaries[[#This Row],[clean Country]], mapping!$M$4:$N$137, 2, FALSE)</f>
        <v>US / Canada</v>
      </c>
      <c r="N118" s="3" t="s">
        <v>38</v>
      </c>
      <c r="O118" s="12">
        <v>5</v>
      </c>
    </row>
    <row r="119" spans="2:16" ht="15" customHeight="1">
      <c r="B119" s="3" t="s">
        <v>587</v>
      </c>
      <c r="C119" s="12" t="str">
        <f>IF(AND(tblSalaries[[#This Row],[Region]]=Selected_Region, tblSalaries[[#This Row],[Job Type]]=Selected_Job_Type), COUNT($C$5:C118), "")</f>
        <v/>
      </c>
      <c r="D119" s="5">
        <v>41057.435972222222</v>
      </c>
      <c r="E119" s="6">
        <v>180000</v>
      </c>
      <c r="F119" s="3">
        <v>180000</v>
      </c>
      <c r="G119" s="3" t="s">
        <v>31</v>
      </c>
      <c r="H119" s="3">
        <f>tblSalaries[[#This Row],[clean Salary (in local currency)]]*VLOOKUP(tblSalaries[[#This Row],[Currency]],tblXrate[#Data],2,FALSE)</f>
        <v>3205.4250037396623</v>
      </c>
      <c r="I119" s="3" t="s">
        <v>588</v>
      </c>
      <c r="J119" s="3" t="s">
        <v>112</v>
      </c>
      <c r="K119" s="3" t="s">
        <v>589</v>
      </c>
      <c r="L119" s="3" t="str">
        <f>VLOOKUP(tblSalaries[[#This Row],[Where do you work]],tblCountries[[Actual]:[Mapping]],2,FALSE)</f>
        <v>India</v>
      </c>
      <c r="M119" s="12" t="str">
        <f>VLOOKUP(tblSalaries[[#This Row],[clean Country]], mapping!$M$4:$N$137, 2, FALSE)</f>
        <v>Asia</v>
      </c>
      <c r="N119" s="3" t="s">
        <v>38</v>
      </c>
      <c r="O119" s="12">
        <v>5</v>
      </c>
      <c r="P119" s="3">
        <v>10</v>
      </c>
    </row>
    <row r="120" spans="2:16" ht="15" customHeight="1">
      <c r="B120" s="3" t="s">
        <v>1237</v>
      </c>
      <c r="C120" s="12" t="str">
        <f>IF(AND(tblSalaries[[#This Row],[Region]]=Selected_Region, tblSalaries[[#This Row],[Job Type]]=Selected_Job_Type), COUNT($C$5:C119), "")</f>
        <v/>
      </c>
      <c r="D120" s="5">
        <v>41080.537453703706</v>
      </c>
      <c r="E120" s="6">
        <v>180000</v>
      </c>
      <c r="F120" s="3">
        <v>180000</v>
      </c>
      <c r="G120" s="3" t="s">
        <v>31</v>
      </c>
      <c r="H120" s="3">
        <f>tblSalaries[[#This Row],[clean Salary (in local currency)]]*VLOOKUP(tblSalaries[[#This Row],[Currency]],tblXrate[#Data],2,FALSE)</f>
        <v>3205.4250037396623</v>
      </c>
      <c r="I120" s="3" t="s">
        <v>1238</v>
      </c>
      <c r="J120" s="3" t="s">
        <v>112</v>
      </c>
      <c r="K120" s="3" t="s">
        <v>1</v>
      </c>
      <c r="L120" s="3" t="str">
        <f>VLOOKUP(tblSalaries[[#This Row],[Where do you work]],tblCountries[[Actual]:[Mapping]],2,FALSE)</f>
        <v>India</v>
      </c>
      <c r="M120" s="12" t="str">
        <f>VLOOKUP(tblSalaries[[#This Row],[clean Country]], mapping!$M$4:$N$137, 2, FALSE)</f>
        <v>Asia</v>
      </c>
      <c r="N120" s="3" t="s">
        <v>38</v>
      </c>
      <c r="O120" s="12">
        <v>5</v>
      </c>
      <c r="P120" s="3">
        <v>3</v>
      </c>
    </row>
    <row r="121" spans="2:16" ht="15" customHeight="1">
      <c r="B121" s="3" t="s">
        <v>1611</v>
      </c>
      <c r="C121" s="12" t="str">
        <f>IF(AND(tblSalaries[[#This Row],[Region]]=Selected_Region, tblSalaries[[#This Row],[Job Type]]=Selected_Job_Type), COUNT($C$5:C120), "")</f>
        <v/>
      </c>
      <c r="D121" s="5">
        <v>41056.643449074072</v>
      </c>
      <c r="E121" s="6" t="s">
        <v>1612</v>
      </c>
      <c r="F121" s="3">
        <v>180000</v>
      </c>
      <c r="G121" s="3" t="s">
        <v>31</v>
      </c>
      <c r="H121" s="3">
        <f>tblSalaries[[#This Row],[clean Salary (in local currency)]]*VLOOKUP(tblSalaries[[#This Row],[Currency]],tblXrate[#Data],2,FALSE)</f>
        <v>3205.4250037396623</v>
      </c>
      <c r="I121" s="3" t="s">
        <v>1606</v>
      </c>
      <c r="J121" s="3" t="s">
        <v>112</v>
      </c>
      <c r="K121" s="3" t="s">
        <v>1</v>
      </c>
      <c r="L121" s="3" t="str">
        <f>VLOOKUP(tblSalaries[[#This Row],[Where do you work]],tblCountries[[Actual]:[Mapping]],2,FALSE)</f>
        <v>India</v>
      </c>
      <c r="M121" s="12" t="str">
        <f>VLOOKUP(tblSalaries[[#This Row],[clean Country]], mapping!$M$4:$N$137, 2, FALSE)</f>
        <v>Asia</v>
      </c>
      <c r="N121" s="3" t="s">
        <v>34</v>
      </c>
      <c r="O121" s="12">
        <v>2.5</v>
      </c>
      <c r="P121" s="3">
        <v>3.5</v>
      </c>
    </row>
    <row r="122" spans="2:16" ht="15" customHeight="1">
      <c r="B122" s="3" t="s">
        <v>279</v>
      </c>
      <c r="C122" s="12" t="str">
        <f>IF(AND(tblSalaries[[#This Row],[Region]]=Selected_Region, tblSalaries[[#This Row],[Job Type]]=Selected_Job_Type), COUNT($C$5:C121), "")</f>
        <v/>
      </c>
      <c r="D122" s="5">
        <v>41055.060324074075</v>
      </c>
      <c r="E122" s="6">
        <v>70000</v>
      </c>
      <c r="F122" s="3">
        <v>70000</v>
      </c>
      <c r="G122" s="3" t="s">
        <v>36</v>
      </c>
      <c r="H122" s="3">
        <f>tblSalaries[[#This Row],[clean Salary (in local currency)]]*VLOOKUP(tblSalaries[[#This Row],[Currency]],tblXrate[#Data],2,FALSE)</f>
        <v>70000</v>
      </c>
      <c r="I122" s="3" t="s">
        <v>112</v>
      </c>
      <c r="J122" s="3" t="s">
        <v>112</v>
      </c>
      <c r="K122" s="3" t="s">
        <v>0</v>
      </c>
      <c r="L122" s="3" t="str">
        <f>VLOOKUP(tblSalaries[[#This Row],[Where do you work]],tblCountries[[Actual]:[Mapping]],2,FALSE)</f>
        <v>USA</v>
      </c>
      <c r="M122" s="12" t="str">
        <f>VLOOKUP(tblSalaries[[#This Row],[clean Country]], mapping!$M$4:$N$137, 2, FALSE)</f>
        <v>US / Canada</v>
      </c>
      <c r="N122" s="3" t="s">
        <v>34</v>
      </c>
      <c r="O122" s="12">
        <v>2.5</v>
      </c>
    </row>
    <row r="123" spans="2:16" ht="15" customHeight="1">
      <c r="B123" s="3" t="s">
        <v>1932</v>
      </c>
      <c r="C123" s="12" t="str">
        <f>IF(AND(tblSalaries[[#This Row],[Region]]=Selected_Region, tblSalaries[[#This Row],[Job Type]]=Selected_Job_Type), COUNT($C$5:C122), "")</f>
        <v/>
      </c>
      <c r="D123" s="5">
        <v>41055.611805555556</v>
      </c>
      <c r="E123" s="6" t="s">
        <v>1933</v>
      </c>
      <c r="F123" s="3">
        <v>180000</v>
      </c>
      <c r="G123" s="3" t="s">
        <v>31</v>
      </c>
      <c r="H123" s="3">
        <f>tblSalaries[[#This Row],[clean Salary (in local currency)]]*VLOOKUP(tblSalaries[[#This Row],[Currency]],tblXrate[#Data],2,FALSE)</f>
        <v>3205.4250037396623</v>
      </c>
      <c r="I123" s="3" t="s">
        <v>1934</v>
      </c>
      <c r="J123" s="3" t="s">
        <v>134</v>
      </c>
      <c r="K123" s="3" t="s">
        <v>1</v>
      </c>
      <c r="L123" s="3" t="str">
        <f>VLOOKUP(tblSalaries[[#This Row],[Where do you work]],tblCountries[[Actual]:[Mapping]],2,FALSE)</f>
        <v>India</v>
      </c>
      <c r="M123" s="12" t="str">
        <f>VLOOKUP(tblSalaries[[#This Row],[clean Country]], mapping!$M$4:$N$137, 2, FALSE)</f>
        <v>Asia</v>
      </c>
      <c r="N123" s="3" t="s">
        <v>61</v>
      </c>
      <c r="O123" s="12">
        <v>8</v>
      </c>
      <c r="P123" s="3">
        <v>7</v>
      </c>
    </row>
    <row r="124" spans="2:16" ht="15" customHeight="1">
      <c r="B124" s="3" t="s">
        <v>281</v>
      </c>
      <c r="C124" s="12" t="str">
        <f>IF(AND(tblSalaries[[#This Row],[Region]]=Selected_Region, tblSalaries[[#This Row],[Job Type]]=Selected_Job_Type), COUNT($C$5:C123), "")</f>
        <v/>
      </c>
      <c r="D124" s="5">
        <v>41055.106319444443</v>
      </c>
      <c r="E124" s="6">
        <v>76600</v>
      </c>
      <c r="F124" s="3">
        <v>76600</v>
      </c>
      <c r="G124" s="3" t="s">
        <v>36</v>
      </c>
      <c r="H124" s="3">
        <f>tblSalaries[[#This Row],[clean Salary (in local currency)]]*VLOOKUP(tblSalaries[[#This Row],[Currency]],tblXrate[#Data],2,FALSE)</f>
        <v>76600</v>
      </c>
      <c r="I124" s="3" t="s">
        <v>112</v>
      </c>
      <c r="J124" s="3" t="s">
        <v>112</v>
      </c>
      <c r="K124" s="3" t="s">
        <v>0</v>
      </c>
      <c r="L124" s="3" t="str">
        <f>VLOOKUP(tblSalaries[[#This Row],[Where do you work]],tblCountries[[Actual]:[Mapping]],2,FALSE)</f>
        <v>USA</v>
      </c>
      <c r="M124" s="12" t="str">
        <f>VLOOKUP(tblSalaries[[#This Row],[clean Country]], mapping!$M$4:$N$137, 2, FALSE)</f>
        <v>US / Canada</v>
      </c>
      <c r="N124" s="3" t="s">
        <v>34</v>
      </c>
      <c r="O124" s="12">
        <v>2.5</v>
      </c>
    </row>
    <row r="125" spans="2:16" ht="15" customHeight="1">
      <c r="B125" s="3" t="s">
        <v>282</v>
      </c>
      <c r="C125" s="12" t="str">
        <f>IF(AND(tblSalaries[[#This Row],[Region]]=Selected_Region, tblSalaries[[#This Row],[Job Type]]=Selected_Job_Type), COUNT($C$5:C124), "")</f>
        <v/>
      </c>
      <c r="D125" s="5">
        <v>41055.130393518521</v>
      </c>
      <c r="E125" s="6">
        <v>45000</v>
      </c>
      <c r="F125" s="3">
        <v>45000</v>
      </c>
      <c r="G125" s="3" t="s">
        <v>36</v>
      </c>
      <c r="H125" s="3">
        <f>tblSalaries[[#This Row],[clean Salary (in local currency)]]*VLOOKUP(tblSalaries[[#This Row],[Currency]],tblXrate[#Data],2,FALSE)</f>
        <v>45000</v>
      </c>
      <c r="I125" s="3" t="s">
        <v>112</v>
      </c>
      <c r="J125" s="3" t="s">
        <v>112</v>
      </c>
      <c r="K125" s="3" t="s">
        <v>0</v>
      </c>
      <c r="L125" s="3" t="str">
        <f>VLOOKUP(tblSalaries[[#This Row],[Where do you work]],tblCountries[[Actual]:[Mapping]],2,FALSE)</f>
        <v>USA</v>
      </c>
      <c r="M125" s="12" t="str">
        <f>VLOOKUP(tblSalaries[[#This Row],[clean Country]], mapping!$M$4:$N$137, 2, FALSE)</f>
        <v>US / Canada</v>
      </c>
      <c r="N125" s="3" t="s">
        <v>38</v>
      </c>
      <c r="O125" s="12">
        <v>5</v>
      </c>
    </row>
    <row r="126" spans="2:16" ht="15" customHeight="1">
      <c r="B126" s="3" t="s">
        <v>283</v>
      </c>
      <c r="C126" s="12" t="str">
        <f>IF(AND(tblSalaries[[#This Row],[Region]]=Selected_Region, tblSalaries[[#This Row],[Job Type]]=Selected_Job_Type), COUNT($C$5:C125), "")</f>
        <v/>
      </c>
      <c r="D126" s="5">
        <v>41055.130879629629</v>
      </c>
      <c r="E126" s="6">
        <v>25000</v>
      </c>
      <c r="F126" s="3">
        <v>25000</v>
      </c>
      <c r="G126" s="3" t="s">
        <v>108</v>
      </c>
      <c r="H126" s="3">
        <f>tblSalaries[[#This Row],[clean Salary (in local currency)]]*VLOOKUP(tblSalaries[[#This Row],[Currency]],tblXrate[#Data],2,FALSE)</f>
        <v>39404.456801682099</v>
      </c>
      <c r="I126" s="3" t="s">
        <v>112</v>
      </c>
      <c r="J126" s="3" t="s">
        <v>112</v>
      </c>
      <c r="K126" s="3" t="s">
        <v>89</v>
      </c>
      <c r="L126" s="3" t="str">
        <f>VLOOKUP(tblSalaries[[#This Row],[Where do you work]],tblCountries[[Actual]:[Mapping]],2,FALSE)</f>
        <v>UK</v>
      </c>
      <c r="M126" s="12" t="str">
        <f>VLOOKUP(tblSalaries[[#This Row],[clean Country]], mapping!$M$4:$N$137, 2, FALSE)</f>
        <v>EU</v>
      </c>
      <c r="N126" s="3" t="s">
        <v>38</v>
      </c>
      <c r="O126" s="12">
        <v>5</v>
      </c>
    </row>
    <row r="127" spans="2:16" ht="15" customHeight="1">
      <c r="B127" s="3" t="s">
        <v>284</v>
      </c>
      <c r="C127" s="12" t="str">
        <f>IF(AND(tblSalaries[[#This Row],[Region]]=Selected_Region, tblSalaries[[#This Row],[Job Type]]=Selected_Job_Type), COUNT($C$5:C126), "")</f>
        <v/>
      </c>
      <c r="D127" s="5">
        <v>41055.135462962964</v>
      </c>
      <c r="E127" s="6">
        <v>70000</v>
      </c>
      <c r="F127" s="3">
        <v>70000</v>
      </c>
      <c r="G127" s="3" t="s">
        <v>36</v>
      </c>
      <c r="H127" s="3">
        <f>tblSalaries[[#This Row],[clean Salary (in local currency)]]*VLOOKUP(tblSalaries[[#This Row],[Currency]],tblXrate[#Data],2,FALSE)</f>
        <v>70000</v>
      </c>
      <c r="I127" s="3" t="s">
        <v>112</v>
      </c>
      <c r="J127" s="3" t="s">
        <v>112</v>
      </c>
      <c r="K127" s="3" t="s">
        <v>0</v>
      </c>
      <c r="L127" s="3" t="str">
        <f>VLOOKUP(tblSalaries[[#This Row],[Where do you work]],tblCountries[[Actual]:[Mapping]],2,FALSE)</f>
        <v>USA</v>
      </c>
      <c r="M127" s="12" t="str">
        <f>VLOOKUP(tblSalaries[[#This Row],[clean Country]], mapping!$M$4:$N$137, 2, FALSE)</f>
        <v>US / Canada</v>
      </c>
      <c r="N127" s="3" t="s">
        <v>38</v>
      </c>
      <c r="O127" s="12">
        <v>5</v>
      </c>
    </row>
    <row r="128" spans="2:16" ht="15" customHeight="1">
      <c r="B128" s="3" t="s">
        <v>285</v>
      </c>
      <c r="C128" s="12" t="str">
        <f>IF(AND(tblSalaries[[#This Row],[Region]]=Selected_Region, tblSalaries[[#This Row],[Job Type]]=Selected_Job_Type), COUNT($C$5:C127), "")</f>
        <v/>
      </c>
      <c r="D128" s="5">
        <v>41055.148287037038</v>
      </c>
      <c r="E128" s="6">
        <v>55000</v>
      </c>
      <c r="F128" s="3">
        <v>55000</v>
      </c>
      <c r="G128" s="3" t="s">
        <v>36</v>
      </c>
      <c r="H128" s="3">
        <f>tblSalaries[[#This Row],[clean Salary (in local currency)]]*VLOOKUP(tblSalaries[[#This Row],[Currency]],tblXrate[#Data],2,FALSE)</f>
        <v>55000</v>
      </c>
      <c r="I128" s="3" t="s">
        <v>112</v>
      </c>
      <c r="J128" s="3" t="s">
        <v>112</v>
      </c>
      <c r="K128" s="3" t="s">
        <v>0</v>
      </c>
      <c r="L128" s="3" t="str">
        <f>VLOOKUP(tblSalaries[[#This Row],[Where do you work]],tblCountries[[Actual]:[Mapping]],2,FALSE)</f>
        <v>USA</v>
      </c>
      <c r="M128" s="12" t="str">
        <f>VLOOKUP(tblSalaries[[#This Row],[clean Country]], mapping!$M$4:$N$137, 2, FALSE)</f>
        <v>US / Canada</v>
      </c>
      <c r="N128" s="3" t="s">
        <v>34</v>
      </c>
      <c r="O128" s="12">
        <v>2.5</v>
      </c>
    </row>
    <row r="129" spans="2:16" ht="15" customHeight="1">
      <c r="B129" s="3" t="s">
        <v>286</v>
      </c>
      <c r="C129" s="12" t="str">
        <f>IF(AND(tblSalaries[[#This Row],[Region]]=Selected_Region, tblSalaries[[#This Row],[Job Type]]=Selected_Job_Type), COUNT($C$5:C128), "")</f>
        <v/>
      </c>
      <c r="D129" s="5">
        <v>41055.170231481483</v>
      </c>
      <c r="E129" s="6">
        <v>100000</v>
      </c>
      <c r="F129" s="3">
        <v>100000</v>
      </c>
      <c r="G129" s="3" t="s">
        <v>36</v>
      </c>
      <c r="H129" s="3">
        <f>tblSalaries[[#This Row],[clean Salary (in local currency)]]*VLOOKUP(tblSalaries[[#This Row],[Currency]],tblXrate[#Data],2,FALSE)</f>
        <v>100000</v>
      </c>
      <c r="I129" s="3" t="s">
        <v>112</v>
      </c>
      <c r="J129" s="3" t="s">
        <v>112</v>
      </c>
      <c r="K129" s="3" t="s">
        <v>0</v>
      </c>
      <c r="L129" s="3" t="str">
        <f>VLOOKUP(tblSalaries[[#This Row],[Where do you work]],tblCountries[[Actual]:[Mapping]],2,FALSE)</f>
        <v>USA</v>
      </c>
      <c r="M129" s="12" t="str">
        <f>VLOOKUP(tblSalaries[[#This Row],[clean Country]], mapping!$M$4:$N$137, 2, FALSE)</f>
        <v>US / Canada</v>
      </c>
      <c r="N129" s="3" t="s">
        <v>38</v>
      </c>
      <c r="O129" s="12">
        <v>5</v>
      </c>
    </row>
    <row r="130" spans="2:16" ht="15" customHeight="1">
      <c r="B130" s="3" t="s">
        <v>287</v>
      </c>
      <c r="C130" s="12" t="str">
        <f>IF(AND(tblSalaries[[#This Row],[Region]]=Selected_Region, tblSalaries[[#This Row],[Job Type]]=Selected_Job_Type), COUNT($C$5:C129), "")</f>
        <v/>
      </c>
      <c r="D130" s="5">
        <v>41055.219375000001</v>
      </c>
      <c r="E130" s="6">
        <v>60000</v>
      </c>
      <c r="F130" s="3">
        <v>60000</v>
      </c>
      <c r="G130" s="3" t="s">
        <v>63</v>
      </c>
      <c r="H130" s="3">
        <f>tblSalaries[[#This Row],[clean Salary (in local currency)]]*VLOOKUP(tblSalaries[[#This Row],[Currency]],tblXrate[#Data],2,FALSE)</f>
        <v>61194.579384158147</v>
      </c>
      <c r="I130" s="3" t="s">
        <v>112</v>
      </c>
      <c r="J130" s="3" t="s">
        <v>112</v>
      </c>
      <c r="K130" s="3" t="s">
        <v>64</v>
      </c>
      <c r="L130" s="3" t="str">
        <f>VLOOKUP(tblSalaries[[#This Row],[Where do you work]],tblCountries[[Actual]:[Mapping]],2,FALSE)</f>
        <v>Australia</v>
      </c>
      <c r="M130" s="12" t="str">
        <f>VLOOKUP(tblSalaries[[#This Row],[clean Country]], mapping!$M$4:$N$137, 2, FALSE)</f>
        <v>Pacific</v>
      </c>
      <c r="N130" s="3" t="s">
        <v>34</v>
      </c>
      <c r="O130" s="12">
        <v>2.5</v>
      </c>
    </row>
    <row r="131" spans="2:16" ht="15" customHeight="1">
      <c r="B131" s="3" t="s">
        <v>288</v>
      </c>
      <c r="C131" s="12" t="str">
        <f>IF(AND(tblSalaries[[#This Row],[Region]]=Selected_Region, tblSalaries[[#This Row],[Job Type]]=Selected_Job_Type), COUNT($C$5:C130), "")</f>
        <v/>
      </c>
      <c r="D131" s="5">
        <v>41055.243356481478</v>
      </c>
      <c r="E131" s="6">
        <v>35000</v>
      </c>
      <c r="F131" s="3">
        <v>35000</v>
      </c>
      <c r="G131" s="3" t="s">
        <v>36</v>
      </c>
      <c r="H131" s="3">
        <f>tblSalaries[[#This Row],[clean Salary (in local currency)]]*VLOOKUP(tblSalaries[[#This Row],[Currency]],tblXrate[#Data],2,FALSE)</f>
        <v>35000</v>
      </c>
      <c r="I131" s="3" t="s">
        <v>112</v>
      </c>
      <c r="J131" s="3" t="s">
        <v>112</v>
      </c>
      <c r="K131" s="3" t="s">
        <v>0</v>
      </c>
      <c r="L131" s="3" t="str">
        <f>VLOOKUP(tblSalaries[[#This Row],[Where do you work]],tblCountries[[Actual]:[Mapping]],2,FALSE)</f>
        <v>USA</v>
      </c>
      <c r="M131" s="12" t="str">
        <f>VLOOKUP(tblSalaries[[#This Row],[clean Country]], mapping!$M$4:$N$137, 2, FALSE)</f>
        <v>US / Canada</v>
      </c>
      <c r="N131" s="3" t="s">
        <v>34</v>
      </c>
      <c r="O131" s="12">
        <v>2.5</v>
      </c>
    </row>
    <row r="132" spans="2:16" ht="15" customHeight="1">
      <c r="B132" s="3" t="s">
        <v>289</v>
      </c>
      <c r="C132" s="12" t="str">
        <f>IF(AND(tblSalaries[[#This Row],[Region]]=Selected_Region, tblSalaries[[#This Row],[Job Type]]=Selected_Job_Type), COUNT($C$5:C131), "")</f>
        <v/>
      </c>
      <c r="D132" s="5">
        <v>41055.354166666664</v>
      </c>
      <c r="E132" s="6" t="s">
        <v>290</v>
      </c>
      <c r="F132" s="3">
        <v>50000</v>
      </c>
      <c r="G132" s="3" t="s">
        <v>43</v>
      </c>
      <c r="H132" s="3">
        <f>tblSalaries[[#This Row],[clean Salary (in local currency)]]*VLOOKUP(tblSalaries[[#This Row],[Currency]],tblXrate[#Data],2,FALSE)</f>
        <v>63519.971949580387</v>
      </c>
      <c r="I132" s="3" t="s">
        <v>112</v>
      </c>
      <c r="J132" s="3" t="s">
        <v>112</v>
      </c>
      <c r="K132" s="3" t="s">
        <v>291</v>
      </c>
      <c r="L132" s="3" t="str">
        <f>VLOOKUP(tblSalaries[[#This Row],[Where do you work]],tblCountries[[Actual]:[Mapping]],2,FALSE)</f>
        <v>Germany</v>
      </c>
      <c r="M132" s="12" t="str">
        <f>VLOOKUP(tblSalaries[[#This Row],[clean Country]], mapping!$M$4:$N$137, 2, FALSE)</f>
        <v>EU</v>
      </c>
      <c r="N132" s="3" t="s">
        <v>34</v>
      </c>
      <c r="O132" s="12">
        <v>2.5</v>
      </c>
      <c r="P132" s="3">
        <v>4</v>
      </c>
    </row>
    <row r="133" spans="2:16" ht="15" customHeight="1">
      <c r="B133" s="3" t="s">
        <v>292</v>
      </c>
      <c r="C133" s="12" t="str">
        <f>IF(AND(tblSalaries[[#This Row],[Region]]=Selected_Region, tblSalaries[[#This Row],[Job Type]]=Selected_Job_Type), COUNT($C$5:C132), "")</f>
        <v/>
      </c>
      <c r="D133" s="5">
        <v>41055.479953703703</v>
      </c>
      <c r="E133" s="6">
        <v>125000</v>
      </c>
      <c r="F133" s="3">
        <v>125000</v>
      </c>
      <c r="G133" s="3" t="s">
        <v>36</v>
      </c>
      <c r="H133" s="3">
        <f>tblSalaries[[#This Row],[clean Salary (in local currency)]]*VLOOKUP(tblSalaries[[#This Row],[Currency]],tblXrate[#Data],2,FALSE)</f>
        <v>125000</v>
      </c>
      <c r="I133" s="3" t="s">
        <v>112</v>
      </c>
      <c r="J133" s="3" t="s">
        <v>112</v>
      </c>
      <c r="K133" s="3" t="s">
        <v>0</v>
      </c>
      <c r="L133" s="3" t="str">
        <f>VLOOKUP(tblSalaries[[#This Row],[Where do you work]],tblCountries[[Actual]:[Mapping]],2,FALSE)</f>
        <v>USA</v>
      </c>
      <c r="M133" s="12" t="str">
        <f>VLOOKUP(tblSalaries[[#This Row],[clean Country]], mapping!$M$4:$N$137, 2, FALSE)</f>
        <v>US / Canada</v>
      </c>
      <c r="N133" s="3" t="s">
        <v>34</v>
      </c>
      <c r="O133" s="12">
        <v>2.5</v>
      </c>
      <c r="P133" s="3">
        <v>20</v>
      </c>
    </row>
    <row r="134" spans="2:16" ht="15" customHeight="1">
      <c r="B134" s="3" t="s">
        <v>2112</v>
      </c>
      <c r="C134" s="12" t="str">
        <f>IF(AND(tblSalaries[[#This Row],[Region]]=Selected_Region, tblSalaries[[#This Row],[Job Type]]=Selected_Job_Type), COUNT($C$5:C133), "")</f>
        <v/>
      </c>
      <c r="D134" s="5">
        <v>41057.703622685185</v>
      </c>
      <c r="E134" s="6" t="s">
        <v>2113</v>
      </c>
      <c r="F134" s="3">
        <v>180000</v>
      </c>
      <c r="G134" s="3" t="s">
        <v>31</v>
      </c>
      <c r="H134" s="3">
        <f>tblSalaries[[#This Row],[clean Salary (in local currency)]]*VLOOKUP(tblSalaries[[#This Row],[Currency]],tblXrate[#Data],2,FALSE)</f>
        <v>3205.4250037396623</v>
      </c>
      <c r="I134" s="3" t="s">
        <v>2114</v>
      </c>
      <c r="J134" s="3" t="s">
        <v>112</v>
      </c>
      <c r="K134" s="3" t="s">
        <v>1</v>
      </c>
      <c r="L134" s="3" t="str">
        <f>VLOOKUP(tblSalaries[[#This Row],[Where do you work]],tblCountries[[Actual]:[Mapping]],2,FALSE)</f>
        <v>India</v>
      </c>
      <c r="M134" s="12" t="str">
        <f>VLOOKUP(tblSalaries[[#This Row],[clean Country]], mapping!$M$4:$N$137, 2, FALSE)</f>
        <v>Asia</v>
      </c>
      <c r="N134" s="3" t="s">
        <v>61</v>
      </c>
      <c r="O134" s="12">
        <v>8</v>
      </c>
      <c r="P134" s="3">
        <v>3</v>
      </c>
    </row>
    <row r="135" spans="2:16" ht="15" customHeight="1">
      <c r="B135" s="3" t="s">
        <v>2445</v>
      </c>
      <c r="C135" s="12" t="str">
        <f>IF(AND(tblSalaries[[#This Row],[Region]]=Selected_Region, tblSalaries[[#This Row],[Job Type]]=Selected_Job_Type), COUNT($C$5:C134), "")</f>
        <v/>
      </c>
      <c r="D135" s="5">
        <v>41068.580370370371</v>
      </c>
      <c r="E135" s="6" t="s">
        <v>2446</v>
      </c>
      <c r="F135" s="3">
        <v>180000</v>
      </c>
      <c r="G135" s="3" t="s">
        <v>31</v>
      </c>
      <c r="H135" s="3">
        <f>tblSalaries[[#This Row],[clean Salary (in local currency)]]*VLOOKUP(tblSalaries[[#This Row],[Currency]],tblXrate[#Data],2,FALSE)</f>
        <v>3205.4250037396623</v>
      </c>
      <c r="I135" s="3" t="s">
        <v>2434</v>
      </c>
      <c r="J135" s="3" t="s">
        <v>632</v>
      </c>
      <c r="K135" s="3" t="s">
        <v>1</v>
      </c>
      <c r="L135" s="3" t="str">
        <f>VLOOKUP(tblSalaries[[#This Row],[Where do you work]],tblCountries[[Actual]:[Mapping]],2,FALSE)</f>
        <v>India</v>
      </c>
      <c r="M135" s="12" t="str">
        <f>VLOOKUP(tblSalaries[[#This Row],[clean Country]], mapping!$M$4:$N$137, 2, FALSE)</f>
        <v>Asia</v>
      </c>
      <c r="N135" s="3" t="s">
        <v>38</v>
      </c>
      <c r="O135" s="12">
        <v>5</v>
      </c>
      <c r="P135" s="3">
        <v>2</v>
      </c>
    </row>
    <row r="136" spans="2:16" ht="15" customHeight="1">
      <c r="B136" s="3" t="s">
        <v>2472</v>
      </c>
      <c r="C136" s="12" t="str">
        <f>IF(AND(tblSalaries[[#This Row],[Region]]=Selected_Region, tblSalaries[[#This Row],[Job Type]]=Selected_Job_Type), COUNT($C$5:C135), "")</f>
        <v/>
      </c>
      <c r="D136" s="5">
        <v>41057.571539351855</v>
      </c>
      <c r="E136" s="6">
        <v>1.8</v>
      </c>
      <c r="F136" s="3">
        <v>180000</v>
      </c>
      <c r="G136" s="3" t="s">
        <v>31</v>
      </c>
      <c r="H136" s="3">
        <f>tblSalaries[[#This Row],[clean Salary (in local currency)]]*VLOOKUP(tblSalaries[[#This Row],[Currency]],tblXrate[#Data],2,FALSE)</f>
        <v>3205.4250037396623</v>
      </c>
      <c r="I136" s="3" t="s">
        <v>2471</v>
      </c>
      <c r="J136" s="3" t="s">
        <v>632</v>
      </c>
      <c r="K136" s="3" t="s">
        <v>1</v>
      </c>
      <c r="L136" s="3" t="str">
        <f>VLOOKUP(tblSalaries[[#This Row],[Where do you work]],tblCountries[[Actual]:[Mapping]],2,FALSE)</f>
        <v>India</v>
      </c>
      <c r="M136" s="12" t="str">
        <f>VLOOKUP(tblSalaries[[#This Row],[clean Country]], mapping!$M$4:$N$137, 2, FALSE)</f>
        <v>Asia</v>
      </c>
      <c r="N136" s="3" t="s">
        <v>61</v>
      </c>
      <c r="O136" s="12">
        <v>8</v>
      </c>
      <c r="P136" s="3">
        <v>4</v>
      </c>
    </row>
    <row r="137" spans="2:16" ht="15" customHeight="1">
      <c r="B137" s="3" t="s">
        <v>2526</v>
      </c>
      <c r="C137" s="12" t="str">
        <f>IF(AND(tblSalaries[[#This Row],[Region]]=Selected_Region, tblSalaries[[#This Row],[Job Type]]=Selected_Job_Type), COUNT($C$5:C136), "")</f>
        <v/>
      </c>
      <c r="D137" s="5">
        <v>41056.869386574072</v>
      </c>
      <c r="E137" s="6">
        <v>180000</v>
      </c>
      <c r="F137" s="3">
        <v>180000</v>
      </c>
      <c r="G137" s="3" t="s">
        <v>31</v>
      </c>
      <c r="H137" s="3">
        <f>tblSalaries[[#This Row],[clean Salary (in local currency)]]*VLOOKUP(tblSalaries[[#This Row],[Currency]],tblXrate[#Data],2,FALSE)</f>
        <v>3205.4250037396623</v>
      </c>
      <c r="I137" s="3" t="s">
        <v>2527</v>
      </c>
      <c r="J137" s="3" t="s">
        <v>632</v>
      </c>
      <c r="K137" s="3" t="s">
        <v>1</v>
      </c>
      <c r="L137" s="3" t="str">
        <f>VLOOKUP(tblSalaries[[#This Row],[Where do you work]],tblCountries[[Actual]:[Mapping]],2,FALSE)</f>
        <v>India</v>
      </c>
      <c r="M137" s="12" t="str">
        <f>VLOOKUP(tblSalaries[[#This Row],[clean Country]], mapping!$M$4:$N$137, 2, FALSE)</f>
        <v>Asia</v>
      </c>
      <c r="N137" s="3" t="s">
        <v>61</v>
      </c>
      <c r="O137" s="12">
        <v>8</v>
      </c>
      <c r="P137" s="3">
        <v>8</v>
      </c>
    </row>
    <row r="138" spans="2:16" ht="15" customHeight="1">
      <c r="B138" s="3" t="s">
        <v>3542</v>
      </c>
      <c r="C138" s="12" t="str">
        <f>IF(AND(tblSalaries[[#This Row],[Region]]=Selected_Region, tblSalaries[[#This Row],[Job Type]]=Selected_Job_Type), COUNT($C$5:C137), "")</f>
        <v/>
      </c>
      <c r="D138" s="5">
        <v>41055.033888888887</v>
      </c>
      <c r="E138" s="6">
        <v>180000</v>
      </c>
      <c r="F138" s="3">
        <v>180000</v>
      </c>
      <c r="G138" s="3" t="s">
        <v>31</v>
      </c>
      <c r="H138" s="3">
        <f>tblSalaries[[#This Row],[clean Salary (in local currency)]]*VLOOKUP(tblSalaries[[#This Row],[Currency]],tblXrate[#Data],2,FALSE)</f>
        <v>3205.4250037396623</v>
      </c>
      <c r="I138" s="3" t="s">
        <v>3543</v>
      </c>
      <c r="J138" s="3" t="s">
        <v>112</v>
      </c>
      <c r="K138" s="3" t="s">
        <v>1</v>
      </c>
      <c r="L138" s="3" t="str">
        <f>VLOOKUP(tblSalaries[[#This Row],[Where do you work]],tblCountries[[Actual]:[Mapping]],2,FALSE)</f>
        <v>India</v>
      </c>
      <c r="M138" s="12" t="str">
        <f>VLOOKUP(tblSalaries[[#This Row],[clean Country]], mapping!$M$4:$N$137, 2, FALSE)</f>
        <v>Asia</v>
      </c>
      <c r="N138" s="3" t="s">
        <v>38</v>
      </c>
      <c r="O138" s="12">
        <v>5</v>
      </c>
    </row>
    <row r="139" spans="2:16" ht="15" customHeight="1">
      <c r="B139" s="3" t="s">
        <v>3544</v>
      </c>
      <c r="C139" s="12" t="str">
        <f>IF(AND(tblSalaries[[#This Row],[Region]]=Selected_Region, tblSalaries[[#This Row],[Job Type]]=Selected_Job_Type), COUNT($C$5:C138), "")</f>
        <v/>
      </c>
      <c r="D139" s="5">
        <v>41055.034432870372</v>
      </c>
      <c r="E139" s="6">
        <v>180000</v>
      </c>
      <c r="F139" s="3">
        <v>180000</v>
      </c>
      <c r="G139" s="3" t="s">
        <v>31</v>
      </c>
      <c r="H139" s="3">
        <f>tblSalaries[[#This Row],[clean Salary (in local currency)]]*VLOOKUP(tblSalaries[[#This Row],[Currency]],tblXrate[#Data],2,FALSE)</f>
        <v>3205.4250037396623</v>
      </c>
      <c r="I139" s="3" t="s">
        <v>3543</v>
      </c>
      <c r="J139" s="3" t="s">
        <v>112</v>
      </c>
      <c r="K139" s="3" t="s">
        <v>1</v>
      </c>
      <c r="L139" s="3" t="str">
        <f>VLOOKUP(tblSalaries[[#This Row],[Where do you work]],tblCountries[[Actual]:[Mapping]],2,FALSE)</f>
        <v>India</v>
      </c>
      <c r="M139" s="12" t="str">
        <f>VLOOKUP(tblSalaries[[#This Row],[clean Country]], mapping!$M$4:$N$137, 2, FALSE)</f>
        <v>Asia</v>
      </c>
      <c r="N139" s="3" t="s">
        <v>38</v>
      </c>
      <c r="O139" s="12">
        <v>5</v>
      </c>
    </row>
    <row r="140" spans="2:16" ht="15" customHeight="1">
      <c r="B140" s="3" t="s">
        <v>3416</v>
      </c>
      <c r="C140" s="12" t="str">
        <f>IF(AND(tblSalaries[[#This Row],[Region]]=Selected_Region, tblSalaries[[#This Row],[Job Type]]=Selected_Job_Type), COUNT($C$5:C139), "")</f>
        <v/>
      </c>
      <c r="D140" s="5">
        <v>41064.086030092592</v>
      </c>
      <c r="E140" s="6" t="s">
        <v>3417</v>
      </c>
      <c r="F140" s="3">
        <v>3360</v>
      </c>
      <c r="G140" s="3" t="s">
        <v>36</v>
      </c>
      <c r="H140" s="3">
        <f>tblSalaries[[#This Row],[clean Salary (in local currency)]]*VLOOKUP(tblSalaries[[#This Row],[Currency]],tblXrate[#Data],2,FALSE)</f>
        <v>3360</v>
      </c>
      <c r="I140" s="3" t="s">
        <v>3418</v>
      </c>
      <c r="J140" s="3" t="s">
        <v>112</v>
      </c>
      <c r="K140" s="3" t="s">
        <v>1</v>
      </c>
      <c r="L140" s="3" t="str">
        <f>VLOOKUP(tblSalaries[[#This Row],[Where do you work]],tblCountries[[Actual]:[Mapping]],2,FALSE)</f>
        <v>India</v>
      </c>
      <c r="M140" s="12" t="str">
        <f>VLOOKUP(tblSalaries[[#This Row],[clean Country]], mapping!$M$4:$N$137, 2, FALSE)</f>
        <v>Asia</v>
      </c>
      <c r="N140" s="3" t="s">
        <v>73</v>
      </c>
      <c r="O140" s="12">
        <v>1.5</v>
      </c>
      <c r="P140" s="3">
        <v>3</v>
      </c>
    </row>
    <row r="141" spans="2:16" ht="15" customHeight="1">
      <c r="B141" s="3" t="s">
        <v>304</v>
      </c>
      <c r="C141" s="12" t="str">
        <f>IF(AND(tblSalaries[[#This Row],[Region]]=Selected_Region, tblSalaries[[#This Row],[Job Type]]=Selected_Job_Type), COUNT($C$5:C140), "")</f>
        <v/>
      </c>
      <c r="D141" s="5">
        <v>41056.142418981479</v>
      </c>
      <c r="E141" s="6">
        <v>55000</v>
      </c>
      <c r="F141" s="3">
        <v>55000</v>
      </c>
      <c r="G141" s="3" t="s">
        <v>36</v>
      </c>
      <c r="H141" s="3">
        <f>tblSalaries[[#This Row],[clean Salary (in local currency)]]*VLOOKUP(tblSalaries[[#This Row],[Currency]],tblXrate[#Data],2,FALSE)</f>
        <v>55000</v>
      </c>
      <c r="I141" s="3" t="s">
        <v>112</v>
      </c>
      <c r="J141" s="3" t="s">
        <v>112</v>
      </c>
      <c r="K141" s="3" t="s">
        <v>0</v>
      </c>
      <c r="L141" s="3" t="str">
        <f>VLOOKUP(tblSalaries[[#This Row],[Where do you work]],tblCountries[[Actual]:[Mapping]],2,FALSE)</f>
        <v>USA</v>
      </c>
      <c r="M141" s="12" t="str">
        <f>VLOOKUP(tblSalaries[[#This Row],[clean Country]], mapping!$M$4:$N$137, 2, FALSE)</f>
        <v>US / Canada</v>
      </c>
      <c r="N141" s="3" t="s">
        <v>38</v>
      </c>
      <c r="O141" s="12">
        <v>5</v>
      </c>
      <c r="P141" s="3">
        <v>10</v>
      </c>
    </row>
    <row r="142" spans="2:16" ht="15" customHeight="1">
      <c r="B142" s="3" t="s">
        <v>206</v>
      </c>
      <c r="C142" s="12" t="str">
        <f>IF(AND(tblSalaries[[#This Row],[Region]]=Selected_Region, tblSalaries[[#This Row],[Job Type]]=Selected_Job_Type), COUNT($C$5:C141), "")</f>
        <v/>
      </c>
      <c r="D142" s="5">
        <v>41055.03701388889</v>
      </c>
      <c r="E142" s="6" t="s">
        <v>207</v>
      </c>
      <c r="F142" s="3">
        <v>192000</v>
      </c>
      <c r="G142" s="3" t="s">
        <v>31</v>
      </c>
      <c r="H142" s="3">
        <f>tblSalaries[[#This Row],[clean Salary (in local currency)]]*VLOOKUP(tblSalaries[[#This Row],[Currency]],tblXrate[#Data],2,FALSE)</f>
        <v>3419.1200039889732</v>
      </c>
      <c r="I142" s="3" t="s">
        <v>208</v>
      </c>
      <c r="J142" s="3" t="s">
        <v>112</v>
      </c>
      <c r="K142" s="3" t="s">
        <v>1</v>
      </c>
      <c r="L142" s="3" t="str">
        <f>VLOOKUP(tblSalaries[[#This Row],[Where do you work]],tblCountries[[Actual]:[Mapping]],2,FALSE)</f>
        <v>India</v>
      </c>
      <c r="M142" s="12" t="str">
        <f>VLOOKUP(tblSalaries[[#This Row],[clean Country]], mapping!$M$4:$N$137, 2, FALSE)</f>
        <v>Asia</v>
      </c>
      <c r="N142" s="3" t="s">
        <v>61</v>
      </c>
      <c r="O142" s="12">
        <v>8</v>
      </c>
    </row>
    <row r="143" spans="2:16" ht="15" customHeight="1">
      <c r="B143" s="3" t="s">
        <v>306</v>
      </c>
      <c r="C143" s="12" t="str">
        <f>IF(AND(tblSalaries[[#This Row],[Region]]=Selected_Region, tblSalaries[[#This Row],[Job Type]]=Selected_Job_Type), COUNT($C$5:C142), "")</f>
        <v/>
      </c>
      <c r="D143" s="5">
        <v>41056.725104166668</v>
      </c>
      <c r="E143" s="6">
        <v>36400</v>
      </c>
      <c r="F143" s="3">
        <v>36400</v>
      </c>
      <c r="G143" s="3" t="s">
        <v>36</v>
      </c>
      <c r="H143" s="3">
        <f>tblSalaries[[#This Row],[clean Salary (in local currency)]]*VLOOKUP(tblSalaries[[#This Row],[Currency]],tblXrate[#Data],2,FALSE)</f>
        <v>36400</v>
      </c>
      <c r="I143" s="3" t="s">
        <v>112</v>
      </c>
      <c r="J143" s="3" t="s">
        <v>112</v>
      </c>
      <c r="K143" s="3" t="s">
        <v>307</v>
      </c>
      <c r="L143" s="3" t="str">
        <f>VLOOKUP(tblSalaries[[#This Row],[Where do you work]],tblCountries[[Actual]:[Mapping]],2,FALSE)</f>
        <v>Zimbabwe</v>
      </c>
      <c r="M143" s="12" t="str">
        <f>VLOOKUP(tblSalaries[[#This Row],[clean Country]], mapping!$M$4:$N$137, 2, FALSE)</f>
        <v>Africa</v>
      </c>
      <c r="N143" s="3" t="s">
        <v>38</v>
      </c>
      <c r="O143" s="12">
        <v>5</v>
      </c>
      <c r="P143" s="3">
        <v>20</v>
      </c>
    </row>
    <row r="144" spans="2:16" ht="15" customHeight="1">
      <c r="B144" s="3" t="s">
        <v>3480</v>
      </c>
      <c r="C144" s="12" t="str">
        <f>IF(AND(tblSalaries[[#This Row],[Region]]=Selected_Region, tblSalaries[[#This Row],[Job Type]]=Selected_Job_Type), COUNT($C$5:C143), "")</f>
        <v/>
      </c>
      <c r="D144" s="5">
        <v>41065.295277777775</v>
      </c>
      <c r="E144" s="6" t="s">
        <v>3481</v>
      </c>
      <c r="F144" s="3">
        <v>192000</v>
      </c>
      <c r="G144" s="3" t="s">
        <v>31</v>
      </c>
      <c r="H144" s="3">
        <f>tblSalaries[[#This Row],[clean Salary (in local currency)]]*VLOOKUP(tblSalaries[[#This Row],[Currency]],tblXrate[#Data],2,FALSE)</f>
        <v>3419.1200039889732</v>
      </c>
      <c r="I144" s="3" t="s">
        <v>3479</v>
      </c>
      <c r="J144" s="3" t="s">
        <v>112</v>
      </c>
      <c r="K144" s="3" t="s">
        <v>1</v>
      </c>
      <c r="L144" s="3" t="str">
        <f>VLOOKUP(tblSalaries[[#This Row],[Where do you work]],tblCountries[[Actual]:[Mapping]],2,FALSE)</f>
        <v>India</v>
      </c>
      <c r="M144" s="12" t="str">
        <f>VLOOKUP(tblSalaries[[#This Row],[clean Country]], mapping!$M$4:$N$137, 2, FALSE)</f>
        <v>Asia</v>
      </c>
      <c r="N144" s="3" t="s">
        <v>38</v>
      </c>
      <c r="O144" s="12">
        <v>5</v>
      </c>
      <c r="P144" s="3">
        <v>5</v>
      </c>
    </row>
    <row r="145" spans="2:16" ht="15" customHeight="1">
      <c r="B145" s="3" t="s">
        <v>311</v>
      </c>
      <c r="C145" s="12" t="str">
        <f>IF(AND(tblSalaries[[#This Row],[Region]]=Selected_Region, tblSalaries[[#This Row],[Job Type]]=Selected_Job_Type), COUNT($C$5:C144), "")</f>
        <v/>
      </c>
      <c r="D145" s="5">
        <v>41057.213703703703</v>
      </c>
      <c r="E145" s="6">
        <v>40000</v>
      </c>
      <c r="F145" s="3">
        <v>40000</v>
      </c>
      <c r="G145" s="3" t="s">
        <v>36</v>
      </c>
      <c r="H145" s="3">
        <f>tblSalaries[[#This Row],[clean Salary (in local currency)]]*VLOOKUP(tblSalaries[[#This Row],[Currency]],tblXrate[#Data],2,FALSE)</f>
        <v>40000</v>
      </c>
      <c r="I145" s="3" t="s">
        <v>272</v>
      </c>
      <c r="J145" s="3" t="s">
        <v>112</v>
      </c>
      <c r="K145" s="3" t="s">
        <v>312</v>
      </c>
      <c r="L145" s="3" t="str">
        <f>VLOOKUP(tblSalaries[[#This Row],[Where do you work]],tblCountries[[Actual]:[Mapping]],2,FALSE)</f>
        <v>New Zealand</v>
      </c>
      <c r="M145" s="12" t="str">
        <f>VLOOKUP(tblSalaries[[#This Row],[clean Country]], mapping!$M$4:$N$137, 2, FALSE)</f>
        <v>Pacific</v>
      </c>
      <c r="N145" s="3" t="s">
        <v>38</v>
      </c>
      <c r="O145" s="12">
        <v>5</v>
      </c>
      <c r="P145" s="3">
        <v>5</v>
      </c>
    </row>
    <row r="146" spans="2:16" ht="15" customHeight="1">
      <c r="B146" s="3" t="s">
        <v>313</v>
      </c>
      <c r="C146" s="12" t="str">
        <f>IF(AND(tblSalaries[[#This Row],[Region]]=Selected_Region, tblSalaries[[#This Row],[Job Type]]=Selected_Job_Type), COUNT($C$5:C145), "")</f>
        <v/>
      </c>
      <c r="D146" s="5">
        <v>41057.361956018518</v>
      </c>
      <c r="E146" s="6">
        <v>120000</v>
      </c>
      <c r="F146" s="3">
        <v>120000</v>
      </c>
      <c r="G146" s="3" t="s">
        <v>63</v>
      </c>
      <c r="H146" s="3">
        <f>tblSalaries[[#This Row],[clean Salary (in local currency)]]*VLOOKUP(tblSalaries[[#This Row],[Currency]],tblXrate[#Data],2,FALSE)</f>
        <v>122389.15876831629</v>
      </c>
      <c r="I146" s="3" t="s">
        <v>272</v>
      </c>
      <c r="J146" s="3" t="s">
        <v>112</v>
      </c>
      <c r="K146" s="3" t="s">
        <v>64</v>
      </c>
      <c r="L146" s="3" t="str">
        <f>VLOOKUP(tblSalaries[[#This Row],[Where do you work]],tblCountries[[Actual]:[Mapping]],2,FALSE)</f>
        <v>Australia</v>
      </c>
      <c r="M146" s="12" t="str">
        <f>VLOOKUP(tblSalaries[[#This Row],[clean Country]], mapping!$M$4:$N$137, 2, FALSE)</f>
        <v>Pacific</v>
      </c>
      <c r="N146" s="3" t="s">
        <v>38</v>
      </c>
      <c r="O146" s="12">
        <v>5</v>
      </c>
      <c r="P146" s="3">
        <v>2</v>
      </c>
    </row>
    <row r="147" spans="2:16" ht="15" customHeight="1">
      <c r="B147" s="3" t="s">
        <v>3032</v>
      </c>
      <c r="C147" s="12" t="str">
        <f>IF(AND(tblSalaries[[#This Row],[Region]]=Selected_Region, tblSalaries[[#This Row],[Job Type]]=Selected_Job_Type), COUNT($C$5:C146), "")</f>
        <v/>
      </c>
      <c r="D147" s="5">
        <v>41056.988437499997</v>
      </c>
      <c r="E147" s="6">
        <v>290</v>
      </c>
      <c r="F147" s="3">
        <v>3480</v>
      </c>
      <c r="G147" s="3" t="s">
        <v>36</v>
      </c>
      <c r="H147" s="3">
        <f>tblSalaries[[#This Row],[clean Salary (in local currency)]]*VLOOKUP(tblSalaries[[#This Row],[Currency]],tblXrate[#Data],2,FALSE)</f>
        <v>3480</v>
      </c>
      <c r="I147" s="3" t="s">
        <v>3033</v>
      </c>
      <c r="J147" s="3" t="s">
        <v>134</v>
      </c>
      <c r="K147" s="3" t="s">
        <v>155</v>
      </c>
      <c r="L147" s="3" t="str">
        <f>VLOOKUP(tblSalaries[[#This Row],[Where do you work]],tblCountries[[Actual]:[Mapping]],2,FALSE)</f>
        <v>Pakistan</v>
      </c>
      <c r="M147" s="12" t="str">
        <f>VLOOKUP(tblSalaries[[#This Row],[clean Country]], mapping!$M$4:$N$137, 2, FALSE)</f>
        <v>Asia</v>
      </c>
      <c r="N147" s="3" t="s">
        <v>61</v>
      </c>
      <c r="O147" s="12">
        <v>8</v>
      </c>
      <c r="P147" s="3">
        <v>6</v>
      </c>
    </row>
    <row r="148" spans="2:16" ht="15" customHeight="1">
      <c r="B148" s="3" t="s">
        <v>316</v>
      </c>
      <c r="C148" s="12" t="str">
        <f>IF(AND(tblSalaries[[#This Row],[Region]]=Selected_Region, tblSalaries[[#This Row],[Job Type]]=Selected_Job_Type), COUNT($C$5:C147), "")</f>
        <v/>
      </c>
      <c r="D148" s="5">
        <v>41057.613657407404</v>
      </c>
      <c r="E148" s="6" t="s">
        <v>317</v>
      </c>
      <c r="F148" s="3">
        <v>18000</v>
      </c>
      <c r="G148" s="3" t="s">
        <v>36</v>
      </c>
      <c r="H148" s="3">
        <f>tblSalaries[[#This Row],[clean Salary (in local currency)]]*VLOOKUP(tblSalaries[[#This Row],[Currency]],tblXrate[#Data],2,FALSE)</f>
        <v>18000</v>
      </c>
      <c r="I148" s="3" t="s">
        <v>112</v>
      </c>
      <c r="J148" s="3" t="s">
        <v>112</v>
      </c>
      <c r="K148" s="3" t="s">
        <v>265</v>
      </c>
      <c r="L148" s="3" t="str">
        <f>VLOOKUP(tblSalaries[[#This Row],[Where do you work]],tblCountries[[Actual]:[Mapping]],2,FALSE)</f>
        <v>Poland</v>
      </c>
      <c r="M148" s="12" t="str">
        <f>VLOOKUP(tblSalaries[[#This Row],[clean Country]], mapping!$M$4:$N$137, 2, FALSE)</f>
        <v>EU</v>
      </c>
      <c r="N148" s="3" t="s">
        <v>38</v>
      </c>
      <c r="O148" s="12">
        <v>5</v>
      </c>
      <c r="P148" s="3">
        <v>7</v>
      </c>
    </row>
    <row r="149" spans="2:16" ht="15" customHeight="1">
      <c r="B149" s="3" t="s">
        <v>2570</v>
      </c>
      <c r="C149" s="12" t="str">
        <f>IF(AND(tblSalaries[[#This Row],[Region]]=Selected_Region, tblSalaries[[#This Row],[Job Type]]=Selected_Job_Type), COUNT($C$5:C148), "")</f>
        <v/>
      </c>
      <c r="D149" s="5">
        <v>41057.686400462961</v>
      </c>
      <c r="E149" s="6">
        <v>3500</v>
      </c>
      <c r="F149" s="3">
        <v>3500</v>
      </c>
      <c r="G149" s="3" t="s">
        <v>36</v>
      </c>
      <c r="H149" s="3">
        <f>tblSalaries[[#This Row],[clean Salary (in local currency)]]*VLOOKUP(tblSalaries[[#This Row],[Currency]],tblXrate[#Data],2,FALSE)</f>
        <v>3500</v>
      </c>
      <c r="I149" s="3" t="s">
        <v>2571</v>
      </c>
      <c r="J149" s="3" t="s">
        <v>134</v>
      </c>
      <c r="K149" s="3" t="s">
        <v>2572</v>
      </c>
      <c r="L149" s="3" t="str">
        <f>VLOOKUP(tblSalaries[[#This Row],[Where do you work]],tblCountries[[Actual]:[Mapping]],2,FALSE)</f>
        <v>Pakistan</v>
      </c>
      <c r="M149" s="12" t="str">
        <f>VLOOKUP(tblSalaries[[#This Row],[clean Country]], mapping!$M$4:$N$137, 2, FALSE)</f>
        <v>Asia</v>
      </c>
      <c r="N149" s="3" t="s">
        <v>38</v>
      </c>
      <c r="O149" s="12">
        <v>5</v>
      </c>
      <c r="P149" s="3">
        <v>4</v>
      </c>
    </row>
    <row r="150" spans="2:16" ht="15" customHeight="1">
      <c r="B150" s="3" t="s">
        <v>320</v>
      </c>
      <c r="C150" s="12" t="str">
        <f>IF(AND(tblSalaries[[#This Row],[Region]]=Selected_Region, tblSalaries[[#This Row],[Job Type]]=Selected_Job_Type), COUNT($C$5:C149), "")</f>
        <v/>
      </c>
      <c r="D150" s="5">
        <v>41057.970497685186</v>
      </c>
      <c r="E150" s="6">
        <v>56000</v>
      </c>
      <c r="F150" s="3">
        <v>56000</v>
      </c>
      <c r="G150" s="3" t="s">
        <v>36</v>
      </c>
      <c r="H150" s="3">
        <f>tblSalaries[[#This Row],[clean Salary (in local currency)]]*VLOOKUP(tblSalaries[[#This Row],[Currency]],tblXrate[#Data],2,FALSE)</f>
        <v>56000</v>
      </c>
      <c r="I150" s="3" t="s">
        <v>112</v>
      </c>
      <c r="J150" s="3" t="s">
        <v>112</v>
      </c>
      <c r="K150" s="3" t="s">
        <v>0</v>
      </c>
      <c r="L150" s="3" t="str">
        <f>VLOOKUP(tblSalaries[[#This Row],[Where do you work]],tblCountries[[Actual]:[Mapping]],2,FALSE)</f>
        <v>USA</v>
      </c>
      <c r="M150" s="12" t="str">
        <f>VLOOKUP(tblSalaries[[#This Row],[clean Country]], mapping!$M$4:$N$137, 2, FALSE)</f>
        <v>US / Canada</v>
      </c>
      <c r="N150" s="3" t="s">
        <v>73</v>
      </c>
      <c r="O150" s="12">
        <v>1.5</v>
      </c>
      <c r="P150" s="3">
        <v>2</v>
      </c>
    </row>
    <row r="151" spans="2:16" ht="15" customHeight="1">
      <c r="B151" s="3" t="s">
        <v>321</v>
      </c>
      <c r="C151" s="12" t="str">
        <f>IF(AND(tblSalaries[[#This Row],[Region]]=Selected_Region, tblSalaries[[#This Row],[Job Type]]=Selected_Job_Type), COUNT($C$5:C150), "")</f>
        <v/>
      </c>
      <c r="D151" s="5">
        <v>41058.032835648148</v>
      </c>
      <c r="E151" s="6">
        <v>95856</v>
      </c>
      <c r="F151" s="3">
        <v>95856</v>
      </c>
      <c r="G151" s="3" t="s">
        <v>36</v>
      </c>
      <c r="H151" s="3">
        <f>tblSalaries[[#This Row],[clean Salary (in local currency)]]*VLOOKUP(tblSalaries[[#This Row],[Currency]],tblXrate[#Data],2,FALSE)</f>
        <v>95856</v>
      </c>
      <c r="I151" s="3" t="s">
        <v>112</v>
      </c>
      <c r="J151" s="3" t="s">
        <v>112</v>
      </c>
      <c r="K151" s="3" t="s">
        <v>0</v>
      </c>
      <c r="L151" s="3" t="str">
        <f>VLOOKUP(tblSalaries[[#This Row],[Where do you work]],tblCountries[[Actual]:[Mapping]],2,FALSE)</f>
        <v>USA</v>
      </c>
      <c r="M151" s="12" t="str">
        <f>VLOOKUP(tblSalaries[[#This Row],[clean Country]], mapping!$M$4:$N$137, 2, FALSE)</f>
        <v>US / Canada</v>
      </c>
      <c r="N151" s="3" t="s">
        <v>34</v>
      </c>
      <c r="O151" s="12">
        <v>2.5</v>
      </c>
      <c r="P151" s="3">
        <v>13</v>
      </c>
    </row>
    <row r="152" spans="2:16" ht="15" customHeight="1">
      <c r="B152" s="3" t="s">
        <v>322</v>
      </c>
      <c r="C152" s="12" t="str">
        <f>IF(AND(tblSalaries[[#This Row],[Region]]=Selected_Region, tblSalaries[[#This Row],[Job Type]]=Selected_Job_Type), COUNT($C$5:C151), "")</f>
        <v/>
      </c>
      <c r="D152" s="5">
        <v>41058.136134259257</v>
      </c>
      <c r="E152" s="6">
        <v>150000</v>
      </c>
      <c r="F152" s="3">
        <v>150000</v>
      </c>
      <c r="G152" s="3" t="s">
        <v>63</v>
      </c>
      <c r="H152" s="3">
        <f>tblSalaries[[#This Row],[clean Salary (in local currency)]]*VLOOKUP(tblSalaries[[#This Row],[Currency]],tblXrate[#Data],2,FALSE)</f>
        <v>152986.44846039536</v>
      </c>
      <c r="I152" s="3" t="s">
        <v>112</v>
      </c>
      <c r="J152" s="3" t="s">
        <v>112</v>
      </c>
      <c r="K152" s="3" t="s">
        <v>64</v>
      </c>
      <c r="L152" s="3" t="str">
        <f>VLOOKUP(tblSalaries[[#This Row],[Where do you work]],tblCountries[[Actual]:[Mapping]],2,FALSE)</f>
        <v>Australia</v>
      </c>
      <c r="M152" s="12" t="str">
        <f>VLOOKUP(tblSalaries[[#This Row],[clean Country]], mapping!$M$4:$N$137, 2, FALSE)</f>
        <v>Pacific</v>
      </c>
      <c r="N152" s="3" t="s">
        <v>34</v>
      </c>
      <c r="O152" s="12">
        <v>2.5</v>
      </c>
      <c r="P152" s="3">
        <v>10</v>
      </c>
    </row>
    <row r="153" spans="2:16" ht="15" customHeight="1">
      <c r="B153" s="3" t="s">
        <v>161</v>
      </c>
      <c r="C153" s="12" t="str">
        <f>IF(AND(tblSalaries[[#This Row],[Region]]=Selected_Region, tblSalaries[[#This Row],[Job Type]]=Selected_Job_Type), COUNT($C$5:C152), "")</f>
        <v/>
      </c>
      <c r="D153" s="5">
        <v>41060.464328703703</v>
      </c>
      <c r="E153" s="6" t="s">
        <v>162</v>
      </c>
      <c r="F153" s="3">
        <v>200000</v>
      </c>
      <c r="G153" s="3" t="s">
        <v>31</v>
      </c>
      <c r="H153" s="3">
        <f>tblSalaries[[#This Row],[clean Salary (in local currency)]]*VLOOKUP(tblSalaries[[#This Row],[Currency]],tblXrate[#Data],2,FALSE)</f>
        <v>3561.5833374885137</v>
      </c>
      <c r="I153" s="3" t="s">
        <v>163</v>
      </c>
      <c r="J153" s="3" t="s">
        <v>45</v>
      </c>
      <c r="K153" s="3" t="s">
        <v>1</v>
      </c>
      <c r="L153" s="3" t="str">
        <f>VLOOKUP(tblSalaries[[#This Row],[Where do you work]],tblCountries[[Actual]:[Mapping]],2,FALSE)</f>
        <v>India</v>
      </c>
      <c r="M153" s="12" t="str">
        <f>VLOOKUP(tblSalaries[[#This Row],[clean Country]], mapping!$M$4:$N$137, 2, FALSE)</f>
        <v>Asia</v>
      </c>
      <c r="N153" s="3" t="s">
        <v>61</v>
      </c>
      <c r="O153" s="12">
        <v>8</v>
      </c>
      <c r="P153" s="3">
        <v>3</v>
      </c>
    </row>
    <row r="154" spans="2:16" ht="15" customHeight="1">
      <c r="B154" s="3" t="s">
        <v>326</v>
      </c>
      <c r="C154" s="12" t="str">
        <f>IF(AND(tblSalaries[[#This Row],[Region]]=Selected_Region, tblSalaries[[#This Row],[Job Type]]=Selected_Job_Type), COUNT($C$5:C153), "")</f>
        <v/>
      </c>
      <c r="D154" s="5">
        <v>41058.361967592595</v>
      </c>
      <c r="E154" s="6">
        <v>110000</v>
      </c>
      <c r="F154" s="3">
        <v>110000</v>
      </c>
      <c r="G154" s="3" t="s">
        <v>63</v>
      </c>
      <c r="H154" s="3">
        <f>tblSalaries[[#This Row],[clean Salary (in local currency)]]*VLOOKUP(tblSalaries[[#This Row],[Currency]],tblXrate[#Data],2,FALSE)</f>
        <v>112190.06220428993</v>
      </c>
      <c r="I154" s="3" t="s">
        <v>112</v>
      </c>
      <c r="J154" s="3" t="s">
        <v>112</v>
      </c>
      <c r="K154" s="3" t="s">
        <v>64</v>
      </c>
      <c r="L154" s="3" t="str">
        <f>VLOOKUP(tblSalaries[[#This Row],[Where do you work]],tblCountries[[Actual]:[Mapping]],2,FALSE)</f>
        <v>Australia</v>
      </c>
      <c r="M154" s="12" t="str">
        <f>VLOOKUP(tblSalaries[[#This Row],[clean Country]], mapping!$M$4:$N$137, 2, FALSE)</f>
        <v>Pacific</v>
      </c>
      <c r="N154" s="3" t="s">
        <v>34</v>
      </c>
      <c r="O154" s="12">
        <v>2.5</v>
      </c>
      <c r="P154" s="3">
        <v>7</v>
      </c>
    </row>
    <row r="155" spans="2:16" ht="15" customHeight="1">
      <c r="B155" s="3" t="s">
        <v>501</v>
      </c>
      <c r="C155" s="12" t="str">
        <f>IF(AND(tblSalaries[[#This Row],[Region]]=Selected_Region, tblSalaries[[#This Row],[Job Type]]=Selected_Job_Type), COUNT($C$5:C154), "")</f>
        <v/>
      </c>
      <c r="D155" s="5">
        <v>41057.950370370374</v>
      </c>
      <c r="E155" s="6" t="s">
        <v>502</v>
      </c>
      <c r="F155" s="3">
        <v>200000</v>
      </c>
      <c r="G155" s="3" t="s">
        <v>31</v>
      </c>
      <c r="H155" s="3">
        <f>tblSalaries[[#This Row],[clean Salary (in local currency)]]*VLOOKUP(tblSalaries[[#This Row],[Currency]],tblXrate[#Data],2,FALSE)</f>
        <v>3561.5833374885137</v>
      </c>
      <c r="I155" s="3" t="s">
        <v>498</v>
      </c>
      <c r="J155" s="3" t="s">
        <v>112</v>
      </c>
      <c r="K155" s="3" t="s">
        <v>1</v>
      </c>
      <c r="L155" s="3" t="str">
        <f>VLOOKUP(tblSalaries[[#This Row],[Where do you work]],tblCountries[[Actual]:[Mapping]],2,FALSE)</f>
        <v>India</v>
      </c>
      <c r="M155" s="12" t="str">
        <f>VLOOKUP(tblSalaries[[#This Row],[clean Country]], mapping!$M$4:$N$137, 2, FALSE)</f>
        <v>Asia</v>
      </c>
      <c r="N155" s="3" t="s">
        <v>73</v>
      </c>
      <c r="O155" s="12">
        <v>1.5</v>
      </c>
      <c r="P155" s="3">
        <v>6</v>
      </c>
    </row>
    <row r="156" spans="2:16" ht="15" customHeight="1">
      <c r="B156" s="3" t="s">
        <v>329</v>
      </c>
      <c r="C156" s="12" t="str">
        <f>IF(AND(tblSalaries[[#This Row],[Region]]=Selected_Region, tblSalaries[[#This Row],[Job Type]]=Selected_Job_Type), COUNT($C$5:C155), "")</f>
        <v/>
      </c>
      <c r="D156" s="5">
        <v>41058.764733796299</v>
      </c>
      <c r="E156" s="6">
        <v>34500</v>
      </c>
      <c r="F156" s="3">
        <v>34500</v>
      </c>
      <c r="G156" s="3" t="s">
        <v>43</v>
      </c>
      <c r="H156" s="3">
        <f>tblSalaries[[#This Row],[clean Salary (in local currency)]]*VLOOKUP(tblSalaries[[#This Row],[Currency]],tblXrate[#Data],2,FALSE)</f>
        <v>43828.780645210471</v>
      </c>
      <c r="I156" s="3" t="s">
        <v>112</v>
      </c>
      <c r="J156" s="3" t="s">
        <v>112</v>
      </c>
      <c r="K156" s="3" t="s">
        <v>119</v>
      </c>
      <c r="L156" s="3" t="str">
        <f>VLOOKUP(tblSalaries[[#This Row],[Where do you work]],tblCountries[[Actual]:[Mapping]],2,FALSE)</f>
        <v>Netherlands</v>
      </c>
      <c r="M156" s="12" t="str">
        <f>VLOOKUP(tblSalaries[[#This Row],[clean Country]], mapping!$M$4:$N$137, 2, FALSE)</f>
        <v>EU</v>
      </c>
      <c r="N156" s="3" t="s">
        <v>38</v>
      </c>
      <c r="O156" s="12">
        <v>5</v>
      </c>
      <c r="P156" s="3">
        <v>15</v>
      </c>
    </row>
    <row r="157" spans="2:16" ht="15" customHeight="1">
      <c r="B157" s="3" t="s">
        <v>330</v>
      </c>
      <c r="C157" s="12" t="str">
        <f>IF(AND(tblSalaries[[#This Row],[Region]]=Selected_Region, tblSalaries[[#This Row],[Job Type]]=Selected_Job_Type), COUNT($C$5:C156), "")</f>
        <v/>
      </c>
      <c r="D157" s="5">
        <v>41058.908483796295</v>
      </c>
      <c r="E157" s="6" t="s">
        <v>331</v>
      </c>
      <c r="F157" s="3">
        <v>60000</v>
      </c>
      <c r="G157" s="3" t="s">
        <v>108</v>
      </c>
      <c r="H157" s="3">
        <f>tblSalaries[[#This Row],[clean Salary (in local currency)]]*VLOOKUP(tblSalaries[[#This Row],[Currency]],tblXrate[#Data],2,FALSE)</f>
        <v>94570.696324037053</v>
      </c>
      <c r="I157" s="3" t="s">
        <v>112</v>
      </c>
      <c r="J157" s="3" t="s">
        <v>112</v>
      </c>
      <c r="K157" s="3" t="s">
        <v>89</v>
      </c>
      <c r="L157" s="3" t="str">
        <f>VLOOKUP(tblSalaries[[#This Row],[Where do you work]],tblCountries[[Actual]:[Mapping]],2,FALSE)</f>
        <v>UK</v>
      </c>
      <c r="M157" s="12" t="str">
        <f>VLOOKUP(tblSalaries[[#This Row],[clean Country]], mapping!$M$4:$N$137, 2, FALSE)</f>
        <v>EU</v>
      </c>
      <c r="N157" s="3" t="s">
        <v>38</v>
      </c>
      <c r="O157" s="12">
        <v>5</v>
      </c>
      <c r="P157" s="3">
        <v>7</v>
      </c>
    </row>
    <row r="158" spans="2:16" ht="15" customHeight="1">
      <c r="B158" s="3" t="s">
        <v>332</v>
      </c>
      <c r="C158" s="12" t="str">
        <f>IF(AND(tblSalaries[[#This Row],[Region]]=Selected_Region, tblSalaries[[#This Row],[Job Type]]=Selected_Job_Type), COUNT($C$5:C157), "")</f>
        <v/>
      </c>
      <c r="D158" s="5">
        <v>41059.574895833335</v>
      </c>
      <c r="E158" s="6" t="s">
        <v>333</v>
      </c>
      <c r="F158" s="3">
        <v>264000</v>
      </c>
      <c r="G158" s="3" t="s">
        <v>86</v>
      </c>
      <c r="H158" s="3">
        <f>tblSalaries[[#This Row],[clean Salary (in local currency)]]*VLOOKUP(tblSalaries[[#This Row],[Currency]],tblXrate[#Data],2,FALSE)</f>
        <v>32187.34988380854</v>
      </c>
      <c r="I158" s="3" t="s">
        <v>112</v>
      </c>
      <c r="J158" s="3" t="s">
        <v>112</v>
      </c>
      <c r="K158" s="3" t="s">
        <v>334</v>
      </c>
      <c r="L158" s="3" t="str">
        <f>VLOOKUP(tblSalaries[[#This Row],[Where do you work]],tblCountries[[Actual]:[Mapping]],2,FALSE)</f>
        <v>South Africa</v>
      </c>
      <c r="M158" s="12" t="str">
        <f>VLOOKUP(tblSalaries[[#This Row],[clean Country]], mapping!$M$4:$N$137, 2, FALSE)</f>
        <v>Africa</v>
      </c>
      <c r="N158" s="3" t="s">
        <v>61</v>
      </c>
      <c r="O158" s="12">
        <v>8</v>
      </c>
      <c r="P158" s="3">
        <v>2</v>
      </c>
    </row>
    <row r="159" spans="2:16" ht="15" customHeight="1">
      <c r="B159" s="3" t="s">
        <v>596</v>
      </c>
      <c r="C159" s="12" t="str">
        <f>IF(AND(tblSalaries[[#This Row],[Region]]=Selected_Region, tblSalaries[[#This Row],[Job Type]]=Selected_Job_Type), COUNT($C$5:C158), "")</f>
        <v/>
      </c>
      <c r="D159" s="5">
        <v>41055.48337962963</v>
      </c>
      <c r="E159" s="6" t="s">
        <v>597</v>
      </c>
      <c r="F159" s="3">
        <v>200000</v>
      </c>
      <c r="G159" s="3" t="s">
        <v>31</v>
      </c>
      <c r="H159" s="3">
        <f>tblSalaries[[#This Row],[clean Salary (in local currency)]]*VLOOKUP(tblSalaries[[#This Row],[Currency]],tblXrate[#Data],2,FALSE)</f>
        <v>3561.5833374885137</v>
      </c>
      <c r="I159" s="3" t="s">
        <v>598</v>
      </c>
      <c r="J159" s="3" t="s">
        <v>45</v>
      </c>
      <c r="K159" s="3" t="s">
        <v>1</v>
      </c>
      <c r="L159" s="3" t="str">
        <f>VLOOKUP(tblSalaries[[#This Row],[Where do you work]],tblCountries[[Actual]:[Mapping]],2,FALSE)</f>
        <v>India</v>
      </c>
      <c r="M159" s="12" t="str">
        <f>VLOOKUP(tblSalaries[[#This Row],[clean Country]], mapping!$M$4:$N$137, 2, FALSE)</f>
        <v>Asia</v>
      </c>
      <c r="N159" s="3" t="s">
        <v>38</v>
      </c>
      <c r="O159" s="12">
        <v>5</v>
      </c>
      <c r="P159" s="3">
        <v>3</v>
      </c>
    </row>
    <row r="160" spans="2:16" ht="15" customHeight="1">
      <c r="B160" s="3" t="s">
        <v>645</v>
      </c>
      <c r="C160" s="12" t="str">
        <f>IF(AND(tblSalaries[[#This Row],[Region]]=Selected_Region, tblSalaries[[#This Row],[Job Type]]=Selected_Job_Type), COUNT($C$5:C159), "")</f>
        <v/>
      </c>
      <c r="D160" s="5">
        <v>41056.037037037036</v>
      </c>
      <c r="E160" s="6" t="s">
        <v>646</v>
      </c>
      <c r="F160" s="3">
        <v>200000</v>
      </c>
      <c r="G160" s="3" t="s">
        <v>31</v>
      </c>
      <c r="H160" s="3">
        <f>tblSalaries[[#This Row],[clean Salary (in local currency)]]*VLOOKUP(tblSalaries[[#This Row],[Currency]],tblXrate[#Data],2,FALSE)</f>
        <v>3561.5833374885137</v>
      </c>
      <c r="I160" s="3" t="s">
        <v>647</v>
      </c>
      <c r="J160" s="3" t="s">
        <v>632</v>
      </c>
      <c r="K160" s="3" t="s">
        <v>1</v>
      </c>
      <c r="L160" s="3" t="str">
        <f>VLOOKUP(tblSalaries[[#This Row],[Where do you work]],tblCountries[[Actual]:[Mapping]],2,FALSE)</f>
        <v>India</v>
      </c>
      <c r="M160" s="12" t="str">
        <f>VLOOKUP(tblSalaries[[#This Row],[clean Country]], mapping!$M$4:$N$137, 2, FALSE)</f>
        <v>Asia</v>
      </c>
      <c r="N160" s="3" t="s">
        <v>38</v>
      </c>
      <c r="O160" s="12">
        <v>5</v>
      </c>
      <c r="P160" s="3">
        <v>1</v>
      </c>
    </row>
    <row r="161" spans="2:16" ht="15" customHeight="1">
      <c r="B161" s="3" t="s">
        <v>338</v>
      </c>
      <c r="C161" s="12" t="str">
        <f>IF(AND(tblSalaries[[#This Row],[Region]]=Selected_Region, tblSalaries[[#This Row],[Job Type]]=Selected_Job_Type), COUNT($C$5:C160), "")</f>
        <v/>
      </c>
      <c r="D161" s="5">
        <v>41059.862812500003</v>
      </c>
      <c r="E161" s="6">
        <v>10000</v>
      </c>
      <c r="F161" s="3">
        <v>10000</v>
      </c>
      <c r="G161" s="3" t="s">
        <v>108</v>
      </c>
      <c r="H161" s="3">
        <f>tblSalaries[[#This Row],[clean Salary (in local currency)]]*VLOOKUP(tblSalaries[[#This Row],[Currency]],tblXrate[#Data],2,FALSE)</f>
        <v>15761.782720672842</v>
      </c>
      <c r="I161" s="3" t="s">
        <v>112</v>
      </c>
      <c r="J161" s="3" t="s">
        <v>112</v>
      </c>
      <c r="K161" s="3" t="s">
        <v>89</v>
      </c>
      <c r="L161" s="3" t="str">
        <f>VLOOKUP(tblSalaries[[#This Row],[Where do you work]],tblCountries[[Actual]:[Mapping]],2,FALSE)</f>
        <v>UK</v>
      </c>
      <c r="M161" s="12" t="str">
        <f>VLOOKUP(tblSalaries[[#This Row],[clean Country]], mapping!$M$4:$N$137, 2, FALSE)</f>
        <v>EU</v>
      </c>
      <c r="N161" s="3" t="s">
        <v>34</v>
      </c>
      <c r="O161" s="12">
        <v>2.5</v>
      </c>
      <c r="P161" s="3">
        <v>8</v>
      </c>
    </row>
    <row r="162" spans="2:16" ht="15" customHeight="1">
      <c r="B162" s="3" t="s">
        <v>818</v>
      </c>
      <c r="C162" s="12" t="str">
        <f>IF(AND(tblSalaries[[#This Row],[Region]]=Selected_Region, tblSalaries[[#This Row],[Job Type]]=Selected_Job_Type), COUNT($C$5:C161), "")</f>
        <v/>
      </c>
      <c r="D162" s="5">
        <v>41057.614189814813</v>
      </c>
      <c r="E162" s="6" t="s">
        <v>819</v>
      </c>
      <c r="F162" s="3">
        <v>200000</v>
      </c>
      <c r="G162" s="3" t="s">
        <v>31</v>
      </c>
      <c r="H162" s="3">
        <f>tblSalaries[[#This Row],[clean Salary (in local currency)]]*VLOOKUP(tblSalaries[[#This Row],[Currency]],tblXrate[#Data],2,FALSE)</f>
        <v>3561.5833374885137</v>
      </c>
      <c r="I162" s="3" t="s">
        <v>820</v>
      </c>
      <c r="J162" s="3" t="s">
        <v>134</v>
      </c>
      <c r="K162" s="3" t="s">
        <v>1</v>
      </c>
      <c r="L162" s="3" t="str">
        <f>VLOOKUP(tblSalaries[[#This Row],[Where do you work]],tblCountries[[Actual]:[Mapping]],2,FALSE)</f>
        <v>India</v>
      </c>
      <c r="M162" s="12" t="str">
        <f>VLOOKUP(tblSalaries[[#This Row],[clean Country]], mapping!$M$4:$N$137, 2, FALSE)</f>
        <v>Asia</v>
      </c>
      <c r="N162" s="3" t="s">
        <v>34</v>
      </c>
      <c r="O162" s="12">
        <v>2.5</v>
      </c>
      <c r="P162" s="3">
        <v>5</v>
      </c>
    </row>
    <row r="163" spans="2:16" ht="15" customHeight="1">
      <c r="B163" s="3" t="s">
        <v>340</v>
      </c>
      <c r="C163" s="12" t="str">
        <f>IF(AND(tblSalaries[[#This Row],[Region]]=Selected_Region, tblSalaries[[#This Row],[Job Type]]=Selected_Job_Type), COUNT($C$5:C162), "")</f>
        <v/>
      </c>
      <c r="D163" s="5">
        <v>41063.819652777776</v>
      </c>
      <c r="E163" s="6">
        <v>86000</v>
      </c>
      <c r="F163" s="3">
        <v>86000</v>
      </c>
      <c r="G163" s="3" t="s">
        <v>36</v>
      </c>
      <c r="H163" s="3">
        <f>tblSalaries[[#This Row],[clean Salary (in local currency)]]*VLOOKUP(tblSalaries[[#This Row],[Currency]],tblXrate[#Data],2,FALSE)</f>
        <v>86000</v>
      </c>
      <c r="I163" s="3" t="s">
        <v>112</v>
      </c>
      <c r="J163" s="3" t="s">
        <v>112</v>
      </c>
      <c r="K163" s="3" t="s">
        <v>131</v>
      </c>
      <c r="L163" s="3" t="str">
        <f>VLOOKUP(tblSalaries[[#This Row],[Where do you work]],tblCountries[[Actual]:[Mapping]],2,FALSE)</f>
        <v>Philippines</v>
      </c>
      <c r="M163" s="12" t="str">
        <f>VLOOKUP(tblSalaries[[#This Row],[clean Country]], mapping!$M$4:$N$137, 2, FALSE)</f>
        <v>Pacific</v>
      </c>
      <c r="N163" s="3" t="s">
        <v>61</v>
      </c>
      <c r="O163" s="12">
        <v>8</v>
      </c>
      <c r="P163" s="3">
        <v>3</v>
      </c>
    </row>
    <row r="164" spans="2:16" ht="15" customHeight="1">
      <c r="B164" s="3" t="s">
        <v>950</v>
      </c>
      <c r="C164" s="12" t="str">
        <f>IF(AND(tblSalaries[[#This Row],[Region]]=Selected_Region, tblSalaries[[#This Row],[Job Type]]=Selected_Job_Type), COUNT($C$5:C163), "")</f>
        <v/>
      </c>
      <c r="D164" s="5">
        <v>41055.159270833334</v>
      </c>
      <c r="E164" s="6" t="s">
        <v>951</v>
      </c>
      <c r="F164" s="3">
        <v>200000</v>
      </c>
      <c r="G164" s="3" t="s">
        <v>31</v>
      </c>
      <c r="H164" s="3">
        <f>tblSalaries[[#This Row],[clean Salary (in local currency)]]*VLOOKUP(tblSalaries[[#This Row],[Currency]],tblXrate[#Data],2,FALSE)</f>
        <v>3561.5833374885137</v>
      </c>
      <c r="I164" s="3" t="s">
        <v>952</v>
      </c>
      <c r="J164" s="3" t="s">
        <v>112</v>
      </c>
      <c r="K164" s="3" t="s">
        <v>1</v>
      </c>
      <c r="L164" s="3" t="str">
        <f>VLOOKUP(tblSalaries[[#This Row],[Where do you work]],tblCountries[[Actual]:[Mapping]],2,FALSE)</f>
        <v>India</v>
      </c>
      <c r="M164" s="12" t="str">
        <f>VLOOKUP(tblSalaries[[#This Row],[clean Country]], mapping!$M$4:$N$137, 2, FALSE)</f>
        <v>Asia</v>
      </c>
      <c r="N164" s="3" t="s">
        <v>34</v>
      </c>
      <c r="O164" s="12">
        <v>2.5</v>
      </c>
    </row>
    <row r="165" spans="2:16" ht="15" customHeight="1">
      <c r="B165" s="3" t="s">
        <v>343</v>
      </c>
      <c r="C165" s="12" t="str">
        <f>IF(AND(tblSalaries[[#This Row],[Region]]=Selected_Region, tblSalaries[[#This Row],[Job Type]]=Selected_Job_Type), COUNT($C$5:C164), "")</f>
        <v/>
      </c>
      <c r="D165" s="5">
        <v>41066.091643518521</v>
      </c>
      <c r="E165" s="6" t="s">
        <v>344</v>
      </c>
      <c r="F165" s="3">
        <v>60000</v>
      </c>
      <c r="G165" s="3" t="s">
        <v>36</v>
      </c>
      <c r="H165" s="3">
        <f>tblSalaries[[#This Row],[clean Salary (in local currency)]]*VLOOKUP(tblSalaries[[#This Row],[Currency]],tblXrate[#Data],2,FALSE)</f>
        <v>60000</v>
      </c>
      <c r="I165" s="3" t="s">
        <v>112</v>
      </c>
      <c r="J165" s="3" t="s">
        <v>112</v>
      </c>
      <c r="K165" s="3" t="s">
        <v>0</v>
      </c>
      <c r="L165" s="3" t="str">
        <f>VLOOKUP(tblSalaries[[#This Row],[Where do you work]],tblCountries[[Actual]:[Mapping]],2,FALSE)</f>
        <v>USA</v>
      </c>
      <c r="M165" s="12" t="str">
        <f>VLOOKUP(tblSalaries[[#This Row],[clean Country]], mapping!$M$4:$N$137, 2, FALSE)</f>
        <v>US / Canada</v>
      </c>
      <c r="N165" s="3" t="s">
        <v>61</v>
      </c>
      <c r="O165" s="12">
        <v>8</v>
      </c>
      <c r="P165" s="3">
        <v>1</v>
      </c>
    </row>
    <row r="166" spans="2:16" ht="15" customHeight="1">
      <c r="B166" s="3" t="s">
        <v>345</v>
      </c>
      <c r="C166" s="12" t="str">
        <f>IF(AND(tblSalaries[[#This Row],[Region]]=Selected_Region, tblSalaries[[#This Row],[Job Type]]=Selected_Job_Type), COUNT($C$5:C165), "")</f>
        <v/>
      </c>
      <c r="D166" s="5">
        <v>41067.717847222222</v>
      </c>
      <c r="E166" s="6">
        <v>40000</v>
      </c>
      <c r="F166" s="3">
        <v>40000</v>
      </c>
      <c r="G166" s="3" t="s">
        <v>108</v>
      </c>
      <c r="H166" s="3">
        <f>tblSalaries[[#This Row],[clean Salary (in local currency)]]*VLOOKUP(tblSalaries[[#This Row],[Currency]],tblXrate[#Data],2,FALSE)</f>
        <v>63047.130882691366</v>
      </c>
      <c r="I166" s="3" t="s">
        <v>112</v>
      </c>
      <c r="J166" s="3" t="s">
        <v>112</v>
      </c>
      <c r="K166" s="3" t="s">
        <v>89</v>
      </c>
      <c r="L166" s="3" t="str">
        <f>VLOOKUP(tblSalaries[[#This Row],[Where do you work]],tblCountries[[Actual]:[Mapping]],2,FALSE)</f>
        <v>UK</v>
      </c>
      <c r="M166" s="12" t="str">
        <f>VLOOKUP(tblSalaries[[#This Row],[clean Country]], mapping!$M$4:$N$137, 2, FALSE)</f>
        <v>EU</v>
      </c>
      <c r="N166" s="3" t="s">
        <v>38</v>
      </c>
      <c r="O166" s="12">
        <v>5</v>
      </c>
      <c r="P166" s="3">
        <v>5</v>
      </c>
    </row>
    <row r="167" spans="2:16" ht="15" customHeight="1">
      <c r="B167" s="3" t="s">
        <v>1046</v>
      </c>
      <c r="C167" s="12" t="str">
        <f>IF(AND(tblSalaries[[#This Row],[Region]]=Selected_Region, tblSalaries[[#This Row],[Job Type]]=Selected_Job_Type), COUNT($C$5:C166), "")</f>
        <v/>
      </c>
      <c r="D167" s="5">
        <v>41055.096666666665</v>
      </c>
      <c r="E167" s="6" t="s">
        <v>1047</v>
      </c>
      <c r="F167" s="3">
        <v>200000</v>
      </c>
      <c r="G167" s="3" t="s">
        <v>31</v>
      </c>
      <c r="H167" s="3">
        <f>tblSalaries[[#This Row],[clean Salary (in local currency)]]*VLOOKUP(tblSalaries[[#This Row],[Currency]],tblXrate[#Data],2,FALSE)</f>
        <v>3561.5833374885137</v>
      </c>
      <c r="I167" s="3" t="s">
        <v>41</v>
      </c>
      <c r="J167" s="3" t="s">
        <v>41</v>
      </c>
      <c r="K167" s="3" t="s">
        <v>1</v>
      </c>
      <c r="L167" s="3" t="str">
        <f>VLOOKUP(tblSalaries[[#This Row],[Where do you work]],tblCountries[[Actual]:[Mapping]],2,FALSE)</f>
        <v>India</v>
      </c>
      <c r="M167" s="12" t="str">
        <f>VLOOKUP(tblSalaries[[#This Row],[clean Country]], mapping!$M$4:$N$137, 2, FALSE)</f>
        <v>Asia</v>
      </c>
      <c r="N167" s="3" t="s">
        <v>73</v>
      </c>
      <c r="O167" s="12">
        <v>1.5</v>
      </c>
    </row>
    <row r="168" spans="2:16" ht="15" customHeight="1">
      <c r="B168" s="3" t="s">
        <v>347</v>
      </c>
      <c r="C168" s="12" t="str">
        <f>IF(AND(tblSalaries[[#This Row],[Region]]=Selected_Region, tblSalaries[[#This Row],[Job Type]]=Selected_Job_Type), COUNT($C$5:C167), "")</f>
        <v/>
      </c>
      <c r="D168" s="5">
        <v>41072.018136574072</v>
      </c>
      <c r="E168" s="6">
        <v>100000</v>
      </c>
      <c r="F168" s="3">
        <v>100000</v>
      </c>
      <c r="G168" s="3" t="s">
        <v>36</v>
      </c>
      <c r="H168" s="3">
        <f>tblSalaries[[#This Row],[clean Salary (in local currency)]]*VLOOKUP(tblSalaries[[#This Row],[Currency]],tblXrate[#Data],2,FALSE)</f>
        <v>100000</v>
      </c>
      <c r="I168" s="3" t="s">
        <v>272</v>
      </c>
      <c r="J168" s="3" t="s">
        <v>112</v>
      </c>
      <c r="K168" s="3" t="s">
        <v>0</v>
      </c>
      <c r="L168" s="3" t="str">
        <f>VLOOKUP(tblSalaries[[#This Row],[Where do you work]],tblCountries[[Actual]:[Mapping]],2,FALSE)</f>
        <v>USA</v>
      </c>
      <c r="M168" s="12" t="str">
        <f>VLOOKUP(tblSalaries[[#This Row],[clean Country]], mapping!$M$4:$N$137, 2, FALSE)</f>
        <v>US / Canada</v>
      </c>
      <c r="N168" s="3" t="s">
        <v>61</v>
      </c>
      <c r="O168" s="12">
        <v>8</v>
      </c>
      <c r="P168" s="3">
        <v>12</v>
      </c>
    </row>
    <row r="169" spans="2:16" ht="15" customHeight="1">
      <c r="B169" s="3" t="s">
        <v>348</v>
      </c>
      <c r="C169" s="12" t="str">
        <f>IF(AND(tblSalaries[[#This Row],[Region]]=Selected_Region, tblSalaries[[#This Row],[Job Type]]=Selected_Job_Type), COUNT($C$5:C168), "")</f>
        <v/>
      </c>
      <c r="D169" s="5">
        <v>41074.589560185188</v>
      </c>
      <c r="E169" s="6">
        <v>5000</v>
      </c>
      <c r="F169" s="3">
        <v>60000</v>
      </c>
      <c r="G169" s="3" t="s">
        <v>36</v>
      </c>
      <c r="H169" s="3">
        <f>tblSalaries[[#This Row],[clean Salary (in local currency)]]*VLOOKUP(tblSalaries[[#This Row],[Currency]],tblXrate[#Data],2,FALSE)</f>
        <v>60000</v>
      </c>
      <c r="I169" s="3" t="s">
        <v>112</v>
      </c>
      <c r="J169" s="3" t="s">
        <v>112</v>
      </c>
      <c r="K169" s="3" t="s">
        <v>67</v>
      </c>
      <c r="L169" s="3" t="str">
        <f>VLOOKUP(tblSalaries[[#This Row],[Where do you work]],tblCountries[[Actual]:[Mapping]],2,FALSE)</f>
        <v>UAE</v>
      </c>
      <c r="M169" s="12" t="str">
        <f>VLOOKUP(tblSalaries[[#This Row],[clean Country]], mapping!$M$4:$N$137, 2, FALSE)</f>
        <v>Middle East</v>
      </c>
      <c r="N169" s="3" t="s">
        <v>38</v>
      </c>
      <c r="O169" s="12">
        <v>5</v>
      </c>
      <c r="P169" s="3">
        <v>5</v>
      </c>
    </row>
    <row r="170" spans="2:16" ht="15" customHeight="1">
      <c r="B170" s="3" t="s">
        <v>349</v>
      </c>
      <c r="C170" s="12" t="str">
        <f>IF(AND(tblSalaries[[#This Row],[Region]]=Selected_Region, tblSalaries[[#This Row],[Job Type]]=Selected_Job_Type), COUNT($C$5:C169), "")</f>
        <v/>
      </c>
      <c r="D170" s="5">
        <v>41075.629988425928</v>
      </c>
      <c r="E170" s="6">
        <v>700</v>
      </c>
      <c r="F170" s="3">
        <v>8400</v>
      </c>
      <c r="G170" s="3" t="s">
        <v>36</v>
      </c>
      <c r="H170" s="3">
        <f>tblSalaries[[#This Row],[clean Salary (in local currency)]]*VLOOKUP(tblSalaries[[#This Row],[Currency]],tblXrate[#Data],2,FALSE)</f>
        <v>8400</v>
      </c>
      <c r="I170" s="3" t="s">
        <v>112</v>
      </c>
      <c r="J170" s="3" t="s">
        <v>112</v>
      </c>
      <c r="K170" s="3" t="s">
        <v>350</v>
      </c>
      <c r="L170" s="3" t="str">
        <f>VLOOKUP(tblSalaries[[#This Row],[Where do you work]],tblCountries[[Actual]:[Mapping]],2,FALSE)</f>
        <v>Baltic</v>
      </c>
      <c r="M170" s="12" t="str">
        <f>VLOOKUP(tblSalaries[[#This Row],[clean Country]], mapping!$M$4:$N$137, 2, FALSE)</f>
        <v>EU</v>
      </c>
      <c r="N170" s="3" t="s">
        <v>61</v>
      </c>
      <c r="O170" s="12">
        <v>8</v>
      </c>
      <c r="P170" s="3">
        <v>0.3</v>
      </c>
    </row>
    <row r="171" spans="2:16" ht="15" customHeight="1">
      <c r="B171" s="3" t="s">
        <v>1619</v>
      </c>
      <c r="C171" s="12" t="str">
        <f>IF(AND(tblSalaries[[#This Row],[Region]]=Selected_Region, tblSalaries[[#This Row],[Job Type]]=Selected_Job_Type), COUNT($C$5:C170), "")</f>
        <v/>
      </c>
      <c r="D171" s="5">
        <v>41059.675393518519</v>
      </c>
      <c r="E171" s="6" t="s">
        <v>597</v>
      </c>
      <c r="F171" s="3">
        <v>200000</v>
      </c>
      <c r="G171" s="3" t="s">
        <v>31</v>
      </c>
      <c r="H171" s="3">
        <f>tblSalaries[[#This Row],[clean Salary (in local currency)]]*VLOOKUP(tblSalaries[[#This Row],[Currency]],tblXrate[#Data],2,FALSE)</f>
        <v>3561.5833374885137</v>
      </c>
      <c r="I171" s="3" t="s">
        <v>1606</v>
      </c>
      <c r="J171" s="3" t="s">
        <v>112</v>
      </c>
      <c r="K171" s="3" t="s">
        <v>1</v>
      </c>
      <c r="L171" s="3" t="str">
        <f>VLOOKUP(tblSalaries[[#This Row],[Where do you work]],tblCountries[[Actual]:[Mapping]],2,FALSE)</f>
        <v>India</v>
      </c>
      <c r="M171" s="12" t="str">
        <f>VLOOKUP(tblSalaries[[#This Row],[clean Country]], mapping!$M$4:$N$137, 2, FALSE)</f>
        <v>Asia</v>
      </c>
      <c r="N171" s="3" t="s">
        <v>38</v>
      </c>
      <c r="O171" s="12">
        <v>5</v>
      </c>
      <c r="P171" s="3">
        <v>11</v>
      </c>
    </row>
    <row r="172" spans="2:16" ht="15" customHeight="1">
      <c r="B172" s="3" t="s">
        <v>1620</v>
      </c>
      <c r="C172" s="12" t="str">
        <f>IF(AND(tblSalaries[[#This Row],[Region]]=Selected_Region, tblSalaries[[#This Row],[Job Type]]=Selected_Job_Type), COUNT($C$5:C171), "")</f>
        <v/>
      </c>
      <c r="D172" s="5">
        <v>41065.772210648145</v>
      </c>
      <c r="E172" s="6" t="s">
        <v>1621</v>
      </c>
      <c r="F172" s="3">
        <v>200000</v>
      </c>
      <c r="G172" s="3" t="s">
        <v>31</v>
      </c>
      <c r="H172" s="3">
        <f>tblSalaries[[#This Row],[clean Salary (in local currency)]]*VLOOKUP(tblSalaries[[#This Row],[Currency]],tblXrate[#Data],2,FALSE)</f>
        <v>3561.5833374885137</v>
      </c>
      <c r="I172" s="3" t="s">
        <v>1606</v>
      </c>
      <c r="J172" s="3" t="s">
        <v>112</v>
      </c>
      <c r="K172" s="3" t="s">
        <v>1</v>
      </c>
      <c r="L172" s="3" t="str">
        <f>VLOOKUP(tblSalaries[[#This Row],[Where do you work]],tblCountries[[Actual]:[Mapping]],2,FALSE)</f>
        <v>India</v>
      </c>
      <c r="M172" s="12" t="str">
        <f>VLOOKUP(tblSalaries[[#This Row],[clean Country]], mapping!$M$4:$N$137, 2, FALSE)</f>
        <v>Asia</v>
      </c>
      <c r="N172" s="3" t="s">
        <v>73</v>
      </c>
      <c r="O172" s="12">
        <v>1.5</v>
      </c>
      <c r="P172" s="3">
        <v>16</v>
      </c>
    </row>
    <row r="173" spans="2:16" ht="15" customHeight="1">
      <c r="B173" s="3" t="s">
        <v>355</v>
      </c>
      <c r="C173" s="12" t="str">
        <f>IF(AND(tblSalaries[[#This Row],[Region]]=Selected_Region, tblSalaries[[#This Row],[Job Type]]=Selected_Job_Type), COUNT($C$5:C172), "")</f>
        <v/>
      </c>
      <c r="D173" s="5">
        <v>41076.933680555558</v>
      </c>
      <c r="E173" s="6">
        <v>20500</v>
      </c>
      <c r="F173" s="3">
        <v>20500</v>
      </c>
      <c r="G173" s="3" t="s">
        <v>108</v>
      </c>
      <c r="H173" s="3">
        <f>tblSalaries[[#This Row],[clean Salary (in local currency)]]*VLOOKUP(tblSalaries[[#This Row],[Currency]],tblXrate[#Data],2,FALSE)</f>
        <v>32311.654577379326</v>
      </c>
      <c r="I173" s="3" t="s">
        <v>272</v>
      </c>
      <c r="J173" s="3" t="s">
        <v>112</v>
      </c>
      <c r="K173" s="3" t="s">
        <v>89</v>
      </c>
      <c r="L173" s="3" t="str">
        <f>VLOOKUP(tblSalaries[[#This Row],[Where do you work]],tblCountries[[Actual]:[Mapping]],2,FALSE)</f>
        <v>UK</v>
      </c>
      <c r="M173" s="12" t="str">
        <f>VLOOKUP(tblSalaries[[#This Row],[clean Country]], mapping!$M$4:$N$137, 2, FALSE)</f>
        <v>EU</v>
      </c>
      <c r="N173" s="3" t="s">
        <v>38</v>
      </c>
      <c r="O173" s="12">
        <v>5</v>
      </c>
      <c r="P173" s="3">
        <v>20</v>
      </c>
    </row>
    <row r="174" spans="2:16" ht="15" customHeight="1">
      <c r="B174" s="3" t="s">
        <v>2403</v>
      </c>
      <c r="C174" s="12" t="str">
        <f>IF(AND(tblSalaries[[#This Row],[Region]]=Selected_Region, tblSalaries[[#This Row],[Job Type]]=Selected_Job_Type), COUNT($C$5:C173), "")</f>
        <v/>
      </c>
      <c r="D174" s="5">
        <v>41055.040925925925</v>
      </c>
      <c r="E174" s="6">
        <v>200000</v>
      </c>
      <c r="F174" s="3">
        <v>200000</v>
      </c>
      <c r="G174" s="3" t="s">
        <v>31</v>
      </c>
      <c r="H174" s="3">
        <f>tblSalaries[[#This Row],[clean Salary (in local currency)]]*VLOOKUP(tblSalaries[[#This Row],[Currency]],tblXrate[#Data],2,FALSE)</f>
        <v>3561.5833374885137</v>
      </c>
      <c r="I174" s="3" t="s">
        <v>2404</v>
      </c>
      <c r="J174" s="3" t="s">
        <v>112</v>
      </c>
      <c r="K174" s="3" t="s">
        <v>1</v>
      </c>
      <c r="L174" s="3" t="str">
        <f>VLOOKUP(tblSalaries[[#This Row],[Where do you work]],tblCountries[[Actual]:[Mapping]],2,FALSE)</f>
        <v>India</v>
      </c>
      <c r="M174" s="12" t="str">
        <f>VLOOKUP(tblSalaries[[#This Row],[clean Country]], mapping!$M$4:$N$137, 2, FALSE)</f>
        <v>Asia</v>
      </c>
      <c r="N174" s="3" t="s">
        <v>73</v>
      </c>
      <c r="O174" s="12">
        <v>1.5</v>
      </c>
    </row>
    <row r="175" spans="2:16" ht="15" customHeight="1">
      <c r="B175" s="3" t="s">
        <v>2439</v>
      </c>
      <c r="C175" s="12" t="str">
        <f>IF(AND(tblSalaries[[#This Row],[Region]]=Selected_Region, tblSalaries[[#This Row],[Job Type]]=Selected_Job_Type), COUNT($C$5:C174), "")</f>
        <v/>
      </c>
      <c r="D175" s="5">
        <v>41058.62703703704</v>
      </c>
      <c r="E175" s="6" t="s">
        <v>2440</v>
      </c>
      <c r="F175" s="3">
        <v>200000</v>
      </c>
      <c r="G175" s="3" t="s">
        <v>31</v>
      </c>
      <c r="H175" s="3">
        <f>tblSalaries[[#This Row],[clean Salary (in local currency)]]*VLOOKUP(tblSalaries[[#This Row],[Currency]],tblXrate[#Data],2,FALSE)</f>
        <v>3561.5833374885137</v>
      </c>
      <c r="I175" s="3" t="s">
        <v>2431</v>
      </c>
      <c r="J175" s="3" t="s">
        <v>632</v>
      </c>
      <c r="K175" s="3" t="s">
        <v>1</v>
      </c>
      <c r="L175" s="3" t="str">
        <f>VLOOKUP(tblSalaries[[#This Row],[Where do you work]],tblCountries[[Actual]:[Mapping]],2,FALSE)</f>
        <v>India</v>
      </c>
      <c r="M175" s="12" t="str">
        <f>VLOOKUP(tblSalaries[[#This Row],[clean Country]], mapping!$M$4:$N$137, 2, FALSE)</f>
        <v>Asia</v>
      </c>
      <c r="N175" s="3" t="s">
        <v>34</v>
      </c>
      <c r="O175" s="12">
        <v>2.5</v>
      </c>
      <c r="P175" s="3">
        <v>3</v>
      </c>
    </row>
    <row r="176" spans="2:16" ht="15" customHeight="1">
      <c r="B176" s="3" t="s">
        <v>358</v>
      </c>
      <c r="C176" s="12" t="str">
        <f>IF(AND(tblSalaries[[#This Row],[Region]]=Selected_Region, tblSalaries[[#This Row],[Job Type]]=Selected_Job_Type), COUNT($C$5:C175), "")</f>
        <v/>
      </c>
      <c r="D176" s="5">
        <v>41079.879351851851</v>
      </c>
      <c r="E176" s="6">
        <v>62000</v>
      </c>
      <c r="F176" s="3">
        <v>62000</v>
      </c>
      <c r="G176" s="3" t="s">
        <v>36</v>
      </c>
      <c r="H176" s="3">
        <f>tblSalaries[[#This Row],[clean Salary (in local currency)]]*VLOOKUP(tblSalaries[[#This Row],[Currency]],tblXrate[#Data],2,FALSE)</f>
        <v>62000</v>
      </c>
      <c r="I176" s="3" t="s">
        <v>112</v>
      </c>
      <c r="J176" s="3" t="s">
        <v>112</v>
      </c>
      <c r="K176" s="3" t="s">
        <v>0</v>
      </c>
      <c r="L176" s="3" t="str">
        <f>VLOOKUP(tblSalaries[[#This Row],[Where do you work]],tblCountries[[Actual]:[Mapping]],2,FALSE)</f>
        <v>USA</v>
      </c>
      <c r="M176" s="12" t="str">
        <f>VLOOKUP(tblSalaries[[#This Row],[clean Country]], mapping!$M$4:$N$137, 2, FALSE)</f>
        <v>US / Canada</v>
      </c>
      <c r="N176" s="3" t="s">
        <v>38</v>
      </c>
      <c r="O176" s="12">
        <v>5</v>
      </c>
      <c r="P176" s="3">
        <v>4</v>
      </c>
    </row>
    <row r="177" spans="2:16" ht="15" customHeight="1">
      <c r="B177" s="3" t="s">
        <v>2482</v>
      </c>
      <c r="C177" s="12" t="str">
        <f>IF(AND(tblSalaries[[#This Row],[Region]]=Selected_Region, tblSalaries[[#This Row],[Job Type]]=Selected_Job_Type), COUNT($C$5:C176), "")</f>
        <v/>
      </c>
      <c r="D177" s="5">
        <v>41055.524791666663</v>
      </c>
      <c r="E177" s="6" t="s">
        <v>2483</v>
      </c>
      <c r="F177" s="3">
        <v>200000</v>
      </c>
      <c r="G177" s="3" t="s">
        <v>31</v>
      </c>
      <c r="H177" s="3">
        <f>tblSalaries[[#This Row],[clean Salary (in local currency)]]*VLOOKUP(tblSalaries[[#This Row],[Currency]],tblXrate[#Data],2,FALSE)</f>
        <v>3561.5833374885137</v>
      </c>
      <c r="I177" s="3" t="s">
        <v>2484</v>
      </c>
      <c r="J177" s="3" t="s">
        <v>632</v>
      </c>
      <c r="K177" s="3" t="s">
        <v>1</v>
      </c>
      <c r="L177" s="3" t="str">
        <f>VLOOKUP(tblSalaries[[#This Row],[Where do you work]],tblCountries[[Actual]:[Mapping]],2,FALSE)</f>
        <v>India</v>
      </c>
      <c r="M177" s="12" t="str">
        <f>VLOOKUP(tblSalaries[[#This Row],[clean Country]], mapping!$M$4:$N$137, 2, FALSE)</f>
        <v>Asia</v>
      </c>
      <c r="N177" s="3" t="s">
        <v>61</v>
      </c>
      <c r="O177" s="12">
        <v>8</v>
      </c>
      <c r="P177" s="3">
        <v>3</v>
      </c>
    </row>
    <row r="178" spans="2:16" ht="15" customHeight="1">
      <c r="B178" s="3" t="s">
        <v>361</v>
      </c>
      <c r="C178" s="12" t="str">
        <f>IF(AND(tblSalaries[[#This Row],[Region]]=Selected_Region, tblSalaries[[#This Row],[Job Type]]=Selected_Job_Type), COUNT($C$5:C177), "")</f>
        <v/>
      </c>
      <c r="D178" s="5">
        <v>41055.048564814817</v>
      </c>
      <c r="E178" s="6">
        <v>40000</v>
      </c>
      <c r="F178" s="3">
        <v>40000</v>
      </c>
      <c r="G178" s="3" t="s">
        <v>36</v>
      </c>
      <c r="H178" s="3">
        <f>tblSalaries[[#This Row],[clean Salary (in local currency)]]*VLOOKUP(tblSalaries[[#This Row],[Currency]],tblXrate[#Data],2,FALSE)</f>
        <v>40000</v>
      </c>
      <c r="I178" s="3" t="s">
        <v>362</v>
      </c>
      <c r="J178" s="3" t="s">
        <v>112</v>
      </c>
      <c r="K178" s="3" t="s">
        <v>0</v>
      </c>
      <c r="L178" s="3" t="str">
        <f>VLOOKUP(tblSalaries[[#This Row],[Where do you work]],tblCountries[[Actual]:[Mapping]],2,FALSE)</f>
        <v>USA</v>
      </c>
      <c r="M178" s="12" t="str">
        <f>VLOOKUP(tblSalaries[[#This Row],[clean Country]], mapping!$M$4:$N$137, 2, FALSE)</f>
        <v>US / Canada</v>
      </c>
      <c r="N178" s="3" t="s">
        <v>38</v>
      </c>
      <c r="O178" s="12">
        <v>5</v>
      </c>
    </row>
    <row r="179" spans="2:16" ht="15" customHeight="1">
      <c r="B179" s="3" t="s">
        <v>363</v>
      </c>
      <c r="C179" s="12" t="str">
        <f>IF(AND(tblSalaries[[#This Row],[Region]]=Selected_Region, tblSalaries[[#This Row],[Job Type]]=Selected_Job_Type), COUNT($C$5:C178), "")</f>
        <v/>
      </c>
      <c r="D179" s="5">
        <v>41054.197928240741</v>
      </c>
      <c r="E179" s="6">
        <v>60000</v>
      </c>
      <c r="F179" s="3">
        <v>60000</v>
      </c>
      <c r="G179" s="3" t="s">
        <v>36</v>
      </c>
      <c r="H179" s="3">
        <f>tblSalaries[[#This Row],[clean Salary (in local currency)]]*VLOOKUP(tblSalaries[[#This Row],[Currency]],tblXrate[#Data],2,FALSE)</f>
        <v>60000</v>
      </c>
      <c r="I179" s="3" t="s">
        <v>364</v>
      </c>
      <c r="J179" s="3" t="s">
        <v>112</v>
      </c>
      <c r="K179" s="3" t="s">
        <v>0</v>
      </c>
      <c r="L179" s="3" t="str">
        <f>VLOOKUP(tblSalaries[[#This Row],[Where do you work]],tblCountries[[Actual]:[Mapping]],2,FALSE)</f>
        <v>USA</v>
      </c>
      <c r="M179" s="12" t="str">
        <f>VLOOKUP(tblSalaries[[#This Row],[clean Country]], mapping!$M$4:$N$137, 2, FALSE)</f>
        <v>US / Canada</v>
      </c>
      <c r="N179" s="3" t="s">
        <v>61</v>
      </c>
      <c r="O179" s="12">
        <v>8</v>
      </c>
    </row>
    <row r="180" spans="2:16" ht="15" customHeight="1">
      <c r="B180" s="3" t="s">
        <v>365</v>
      </c>
      <c r="C180" s="12" t="str">
        <f>IF(AND(tblSalaries[[#This Row],[Region]]=Selected_Region, tblSalaries[[#This Row],[Job Type]]=Selected_Job_Type), COUNT($C$5:C179), "")</f>
        <v/>
      </c>
      <c r="D180" s="5">
        <v>41056.906006944446</v>
      </c>
      <c r="E180" s="6" t="s">
        <v>366</v>
      </c>
      <c r="F180" s="3">
        <v>15000</v>
      </c>
      <c r="G180" s="3" t="s">
        <v>43</v>
      </c>
      <c r="H180" s="3">
        <f>tblSalaries[[#This Row],[clean Salary (in local currency)]]*VLOOKUP(tblSalaries[[#This Row],[Currency]],tblXrate[#Data],2,FALSE)</f>
        <v>19055.991584874118</v>
      </c>
      <c r="I180" s="3" t="s">
        <v>367</v>
      </c>
      <c r="J180" s="3" t="s">
        <v>112</v>
      </c>
      <c r="K180" s="3" t="s">
        <v>368</v>
      </c>
      <c r="L180" s="3" t="str">
        <f>VLOOKUP(tblSalaries[[#This Row],[Where do you work]],tblCountries[[Actual]:[Mapping]],2,FALSE)</f>
        <v>Slovenia</v>
      </c>
      <c r="M180" s="12" t="str">
        <f>VLOOKUP(tblSalaries[[#This Row],[clean Country]], mapping!$M$4:$N$137, 2, FALSE)</f>
        <v>EU</v>
      </c>
      <c r="N180" s="3" t="s">
        <v>38</v>
      </c>
      <c r="O180" s="12">
        <v>5</v>
      </c>
      <c r="P180" s="3">
        <v>4</v>
      </c>
    </row>
    <row r="181" spans="2:16" ht="15" customHeight="1">
      <c r="B181" s="3" t="s">
        <v>369</v>
      </c>
      <c r="C181" s="12" t="str">
        <f>IF(AND(tblSalaries[[#This Row],[Region]]=Selected_Region, tblSalaries[[#This Row],[Job Type]]=Selected_Job_Type), COUNT($C$5:C180), "")</f>
        <v/>
      </c>
      <c r="D181" s="5">
        <v>41055.217395833337</v>
      </c>
      <c r="E181" s="6">
        <v>72000</v>
      </c>
      <c r="F181" s="3">
        <v>72000</v>
      </c>
      <c r="G181" s="3" t="s">
        <v>36</v>
      </c>
      <c r="H181" s="3">
        <f>tblSalaries[[#This Row],[clean Salary (in local currency)]]*VLOOKUP(tblSalaries[[#This Row],[Currency]],tblXrate[#Data],2,FALSE)</f>
        <v>72000</v>
      </c>
      <c r="I181" s="3" t="s">
        <v>370</v>
      </c>
      <c r="J181" s="3" t="s">
        <v>112</v>
      </c>
      <c r="K181" s="3" t="s">
        <v>371</v>
      </c>
      <c r="L181" s="3" t="str">
        <f>VLOOKUP(tblSalaries[[#This Row],[Where do you work]],tblCountries[[Actual]:[Mapping]],2,FALSE)</f>
        <v>Russia</v>
      </c>
      <c r="M181" s="12" t="str">
        <f>VLOOKUP(tblSalaries[[#This Row],[clean Country]], mapping!$M$4:$N$137, 2, FALSE)</f>
        <v>EU</v>
      </c>
      <c r="N181" s="3" t="s">
        <v>34</v>
      </c>
      <c r="O181" s="12">
        <v>2.5</v>
      </c>
    </row>
    <row r="182" spans="2:16" ht="15" customHeight="1">
      <c r="B182" s="3" t="s">
        <v>2496</v>
      </c>
      <c r="C182" s="12" t="str">
        <f>IF(AND(tblSalaries[[#This Row],[Region]]=Selected_Region, tblSalaries[[#This Row],[Job Type]]=Selected_Job_Type), COUNT($C$5:C181), "")</f>
        <v/>
      </c>
      <c r="D182" s="5">
        <v>41057.614629629628</v>
      </c>
      <c r="E182" s="6" t="s">
        <v>2497</v>
      </c>
      <c r="F182" s="3">
        <v>200000</v>
      </c>
      <c r="G182" s="3" t="s">
        <v>31</v>
      </c>
      <c r="H182" s="3">
        <f>tblSalaries[[#This Row],[clean Salary (in local currency)]]*VLOOKUP(tblSalaries[[#This Row],[Currency]],tblXrate[#Data],2,FALSE)</f>
        <v>3561.5833374885137</v>
      </c>
      <c r="I182" s="3" t="s">
        <v>2477</v>
      </c>
      <c r="J182" s="3" t="s">
        <v>632</v>
      </c>
      <c r="K182" s="3" t="s">
        <v>1</v>
      </c>
      <c r="L182" s="3" t="str">
        <f>VLOOKUP(tblSalaries[[#This Row],[Where do you work]],tblCountries[[Actual]:[Mapping]],2,FALSE)</f>
        <v>India</v>
      </c>
      <c r="M182" s="12" t="str">
        <f>VLOOKUP(tblSalaries[[#This Row],[clean Country]], mapping!$M$4:$N$137, 2, FALSE)</f>
        <v>Asia</v>
      </c>
      <c r="N182" s="3" t="s">
        <v>38</v>
      </c>
      <c r="O182" s="12">
        <v>5</v>
      </c>
      <c r="P182" s="3">
        <v>3</v>
      </c>
    </row>
    <row r="183" spans="2:16" ht="15" customHeight="1">
      <c r="B183" s="3" t="s">
        <v>2520</v>
      </c>
      <c r="C183" s="12" t="str">
        <f>IF(AND(tblSalaries[[#This Row],[Region]]=Selected_Region, tblSalaries[[#This Row],[Job Type]]=Selected_Job_Type), COUNT($C$5:C182), "")</f>
        <v/>
      </c>
      <c r="D183" s="5">
        <v>41057.795393518521</v>
      </c>
      <c r="E183" s="6" t="s">
        <v>2521</v>
      </c>
      <c r="F183" s="3">
        <v>200000</v>
      </c>
      <c r="G183" s="3" t="s">
        <v>31</v>
      </c>
      <c r="H183" s="3">
        <f>tblSalaries[[#This Row],[clean Salary (in local currency)]]*VLOOKUP(tblSalaries[[#This Row],[Currency]],tblXrate[#Data],2,FALSE)</f>
        <v>3561.5833374885137</v>
      </c>
      <c r="I183" s="3" t="s">
        <v>2522</v>
      </c>
      <c r="J183" s="3" t="s">
        <v>632</v>
      </c>
      <c r="K183" s="3" t="s">
        <v>1</v>
      </c>
      <c r="L183" s="3" t="str">
        <f>VLOOKUP(tblSalaries[[#This Row],[Where do you work]],tblCountries[[Actual]:[Mapping]],2,FALSE)</f>
        <v>India</v>
      </c>
      <c r="M183" s="12" t="str">
        <f>VLOOKUP(tblSalaries[[#This Row],[clean Country]], mapping!$M$4:$N$137, 2, FALSE)</f>
        <v>Asia</v>
      </c>
      <c r="N183" s="3" t="s">
        <v>61</v>
      </c>
      <c r="O183" s="12">
        <v>8</v>
      </c>
      <c r="P183" s="3">
        <v>5</v>
      </c>
    </row>
    <row r="184" spans="2:16" ht="15" customHeight="1">
      <c r="B184" s="3" t="s">
        <v>377</v>
      </c>
      <c r="C184" s="12" t="str">
        <f>IF(AND(tblSalaries[[#This Row],[Region]]=Selected_Region, tblSalaries[[#This Row],[Job Type]]=Selected_Job_Type), COUNT($C$5:C183), "")</f>
        <v/>
      </c>
      <c r="D184" s="5">
        <v>41055.047627314816</v>
      </c>
      <c r="E184" s="6">
        <v>54000</v>
      </c>
      <c r="F184" s="3">
        <v>54000</v>
      </c>
      <c r="G184" s="3" t="s">
        <v>36</v>
      </c>
      <c r="H184" s="3">
        <f>tblSalaries[[#This Row],[clean Salary (in local currency)]]*VLOOKUP(tblSalaries[[#This Row],[Currency]],tblXrate[#Data],2,FALSE)</f>
        <v>54000</v>
      </c>
      <c r="I184" s="3" t="s">
        <v>378</v>
      </c>
      <c r="J184" s="3" t="s">
        <v>134</v>
      </c>
      <c r="K184" s="3" t="s">
        <v>0</v>
      </c>
      <c r="L184" s="3" t="str">
        <f>VLOOKUP(tblSalaries[[#This Row],[Where do you work]],tblCountries[[Actual]:[Mapping]],2,FALSE)</f>
        <v>USA</v>
      </c>
      <c r="M184" s="12" t="str">
        <f>VLOOKUP(tblSalaries[[#This Row],[clean Country]], mapping!$M$4:$N$137, 2, FALSE)</f>
        <v>US / Canada</v>
      </c>
      <c r="N184" s="3" t="s">
        <v>61</v>
      </c>
      <c r="O184" s="12">
        <v>8</v>
      </c>
    </row>
    <row r="185" spans="2:16" ht="15" customHeight="1">
      <c r="B185" s="3" t="s">
        <v>2543</v>
      </c>
      <c r="C185" s="12" t="str">
        <f>IF(AND(tblSalaries[[#This Row],[Region]]=Selected_Region, tblSalaries[[#This Row],[Job Type]]=Selected_Job_Type), COUNT($C$5:C184), "")</f>
        <v/>
      </c>
      <c r="D185" s="5">
        <v>41057.571238425924</v>
      </c>
      <c r="E185" s="6" t="s">
        <v>2544</v>
      </c>
      <c r="F185" s="3">
        <v>200000</v>
      </c>
      <c r="G185" s="3" t="s">
        <v>31</v>
      </c>
      <c r="H185" s="3">
        <f>tblSalaries[[#This Row],[clean Salary (in local currency)]]*VLOOKUP(tblSalaries[[#This Row],[Currency]],tblXrate[#Data],2,FALSE)</f>
        <v>3561.5833374885137</v>
      </c>
      <c r="I185" s="3" t="s">
        <v>2545</v>
      </c>
      <c r="J185" s="3" t="s">
        <v>134</v>
      </c>
      <c r="K185" s="3" t="s">
        <v>1</v>
      </c>
      <c r="L185" s="3" t="str">
        <f>VLOOKUP(tblSalaries[[#This Row],[Where do you work]],tblCountries[[Actual]:[Mapping]],2,FALSE)</f>
        <v>India</v>
      </c>
      <c r="M185" s="12" t="str">
        <f>VLOOKUP(tblSalaries[[#This Row],[clean Country]], mapping!$M$4:$N$137, 2, FALSE)</f>
        <v>Asia</v>
      </c>
      <c r="N185" s="3" t="s">
        <v>61</v>
      </c>
      <c r="O185" s="12">
        <v>8</v>
      </c>
      <c r="P185" s="3">
        <v>8</v>
      </c>
    </row>
    <row r="186" spans="2:16" ht="15" customHeight="1">
      <c r="B186" s="3" t="s">
        <v>3173</v>
      </c>
      <c r="C186" s="12" t="str">
        <f>IF(AND(tblSalaries[[#This Row],[Region]]=Selected_Region, tblSalaries[[#This Row],[Job Type]]=Selected_Job_Type), COUNT($C$5:C185), "")</f>
        <v/>
      </c>
      <c r="D186" s="5">
        <v>41056.057013888887</v>
      </c>
      <c r="E186" s="6" t="s">
        <v>3174</v>
      </c>
      <c r="F186" s="3">
        <v>200000</v>
      </c>
      <c r="G186" s="3" t="s">
        <v>31</v>
      </c>
      <c r="H186" s="3">
        <f>tblSalaries[[#This Row],[clean Salary (in local currency)]]*VLOOKUP(tblSalaries[[#This Row],[Currency]],tblXrate[#Data],2,FALSE)</f>
        <v>3561.5833374885137</v>
      </c>
      <c r="I186" s="3" t="s">
        <v>3163</v>
      </c>
      <c r="J186" s="3" t="s">
        <v>112</v>
      </c>
      <c r="K186" s="3" t="s">
        <v>1</v>
      </c>
      <c r="L186" s="3" t="str">
        <f>VLOOKUP(tblSalaries[[#This Row],[Where do you work]],tblCountries[[Actual]:[Mapping]],2,FALSE)</f>
        <v>India</v>
      </c>
      <c r="M186" s="12" t="str">
        <f>VLOOKUP(tblSalaries[[#This Row],[clean Country]], mapping!$M$4:$N$137, 2, FALSE)</f>
        <v>Asia</v>
      </c>
      <c r="N186" s="3" t="s">
        <v>38</v>
      </c>
      <c r="O186" s="12">
        <v>5</v>
      </c>
      <c r="P186" s="3">
        <v>2</v>
      </c>
    </row>
    <row r="187" spans="2:16" ht="15" customHeight="1">
      <c r="B187" s="3" t="s">
        <v>346</v>
      </c>
      <c r="C187" s="12" t="str">
        <f>IF(AND(tblSalaries[[#This Row],[Region]]=Selected_Region, tblSalaries[[#This Row],[Job Type]]=Selected_Job_Type), COUNT($C$5:C186), "")</f>
        <v/>
      </c>
      <c r="D187" s="5">
        <v>41071.895474537036</v>
      </c>
      <c r="E187" s="6">
        <v>300</v>
      </c>
      <c r="F187" s="3">
        <v>3600</v>
      </c>
      <c r="G187" s="3" t="s">
        <v>36</v>
      </c>
      <c r="H187" s="3">
        <f>tblSalaries[[#This Row],[clean Salary (in local currency)]]*VLOOKUP(tblSalaries[[#This Row],[Currency]],tblXrate[#Data],2,FALSE)</f>
        <v>3600</v>
      </c>
      <c r="I187" s="3" t="s">
        <v>112</v>
      </c>
      <c r="J187" s="3" t="s">
        <v>112</v>
      </c>
      <c r="K187" s="3" t="s">
        <v>1</v>
      </c>
      <c r="L187" s="3" t="str">
        <f>VLOOKUP(tblSalaries[[#This Row],[Where do you work]],tblCountries[[Actual]:[Mapping]],2,FALSE)</f>
        <v>India</v>
      </c>
      <c r="M187" s="12" t="str">
        <f>VLOOKUP(tblSalaries[[#This Row],[clean Country]], mapping!$M$4:$N$137, 2, FALSE)</f>
        <v>Asia</v>
      </c>
      <c r="N187" s="3" t="s">
        <v>38</v>
      </c>
      <c r="O187" s="12">
        <v>5</v>
      </c>
      <c r="P187" s="3">
        <v>1</v>
      </c>
    </row>
    <row r="188" spans="2:16" ht="15" customHeight="1">
      <c r="B188" s="3" t="s">
        <v>387</v>
      </c>
      <c r="C188" s="12" t="str">
        <f>IF(AND(tblSalaries[[#This Row],[Region]]=Selected_Region, tblSalaries[[#This Row],[Job Type]]=Selected_Job_Type), COUNT($C$5:C187), "")</f>
        <v/>
      </c>
      <c r="D188" s="5">
        <v>41061.074803240743</v>
      </c>
      <c r="E188" s="6">
        <v>15000</v>
      </c>
      <c r="F188" s="3">
        <v>15000</v>
      </c>
      <c r="G188" s="3" t="s">
        <v>36</v>
      </c>
      <c r="H188" s="3">
        <f>tblSalaries[[#This Row],[clean Salary (in local currency)]]*VLOOKUP(tblSalaries[[#This Row],[Currency]],tblXrate[#Data],2,FALSE)</f>
        <v>15000</v>
      </c>
      <c r="I188" s="3" t="s">
        <v>386</v>
      </c>
      <c r="J188" s="3" t="s">
        <v>112</v>
      </c>
      <c r="K188" s="3" t="s">
        <v>0</v>
      </c>
      <c r="L188" s="3" t="str">
        <f>VLOOKUP(tblSalaries[[#This Row],[Where do you work]],tblCountries[[Actual]:[Mapping]],2,FALSE)</f>
        <v>USA</v>
      </c>
      <c r="M188" s="12" t="str">
        <f>VLOOKUP(tblSalaries[[#This Row],[clean Country]], mapping!$M$4:$N$137, 2, FALSE)</f>
        <v>US / Canada</v>
      </c>
      <c r="N188" s="3" t="s">
        <v>61</v>
      </c>
      <c r="O188" s="12">
        <v>8</v>
      </c>
      <c r="P188" s="3">
        <v>8</v>
      </c>
    </row>
    <row r="189" spans="2:16" ht="15" customHeight="1">
      <c r="B189" s="3" t="s">
        <v>1041</v>
      </c>
      <c r="C189" s="12" t="str">
        <f>IF(AND(tblSalaries[[#This Row],[Region]]=Selected_Region, tblSalaries[[#This Row],[Job Type]]=Selected_Job_Type), COUNT($C$5:C188), "")</f>
        <v/>
      </c>
      <c r="D189" s="5">
        <v>41055.070752314816</v>
      </c>
      <c r="E189" s="6">
        <v>160000</v>
      </c>
      <c r="F189" s="3">
        <v>160000</v>
      </c>
      <c r="G189" s="3" t="s">
        <v>48</v>
      </c>
      <c r="H189" s="3">
        <f>tblSalaries[[#This Row],[clean Salary (in local currency)]]*VLOOKUP(tblSalaries[[#This Row],[Currency]],tblXrate[#Data],2,FALSE)</f>
        <v>157337.8436848523</v>
      </c>
      <c r="I189" s="3" t="s">
        <v>41</v>
      </c>
      <c r="J189" s="3" t="s">
        <v>41</v>
      </c>
      <c r="K189" s="3" t="s">
        <v>50</v>
      </c>
      <c r="L189" s="3" t="str">
        <f>VLOOKUP(tblSalaries[[#This Row],[Where do you work]],tblCountries[[Actual]:[Mapping]],2,FALSE)</f>
        <v>Canada</v>
      </c>
      <c r="M189" s="12" t="str">
        <f>VLOOKUP(tblSalaries[[#This Row],[clean Country]], mapping!$M$4:$N$137, 2, FALSE)</f>
        <v>US / Canada</v>
      </c>
      <c r="N189" s="3" t="s">
        <v>34</v>
      </c>
      <c r="O189" s="12">
        <v>2.5</v>
      </c>
    </row>
    <row r="190" spans="2:16" ht="15" customHeight="1">
      <c r="B190" s="3" t="s">
        <v>2461</v>
      </c>
      <c r="C190" s="12" t="str">
        <f>IF(AND(tblSalaries[[#This Row],[Region]]=Selected_Region, tblSalaries[[#This Row],[Job Type]]=Selected_Job_Type), COUNT($C$5:C189), "")</f>
        <v/>
      </c>
      <c r="D190" s="5">
        <v>41058.684895833336</v>
      </c>
      <c r="E190" s="6" t="s">
        <v>2462</v>
      </c>
      <c r="F190" s="3">
        <v>204000</v>
      </c>
      <c r="G190" s="3" t="s">
        <v>31</v>
      </c>
      <c r="H190" s="3">
        <f>tblSalaries[[#This Row],[clean Salary (in local currency)]]*VLOOKUP(tblSalaries[[#This Row],[Currency]],tblXrate[#Data],2,FALSE)</f>
        <v>3632.815004238284</v>
      </c>
      <c r="I190" s="3" t="s">
        <v>2463</v>
      </c>
      <c r="J190" s="3" t="s">
        <v>632</v>
      </c>
      <c r="K190" s="3" t="s">
        <v>1</v>
      </c>
      <c r="L190" s="3" t="str">
        <f>VLOOKUP(tblSalaries[[#This Row],[Where do you work]],tblCountries[[Actual]:[Mapping]],2,FALSE)</f>
        <v>India</v>
      </c>
      <c r="M190" s="12" t="str">
        <f>VLOOKUP(tblSalaries[[#This Row],[clean Country]], mapping!$M$4:$N$137, 2, FALSE)</f>
        <v>Asia</v>
      </c>
      <c r="N190" s="3" t="s">
        <v>61</v>
      </c>
      <c r="O190" s="12">
        <v>8</v>
      </c>
      <c r="P190" s="3">
        <v>2</v>
      </c>
    </row>
    <row r="191" spans="2:16" ht="15" customHeight="1">
      <c r="B191" s="3" t="s">
        <v>3126</v>
      </c>
      <c r="C191" s="12" t="str">
        <f>IF(AND(tblSalaries[[#This Row],[Region]]=Selected_Region, tblSalaries[[#This Row],[Job Type]]=Selected_Job_Type), COUNT($C$5:C190), "")</f>
        <v/>
      </c>
      <c r="D191" s="5">
        <v>41057.40351851852</v>
      </c>
      <c r="E191" s="6">
        <v>204000</v>
      </c>
      <c r="F191" s="3">
        <v>204000</v>
      </c>
      <c r="G191" s="3" t="s">
        <v>31</v>
      </c>
      <c r="H191" s="3">
        <f>tblSalaries[[#This Row],[clean Salary (in local currency)]]*VLOOKUP(tblSalaries[[#This Row],[Currency]],tblXrate[#Data],2,FALSE)</f>
        <v>3632.815004238284</v>
      </c>
      <c r="I191" s="3" t="s">
        <v>3127</v>
      </c>
      <c r="J191" s="3" t="s">
        <v>134</v>
      </c>
      <c r="K191" s="3" t="s">
        <v>1</v>
      </c>
      <c r="L191" s="3" t="str">
        <f>VLOOKUP(tblSalaries[[#This Row],[Where do you work]],tblCountries[[Actual]:[Mapping]],2,FALSE)</f>
        <v>India</v>
      </c>
      <c r="M191" s="12" t="str">
        <f>VLOOKUP(tblSalaries[[#This Row],[clean Country]], mapping!$M$4:$N$137, 2, FALSE)</f>
        <v>Asia</v>
      </c>
      <c r="N191" s="3" t="s">
        <v>38</v>
      </c>
      <c r="O191" s="12">
        <v>5</v>
      </c>
      <c r="P191" s="3">
        <v>0</v>
      </c>
    </row>
    <row r="192" spans="2:16" ht="15" customHeight="1">
      <c r="B192" s="3" t="s">
        <v>658</v>
      </c>
      <c r="C192" s="12" t="str">
        <f>IF(AND(tblSalaries[[#This Row],[Region]]=Selected_Region, tblSalaries[[#This Row],[Job Type]]=Selected_Job_Type), COUNT($C$5:C191), "")</f>
        <v/>
      </c>
      <c r="D192" s="5">
        <v>41055.740972222222</v>
      </c>
      <c r="E192" s="6">
        <v>205000</v>
      </c>
      <c r="F192" s="3">
        <v>205000</v>
      </c>
      <c r="G192" s="3" t="s">
        <v>31</v>
      </c>
      <c r="H192" s="3">
        <f>tblSalaries[[#This Row],[clean Salary (in local currency)]]*VLOOKUP(tblSalaries[[#This Row],[Currency]],tblXrate[#Data],2,FALSE)</f>
        <v>3650.6229209257262</v>
      </c>
      <c r="I192" s="3" t="s">
        <v>659</v>
      </c>
      <c r="J192" s="3" t="s">
        <v>45</v>
      </c>
      <c r="K192" s="3" t="s">
        <v>1</v>
      </c>
      <c r="L192" s="3" t="str">
        <f>VLOOKUP(tblSalaries[[#This Row],[Where do you work]],tblCountries[[Actual]:[Mapping]],2,FALSE)</f>
        <v>India</v>
      </c>
      <c r="M192" s="12" t="str">
        <f>VLOOKUP(tblSalaries[[#This Row],[clean Country]], mapping!$M$4:$N$137, 2, FALSE)</f>
        <v>Asia</v>
      </c>
      <c r="N192" s="3" t="s">
        <v>61</v>
      </c>
      <c r="O192" s="12">
        <v>8</v>
      </c>
      <c r="P192" s="3">
        <v>10</v>
      </c>
    </row>
    <row r="193" spans="2:16" ht="15" customHeight="1">
      <c r="B193" s="3" t="s">
        <v>1964</v>
      </c>
      <c r="C193" s="12" t="str">
        <f>IF(AND(tblSalaries[[#This Row],[Region]]=Selected_Region, tblSalaries[[#This Row],[Job Type]]=Selected_Job_Type), COUNT($C$5:C192), "")</f>
        <v/>
      </c>
      <c r="D193" s="5">
        <v>41057.735254629632</v>
      </c>
      <c r="E193" s="6">
        <v>210000</v>
      </c>
      <c r="F193" s="3">
        <v>210000</v>
      </c>
      <c r="G193" s="3" t="s">
        <v>31</v>
      </c>
      <c r="H193" s="3">
        <f>tblSalaries[[#This Row],[clean Salary (in local currency)]]*VLOOKUP(tblSalaries[[#This Row],[Currency]],tblXrate[#Data],2,FALSE)</f>
        <v>3739.6625043629392</v>
      </c>
      <c r="I193" s="3" t="s">
        <v>1965</v>
      </c>
      <c r="J193" s="3" t="s">
        <v>112</v>
      </c>
      <c r="K193" s="3" t="s">
        <v>1</v>
      </c>
      <c r="L193" s="3" t="str">
        <f>VLOOKUP(tblSalaries[[#This Row],[Where do you work]],tblCountries[[Actual]:[Mapping]],2,FALSE)</f>
        <v>India</v>
      </c>
      <c r="M193" s="12" t="str">
        <f>VLOOKUP(tblSalaries[[#This Row],[clean Country]], mapping!$M$4:$N$137, 2, FALSE)</f>
        <v>Asia</v>
      </c>
      <c r="N193" s="3" t="s">
        <v>61</v>
      </c>
      <c r="O193" s="12">
        <v>8</v>
      </c>
      <c r="P193" s="3">
        <v>1</v>
      </c>
    </row>
    <row r="194" spans="2:16" ht="15" customHeight="1">
      <c r="B194" s="3" t="s">
        <v>399</v>
      </c>
      <c r="C194" s="12" t="str">
        <f>IF(AND(tblSalaries[[#This Row],[Region]]=Selected_Region, tblSalaries[[#This Row],[Job Type]]=Selected_Job_Type), COUNT($C$5:C193), "")</f>
        <v/>
      </c>
      <c r="D194" s="5">
        <v>41061.125740740739</v>
      </c>
      <c r="E194" s="6">
        <v>1320</v>
      </c>
      <c r="F194" s="3">
        <v>15840</v>
      </c>
      <c r="G194" s="3" t="s">
        <v>36</v>
      </c>
      <c r="H194" s="3">
        <f>tblSalaries[[#This Row],[clean Salary (in local currency)]]*VLOOKUP(tblSalaries[[#This Row],[Currency]],tblXrate[#Data],2,FALSE)</f>
        <v>15840</v>
      </c>
      <c r="I194" s="3" t="s">
        <v>400</v>
      </c>
      <c r="J194" s="3" t="s">
        <v>112</v>
      </c>
      <c r="K194" s="3" t="s">
        <v>401</v>
      </c>
      <c r="L194" s="3" t="str">
        <f>VLOOKUP(tblSalaries[[#This Row],[Where do you work]],tblCountries[[Actual]:[Mapping]],2,FALSE)</f>
        <v>Peru</v>
      </c>
      <c r="M194" s="12" t="str">
        <f>VLOOKUP(tblSalaries[[#This Row],[clean Country]], mapping!$M$4:$N$137, 2, FALSE)</f>
        <v>Latin America</v>
      </c>
      <c r="N194" s="3" t="s">
        <v>61</v>
      </c>
      <c r="O194" s="12">
        <v>8</v>
      </c>
      <c r="P194" s="3">
        <v>8</v>
      </c>
    </row>
    <row r="195" spans="2:16" ht="15" customHeight="1">
      <c r="B195" s="3" t="s">
        <v>2466</v>
      </c>
      <c r="C195" s="12" t="str">
        <f>IF(AND(tblSalaries[[#This Row],[Region]]=Selected_Region, tblSalaries[[#This Row],[Job Type]]=Selected_Job_Type), COUNT($C$5:C194), "")</f>
        <v/>
      </c>
      <c r="D195" s="5">
        <v>41058.621863425928</v>
      </c>
      <c r="E195" s="6" t="s">
        <v>2467</v>
      </c>
      <c r="F195" s="3">
        <v>210000</v>
      </c>
      <c r="G195" s="3" t="s">
        <v>31</v>
      </c>
      <c r="H195" s="3">
        <f>tblSalaries[[#This Row],[clean Salary (in local currency)]]*VLOOKUP(tblSalaries[[#This Row],[Currency]],tblXrate[#Data],2,FALSE)</f>
        <v>3739.6625043629392</v>
      </c>
      <c r="I195" s="3" t="s">
        <v>2468</v>
      </c>
      <c r="J195" s="3" t="s">
        <v>632</v>
      </c>
      <c r="K195" s="3" t="s">
        <v>1</v>
      </c>
      <c r="L195" s="3" t="str">
        <f>VLOOKUP(tblSalaries[[#This Row],[Where do you work]],tblCountries[[Actual]:[Mapping]],2,FALSE)</f>
        <v>India</v>
      </c>
      <c r="M195" s="12" t="str">
        <f>VLOOKUP(tblSalaries[[#This Row],[clean Country]], mapping!$M$4:$N$137, 2, FALSE)</f>
        <v>Asia</v>
      </c>
      <c r="N195" s="3" t="s">
        <v>73</v>
      </c>
      <c r="O195" s="12">
        <v>1.5</v>
      </c>
      <c r="P195" s="3">
        <v>4.5</v>
      </c>
    </row>
    <row r="196" spans="2:16" ht="15" customHeight="1">
      <c r="B196" s="3" t="s">
        <v>2495</v>
      </c>
      <c r="C196" s="12" t="str">
        <f>IF(AND(tblSalaries[[#This Row],[Region]]=Selected_Region, tblSalaries[[#This Row],[Job Type]]=Selected_Job_Type), COUNT($C$5:C195), "")</f>
        <v/>
      </c>
      <c r="D196" s="5">
        <v>41057.545590277776</v>
      </c>
      <c r="E196" s="6">
        <v>210000</v>
      </c>
      <c r="F196" s="3">
        <v>210000</v>
      </c>
      <c r="G196" s="3" t="s">
        <v>31</v>
      </c>
      <c r="H196" s="3">
        <f>tblSalaries[[#This Row],[clean Salary (in local currency)]]*VLOOKUP(tblSalaries[[#This Row],[Currency]],tblXrate[#Data],2,FALSE)</f>
        <v>3739.6625043629392</v>
      </c>
      <c r="I196" s="3" t="s">
        <v>2490</v>
      </c>
      <c r="J196" s="3" t="s">
        <v>632</v>
      </c>
      <c r="K196" s="3" t="s">
        <v>1</v>
      </c>
      <c r="L196" s="3" t="str">
        <f>VLOOKUP(tblSalaries[[#This Row],[Where do you work]],tblCountries[[Actual]:[Mapping]],2,FALSE)</f>
        <v>India</v>
      </c>
      <c r="M196" s="12" t="str">
        <f>VLOOKUP(tblSalaries[[#This Row],[clean Country]], mapping!$M$4:$N$137, 2, FALSE)</f>
        <v>Asia</v>
      </c>
      <c r="N196" s="3" t="s">
        <v>61</v>
      </c>
      <c r="O196" s="12">
        <v>8</v>
      </c>
      <c r="P196" s="3">
        <v>3.5</v>
      </c>
    </row>
    <row r="197" spans="2:16" ht="15" customHeight="1">
      <c r="B197" s="3" t="s">
        <v>407</v>
      </c>
      <c r="C197" s="12" t="str">
        <f>IF(AND(tblSalaries[[#This Row],[Region]]=Selected_Region, tblSalaries[[#This Row],[Job Type]]=Selected_Job_Type), COUNT($C$5:C196), "")</f>
        <v/>
      </c>
      <c r="D197" s="5">
        <v>41055.107754629629</v>
      </c>
      <c r="E197" s="6">
        <v>8500</v>
      </c>
      <c r="F197" s="3">
        <v>8500</v>
      </c>
      <c r="G197" s="3" t="s">
        <v>36</v>
      </c>
      <c r="H197" s="3">
        <f>tblSalaries[[#This Row],[clean Salary (in local currency)]]*VLOOKUP(tblSalaries[[#This Row],[Currency]],tblXrate[#Data],2,FALSE)</f>
        <v>8500</v>
      </c>
      <c r="I197" s="3" t="s">
        <v>408</v>
      </c>
      <c r="J197" s="3" t="s">
        <v>112</v>
      </c>
      <c r="K197" s="3" t="s">
        <v>409</v>
      </c>
      <c r="L197" s="3" t="str">
        <f>VLOOKUP(tblSalaries[[#This Row],[Where do you work]],tblCountries[[Actual]:[Mapping]],2,FALSE)</f>
        <v>Colombia</v>
      </c>
      <c r="M197" s="12" t="str">
        <f>VLOOKUP(tblSalaries[[#This Row],[clean Country]], mapping!$M$4:$N$137, 2, FALSE)</f>
        <v>Latin America</v>
      </c>
      <c r="N197" s="3" t="s">
        <v>73</v>
      </c>
      <c r="O197" s="12">
        <v>1.5</v>
      </c>
    </row>
    <row r="198" spans="2:16" ht="15" customHeight="1">
      <c r="B198" s="3" t="s">
        <v>410</v>
      </c>
      <c r="C198" s="12" t="str">
        <f>IF(AND(tblSalaries[[#This Row],[Region]]=Selected_Region, tblSalaries[[#This Row],[Job Type]]=Selected_Job_Type), COUNT($C$5:C197), "")</f>
        <v/>
      </c>
      <c r="D198" s="5">
        <v>41055.070914351854</v>
      </c>
      <c r="E198" s="6">
        <v>56000</v>
      </c>
      <c r="F198" s="3">
        <v>56000</v>
      </c>
      <c r="G198" s="3" t="s">
        <v>36</v>
      </c>
      <c r="H198" s="3">
        <f>tblSalaries[[#This Row],[clean Salary (in local currency)]]*VLOOKUP(tblSalaries[[#This Row],[Currency]],tblXrate[#Data],2,FALSE)</f>
        <v>56000</v>
      </c>
      <c r="I198" s="3" t="s">
        <v>411</v>
      </c>
      <c r="J198" s="3" t="s">
        <v>134</v>
      </c>
      <c r="K198" s="3" t="s">
        <v>0</v>
      </c>
      <c r="L198" s="3" t="str">
        <f>VLOOKUP(tblSalaries[[#This Row],[Where do you work]],tblCountries[[Actual]:[Mapping]],2,FALSE)</f>
        <v>USA</v>
      </c>
      <c r="M198" s="12" t="str">
        <f>VLOOKUP(tblSalaries[[#This Row],[clean Country]], mapping!$M$4:$N$137, 2, FALSE)</f>
        <v>US / Canada</v>
      </c>
      <c r="N198" s="3" t="s">
        <v>34</v>
      </c>
      <c r="O198" s="12">
        <v>2.5</v>
      </c>
    </row>
    <row r="199" spans="2:16" ht="15" customHeight="1">
      <c r="B199" s="3" t="s">
        <v>2469</v>
      </c>
      <c r="C199" s="12" t="str">
        <f>IF(AND(tblSalaries[[#This Row],[Region]]=Selected_Region, tblSalaries[[#This Row],[Job Type]]=Selected_Job_Type), COUNT($C$5:C198), "")</f>
        <v/>
      </c>
      <c r="D199" s="5">
        <v>41055.069178240738</v>
      </c>
      <c r="E199" s="6" t="s">
        <v>2470</v>
      </c>
      <c r="F199" s="3">
        <v>3800</v>
      </c>
      <c r="G199" s="3" t="s">
        <v>36</v>
      </c>
      <c r="H199" s="3">
        <f>tblSalaries[[#This Row],[clean Salary (in local currency)]]*VLOOKUP(tblSalaries[[#This Row],[Currency]],tblXrate[#Data],2,FALSE)</f>
        <v>3800</v>
      </c>
      <c r="I199" s="3" t="s">
        <v>2471</v>
      </c>
      <c r="J199" s="3" t="s">
        <v>632</v>
      </c>
      <c r="K199" s="3" t="s">
        <v>1</v>
      </c>
      <c r="L199" s="3" t="str">
        <f>VLOOKUP(tblSalaries[[#This Row],[Where do you work]],tblCountries[[Actual]:[Mapping]],2,FALSE)</f>
        <v>India</v>
      </c>
      <c r="M199" s="12" t="str">
        <f>VLOOKUP(tblSalaries[[#This Row],[clean Country]], mapping!$M$4:$N$137, 2, FALSE)</f>
        <v>Asia</v>
      </c>
      <c r="N199" s="3" t="s">
        <v>38</v>
      </c>
      <c r="O199" s="12">
        <v>5</v>
      </c>
    </row>
    <row r="200" spans="2:16" ht="15" customHeight="1">
      <c r="B200" s="3" t="s">
        <v>172</v>
      </c>
      <c r="C200" s="12" t="str">
        <f>IF(AND(tblSalaries[[#This Row],[Region]]=Selected_Region, tblSalaries[[#This Row],[Job Type]]=Selected_Job_Type), COUNT($C$5:C199), "")</f>
        <v/>
      </c>
      <c r="D200" s="5">
        <v>41055.545173611114</v>
      </c>
      <c r="E200" s="6" t="s">
        <v>173</v>
      </c>
      <c r="F200" s="3">
        <v>220000</v>
      </c>
      <c r="G200" s="3" t="s">
        <v>31</v>
      </c>
      <c r="H200" s="3">
        <f>tblSalaries[[#This Row],[clean Salary (in local currency)]]*VLOOKUP(tblSalaries[[#This Row],[Currency]],tblXrate[#Data],2,FALSE)</f>
        <v>3917.7416712373652</v>
      </c>
      <c r="I200" s="3" t="s">
        <v>174</v>
      </c>
      <c r="J200" s="3" t="s">
        <v>112</v>
      </c>
      <c r="K200" s="3" t="s">
        <v>1</v>
      </c>
      <c r="L200" s="3" t="str">
        <f>VLOOKUP(tblSalaries[[#This Row],[Where do you work]],tblCountries[[Actual]:[Mapping]],2,FALSE)</f>
        <v>India</v>
      </c>
      <c r="M200" s="12" t="str">
        <f>VLOOKUP(tblSalaries[[#This Row],[clean Country]], mapping!$M$4:$N$137, 2, FALSE)</f>
        <v>Asia</v>
      </c>
      <c r="N200" s="3" t="s">
        <v>34</v>
      </c>
      <c r="O200" s="12">
        <v>2.5</v>
      </c>
      <c r="P200" s="3">
        <v>3</v>
      </c>
    </row>
    <row r="201" spans="2:16" ht="15" customHeight="1">
      <c r="B201" s="3" t="s">
        <v>416</v>
      </c>
      <c r="C201" s="12" t="str">
        <f>IF(AND(tblSalaries[[#This Row],[Region]]=Selected_Region, tblSalaries[[#This Row],[Job Type]]=Selected_Job_Type), COUNT($C$5:C200), "")</f>
        <v/>
      </c>
      <c r="D201" s="5">
        <v>41058.774421296293</v>
      </c>
      <c r="E201" s="6" t="s">
        <v>417</v>
      </c>
      <c r="F201" s="3">
        <v>9067</v>
      </c>
      <c r="G201" s="3" t="s">
        <v>43</v>
      </c>
      <c r="H201" s="3">
        <f>tblSalaries[[#This Row],[clean Salary (in local currency)]]*VLOOKUP(tblSalaries[[#This Row],[Currency]],tblXrate[#Data],2,FALSE)</f>
        <v>11518.711713336908</v>
      </c>
      <c r="I201" s="3" t="s">
        <v>418</v>
      </c>
      <c r="J201" s="3" t="s">
        <v>112</v>
      </c>
      <c r="K201" s="3" t="s">
        <v>419</v>
      </c>
      <c r="L201" s="3" t="str">
        <f>VLOOKUP(tblSalaries[[#This Row],[Where do you work]],tblCountries[[Actual]:[Mapping]],2,FALSE)</f>
        <v>Hungary</v>
      </c>
      <c r="M201" s="12" t="str">
        <f>VLOOKUP(tblSalaries[[#This Row],[clean Country]], mapping!$M$4:$N$137, 2, FALSE)</f>
        <v>EU</v>
      </c>
      <c r="N201" s="3" t="s">
        <v>34</v>
      </c>
      <c r="O201" s="12">
        <v>2.5</v>
      </c>
      <c r="P201" s="3">
        <v>3</v>
      </c>
    </row>
    <row r="202" spans="2:16" ht="15" customHeight="1">
      <c r="B202" s="3" t="s">
        <v>420</v>
      </c>
      <c r="C202" s="12" t="str">
        <f>IF(AND(tblSalaries[[#This Row],[Region]]=Selected_Region, tblSalaries[[#This Row],[Job Type]]=Selected_Job_Type), COUNT($C$5:C201), "")</f>
        <v/>
      </c>
      <c r="D202" s="5">
        <v>41065.833043981482</v>
      </c>
      <c r="E202" s="6">
        <v>33000</v>
      </c>
      <c r="F202" s="3">
        <v>33000</v>
      </c>
      <c r="G202" s="3" t="s">
        <v>43</v>
      </c>
      <c r="H202" s="3">
        <f>tblSalaries[[#This Row],[clean Salary (in local currency)]]*VLOOKUP(tblSalaries[[#This Row],[Currency]],tblXrate[#Data],2,FALSE)</f>
        <v>41923.181486723057</v>
      </c>
      <c r="I202" s="3" t="s">
        <v>418</v>
      </c>
      <c r="J202" s="3" t="s">
        <v>112</v>
      </c>
      <c r="K202" s="3" t="s">
        <v>421</v>
      </c>
      <c r="L202" s="3" t="str">
        <f>VLOOKUP(tblSalaries[[#This Row],[Where do you work]],tblCountries[[Actual]:[Mapping]],2,FALSE)</f>
        <v>France</v>
      </c>
      <c r="M202" s="12" t="str">
        <f>VLOOKUP(tblSalaries[[#This Row],[clean Country]], mapping!$M$4:$N$137, 2, FALSE)</f>
        <v>EU</v>
      </c>
      <c r="N202" s="3" t="s">
        <v>38</v>
      </c>
      <c r="O202" s="12">
        <v>5</v>
      </c>
      <c r="P202" s="3">
        <v>6</v>
      </c>
    </row>
    <row r="203" spans="2:16" ht="15" customHeight="1">
      <c r="B203" s="3" t="s">
        <v>422</v>
      </c>
      <c r="C203" s="12" t="str">
        <f>IF(AND(tblSalaries[[#This Row],[Region]]=Selected_Region, tblSalaries[[#This Row],[Job Type]]=Selected_Job_Type), COUNT($C$5:C202), "")</f>
        <v/>
      </c>
      <c r="D203" s="5">
        <v>41071.249409722222</v>
      </c>
      <c r="E203" s="6">
        <v>27000</v>
      </c>
      <c r="F203" s="3">
        <v>27000</v>
      </c>
      <c r="G203" s="3" t="s">
        <v>108</v>
      </c>
      <c r="H203" s="3">
        <f>tblSalaries[[#This Row],[clean Salary (in local currency)]]*VLOOKUP(tblSalaries[[#This Row],[Currency]],tblXrate[#Data],2,FALSE)</f>
        <v>42556.81334581667</v>
      </c>
      <c r="I203" s="3" t="s">
        <v>423</v>
      </c>
      <c r="J203" s="3" t="s">
        <v>134</v>
      </c>
      <c r="K203" s="3" t="s">
        <v>89</v>
      </c>
      <c r="L203" s="3" t="str">
        <f>VLOOKUP(tblSalaries[[#This Row],[Where do you work]],tblCountries[[Actual]:[Mapping]],2,FALSE)</f>
        <v>UK</v>
      </c>
      <c r="M203" s="12" t="str">
        <f>VLOOKUP(tblSalaries[[#This Row],[clean Country]], mapping!$M$4:$N$137, 2, FALSE)</f>
        <v>EU</v>
      </c>
      <c r="N203" s="3" t="s">
        <v>38</v>
      </c>
      <c r="O203" s="12">
        <v>5</v>
      </c>
      <c r="P203" s="3">
        <v>3</v>
      </c>
    </row>
    <row r="204" spans="2:16" ht="15" customHeight="1">
      <c r="B204" s="3" t="s">
        <v>424</v>
      </c>
      <c r="C204" s="12" t="str">
        <f>IF(AND(tblSalaries[[#This Row],[Region]]=Selected_Region, tblSalaries[[#This Row],[Job Type]]=Selected_Job_Type), COUNT($C$5:C203), "")</f>
        <v/>
      </c>
      <c r="D204" s="5">
        <v>41071.249942129631</v>
      </c>
      <c r="E204" s="6">
        <v>27000</v>
      </c>
      <c r="F204" s="3">
        <v>27000</v>
      </c>
      <c r="G204" s="3" t="s">
        <v>108</v>
      </c>
      <c r="H204" s="3">
        <f>tblSalaries[[#This Row],[clean Salary (in local currency)]]*VLOOKUP(tblSalaries[[#This Row],[Currency]],tblXrate[#Data],2,FALSE)</f>
        <v>42556.81334581667</v>
      </c>
      <c r="I204" s="3" t="s">
        <v>423</v>
      </c>
      <c r="J204" s="3" t="s">
        <v>134</v>
      </c>
      <c r="K204" s="3" t="s">
        <v>89</v>
      </c>
      <c r="L204" s="3" t="str">
        <f>VLOOKUP(tblSalaries[[#This Row],[Where do you work]],tblCountries[[Actual]:[Mapping]],2,FALSE)</f>
        <v>UK</v>
      </c>
      <c r="M204" s="12" t="str">
        <f>VLOOKUP(tblSalaries[[#This Row],[clean Country]], mapping!$M$4:$N$137, 2, FALSE)</f>
        <v>EU</v>
      </c>
      <c r="N204" s="3" t="s">
        <v>38</v>
      </c>
      <c r="O204" s="12">
        <v>5</v>
      </c>
      <c r="P204" s="3">
        <v>3</v>
      </c>
    </row>
    <row r="205" spans="2:16" ht="15" customHeight="1">
      <c r="B205" s="3" t="s">
        <v>425</v>
      </c>
      <c r="C205" s="12" t="str">
        <f>IF(AND(tblSalaries[[#This Row],[Region]]=Selected_Region, tblSalaries[[#This Row],[Job Type]]=Selected_Job_Type), COUNT($C$5:C204), "")</f>
        <v/>
      </c>
      <c r="D205" s="5">
        <v>41057.847187500003</v>
      </c>
      <c r="E205" s="6">
        <v>6000</v>
      </c>
      <c r="F205" s="3">
        <v>6000</v>
      </c>
      <c r="G205" s="3" t="s">
        <v>36</v>
      </c>
      <c r="H205" s="3">
        <f>tblSalaries[[#This Row],[clean Salary (in local currency)]]*VLOOKUP(tblSalaries[[#This Row],[Currency]],tblXrate[#Data],2,FALSE)</f>
        <v>6000</v>
      </c>
      <c r="I205" s="3" t="s">
        <v>426</v>
      </c>
      <c r="J205" s="3" t="s">
        <v>45</v>
      </c>
      <c r="K205" s="3" t="s">
        <v>427</v>
      </c>
      <c r="L205" s="3" t="str">
        <f>VLOOKUP(tblSalaries[[#This Row],[Where do you work]],tblCountries[[Actual]:[Mapping]],2,FALSE)</f>
        <v>Zambia</v>
      </c>
      <c r="M205" s="12" t="str">
        <f>VLOOKUP(tblSalaries[[#This Row],[clean Country]], mapping!$M$4:$N$137, 2, FALSE)</f>
        <v>Africa</v>
      </c>
      <c r="N205" s="3" t="s">
        <v>61</v>
      </c>
      <c r="O205" s="12">
        <v>8</v>
      </c>
      <c r="P205" s="3">
        <v>5</v>
      </c>
    </row>
    <row r="206" spans="2:16" ht="15" customHeight="1">
      <c r="B206" s="3" t="s">
        <v>428</v>
      </c>
      <c r="C206" s="12" t="str">
        <f>IF(AND(tblSalaries[[#This Row],[Region]]=Selected_Region, tblSalaries[[#This Row],[Job Type]]=Selected_Job_Type), COUNT($C$5:C205), "")</f>
        <v/>
      </c>
      <c r="D206" s="5">
        <v>41059.404178240744</v>
      </c>
      <c r="E206" s="6">
        <v>70000</v>
      </c>
      <c r="F206" s="3">
        <v>70000</v>
      </c>
      <c r="G206" s="3" t="s">
        <v>63</v>
      </c>
      <c r="H206" s="3">
        <f>tblSalaries[[#This Row],[clean Salary (in local currency)]]*VLOOKUP(tblSalaries[[#This Row],[Currency]],tblXrate[#Data],2,FALSE)</f>
        <v>71393.675948184507</v>
      </c>
      <c r="I206" s="3" t="s">
        <v>426</v>
      </c>
      <c r="J206" s="3" t="s">
        <v>45</v>
      </c>
      <c r="K206" s="3" t="s">
        <v>64</v>
      </c>
      <c r="L206" s="3" t="str">
        <f>VLOOKUP(tblSalaries[[#This Row],[Where do you work]],tblCountries[[Actual]:[Mapping]],2,FALSE)</f>
        <v>Australia</v>
      </c>
      <c r="M206" s="12" t="str">
        <f>VLOOKUP(tblSalaries[[#This Row],[clean Country]], mapping!$M$4:$N$137, 2, FALSE)</f>
        <v>Pacific</v>
      </c>
      <c r="N206" s="3" t="s">
        <v>34</v>
      </c>
      <c r="O206" s="12">
        <v>2.5</v>
      </c>
      <c r="P206" s="3">
        <v>5</v>
      </c>
    </row>
    <row r="207" spans="2:16" ht="15" customHeight="1">
      <c r="B207" s="3" t="s">
        <v>429</v>
      </c>
      <c r="C207" s="12" t="str">
        <f>IF(AND(tblSalaries[[#This Row],[Region]]=Selected_Region, tblSalaries[[#This Row],[Job Type]]=Selected_Job_Type), COUNT($C$5:C206), "")</f>
        <v/>
      </c>
      <c r="D207" s="5">
        <v>41065.965092592596</v>
      </c>
      <c r="E207" s="6" t="s">
        <v>430</v>
      </c>
      <c r="F207" s="3">
        <v>35500</v>
      </c>
      <c r="G207" s="3" t="s">
        <v>108</v>
      </c>
      <c r="H207" s="3">
        <f>tblSalaries[[#This Row],[clean Salary (in local currency)]]*VLOOKUP(tblSalaries[[#This Row],[Currency]],tblXrate[#Data],2,FALSE)</f>
        <v>55954.328658388586</v>
      </c>
      <c r="I207" s="3" t="s">
        <v>426</v>
      </c>
      <c r="J207" s="3" t="s">
        <v>45</v>
      </c>
      <c r="K207" s="3" t="s">
        <v>89</v>
      </c>
      <c r="L207" s="3" t="str">
        <f>VLOOKUP(tblSalaries[[#This Row],[Where do you work]],tblCountries[[Actual]:[Mapping]],2,FALSE)</f>
        <v>UK</v>
      </c>
      <c r="M207" s="12" t="str">
        <f>VLOOKUP(tblSalaries[[#This Row],[clean Country]], mapping!$M$4:$N$137, 2, FALSE)</f>
        <v>EU</v>
      </c>
      <c r="N207" s="3" t="s">
        <v>38</v>
      </c>
      <c r="O207" s="12">
        <v>5</v>
      </c>
      <c r="P207" s="3">
        <v>8</v>
      </c>
    </row>
    <row r="208" spans="2:16" ht="15" customHeight="1">
      <c r="B208" s="3" t="s">
        <v>431</v>
      </c>
      <c r="C208" s="12" t="str">
        <f>IF(AND(tblSalaries[[#This Row],[Region]]=Selected_Region, tblSalaries[[#This Row],[Job Type]]=Selected_Job_Type), COUNT($C$5:C207), "")</f>
        <v/>
      </c>
      <c r="D208" s="5">
        <v>41055.040092592593</v>
      </c>
      <c r="E208" s="6">
        <v>72500</v>
      </c>
      <c r="F208" s="3">
        <v>72500</v>
      </c>
      <c r="G208" s="3" t="s">
        <v>36</v>
      </c>
      <c r="H208" s="3">
        <f>tblSalaries[[#This Row],[clean Salary (in local currency)]]*VLOOKUP(tblSalaries[[#This Row],[Currency]],tblXrate[#Data],2,FALSE)</f>
        <v>72500</v>
      </c>
      <c r="I208" s="3" t="s">
        <v>432</v>
      </c>
      <c r="J208" s="3" t="s">
        <v>433</v>
      </c>
      <c r="K208" s="3" t="s">
        <v>0</v>
      </c>
      <c r="L208" s="3" t="str">
        <f>VLOOKUP(tblSalaries[[#This Row],[Where do you work]],tblCountries[[Actual]:[Mapping]],2,FALSE)</f>
        <v>USA</v>
      </c>
      <c r="M208" s="12" t="str">
        <f>VLOOKUP(tblSalaries[[#This Row],[clean Country]], mapping!$M$4:$N$137, 2, FALSE)</f>
        <v>US / Canada</v>
      </c>
      <c r="N208" s="3" t="s">
        <v>38</v>
      </c>
      <c r="O208" s="12">
        <v>5</v>
      </c>
    </row>
    <row r="209" spans="2:16" ht="15" customHeight="1">
      <c r="B209" s="3" t="s">
        <v>434</v>
      </c>
      <c r="C209" s="12" t="str">
        <f>IF(AND(tblSalaries[[#This Row],[Region]]=Selected_Region, tblSalaries[[#This Row],[Job Type]]=Selected_Job_Type), COUNT($C$5:C208), "")</f>
        <v/>
      </c>
      <c r="D209" s="5">
        <v>41072.147534722222</v>
      </c>
      <c r="E209" s="6">
        <v>65000</v>
      </c>
      <c r="F209" s="3">
        <v>65000</v>
      </c>
      <c r="G209" s="3" t="s">
        <v>36</v>
      </c>
      <c r="H209" s="3">
        <f>tblSalaries[[#This Row],[clean Salary (in local currency)]]*VLOOKUP(tblSalaries[[#This Row],[Currency]],tblXrate[#Data],2,FALSE)</f>
        <v>65000</v>
      </c>
      <c r="I209" s="3" t="s">
        <v>432</v>
      </c>
      <c r="J209" s="3" t="s">
        <v>433</v>
      </c>
      <c r="K209" s="3" t="s">
        <v>0</v>
      </c>
      <c r="L209" s="3" t="str">
        <f>VLOOKUP(tblSalaries[[#This Row],[Where do you work]],tblCountries[[Actual]:[Mapping]],2,FALSE)</f>
        <v>USA</v>
      </c>
      <c r="M209" s="12" t="str">
        <f>VLOOKUP(tblSalaries[[#This Row],[clean Country]], mapping!$M$4:$N$137, 2, FALSE)</f>
        <v>US / Canada</v>
      </c>
      <c r="N209" s="3" t="s">
        <v>34</v>
      </c>
      <c r="O209" s="12">
        <v>2.5</v>
      </c>
      <c r="P209" s="3">
        <v>13</v>
      </c>
    </row>
    <row r="210" spans="2:16" ht="15" customHeight="1">
      <c r="B210" s="3" t="s">
        <v>435</v>
      </c>
      <c r="C210" s="12" t="str">
        <f>IF(AND(tblSalaries[[#This Row],[Region]]=Selected_Region, tblSalaries[[#This Row],[Job Type]]=Selected_Job_Type), COUNT($C$5:C209), "")</f>
        <v/>
      </c>
      <c r="D210" s="5">
        <v>41073.141030092593</v>
      </c>
      <c r="E210" s="6" t="s">
        <v>436</v>
      </c>
      <c r="F210" s="3">
        <v>214000</v>
      </c>
      <c r="G210" s="3" t="s">
        <v>36</v>
      </c>
      <c r="H210" s="3">
        <f>tblSalaries[[#This Row],[clean Salary (in local currency)]]*VLOOKUP(tblSalaries[[#This Row],[Currency]],tblXrate[#Data],2,FALSE)</f>
        <v>214000</v>
      </c>
      <c r="I210" s="3" t="s">
        <v>437</v>
      </c>
      <c r="J210" s="3" t="s">
        <v>433</v>
      </c>
      <c r="K210" s="3" t="s">
        <v>0</v>
      </c>
      <c r="L210" s="3" t="str">
        <f>VLOOKUP(tblSalaries[[#This Row],[Where do you work]],tblCountries[[Actual]:[Mapping]],2,FALSE)</f>
        <v>USA</v>
      </c>
      <c r="M210" s="12" t="str">
        <f>VLOOKUP(tblSalaries[[#This Row],[clean Country]], mapping!$M$4:$N$137, 2, FALSE)</f>
        <v>US / Canada</v>
      </c>
      <c r="N210" s="3" t="s">
        <v>61</v>
      </c>
      <c r="O210" s="12">
        <v>8</v>
      </c>
      <c r="P210" s="3">
        <v>20</v>
      </c>
    </row>
    <row r="211" spans="2:16" ht="15" customHeight="1">
      <c r="B211" s="3" t="s">
        <v>518</v>
      </c>
      <c r="C211" s="12" t="str">
        <f>IF(AND(tblSalaries[[#This Row],[Region]]=Selected_Region, tblSalaries[[#This Row],[Job Type]]=Selected_Job_Type), COUNT($C$5:C210), "")</f>
        <v/>
      </c>
      <c r="D211" s="5">
        <v>41055.763761574075</v>
      </c>
      <c r="E211" s="6" t="s">
        <v>519</v>
      </c>
      <c r="F211" s="3">
        <v>220000</v>
      </c>
      <c r="G211" s="3" t="s">
        <v>31</v>
      </c>
      <c r="H211" s="3">
        <f>tblSalaries[[#This Row],[clean Salary (in local currency)]]*VLOOKUP(tblSalaries[[#This Row],[Currency]],tblXrate[#Data],2,FALSE)</f>
        <v>3917.7416712373652</v>
      </c>
      <c r="I211" s="3" t="s">
        <v>520</v>
      </c>
      <c r="J211" s="3" t="s">
        <v>374</v>
      </c>
      <c r="K211" s="3" t="s">
        <v>1</v>
      </c>
      <c r="L211" s="3" t="str">
        <f>VLOOKUP(tblSalaries[[#This Row],[Where do you work]],tblCountries[[Actual]:[Mapping]],2,FALSE)</f>
        <v>India</v>
      </c>
      <c r="M211" s="12" t="str">
        <f>VLOOKUP(tblSalaries[[#This Row],[clean Country]], mapping!$M$4:$N$137, 2, FALSE)</f>
        <v>Asia</v>
      </c>
      <c r="N211" s="3" t="s">
        <v>38</v>
      </c>
      <c r="O211" s="12">
        <v>5</v>
      </c>
      <c r="P211" s="3">
        <v>2</v>
      </c>
    </row>
    <row r="212" spans="2:16" ht="15" customHeight="1">
      <c r="B212" s="3" t="s">
        <v>441</v>
      </c>
      <c r="C212" s="12" t="str">
        <f>IF(AND(tblSalaries[[#This Row],[Region]]=Selected_Region, tblSalaries[[#This Row],[Job Type]]=Selected_Job_Type), COUNT($C$5:C211), "")</f>
        <v/>
      </c>
      <c r="D212" s="5">
        <v>41057.711886574078</v>
      </c>
      <c r="E212" s="6" t="s">
        <v>442</v>
      </c>
      <c r="F212" s="3">
        <v>45000</v>
      </c>
      <c r="G212" s="3" t="s">
        <v>108</v>
      </c>
      <c r="H212" s="3">
        <f>tblSalaries[[#This Row],[clean Salary (in local currency)]]*VLOOKUP(tblSalaries[[#This Row],[Currency]],tblXrate[#Data],2,FALSE)</f>
        <v>70928.022243027779</v>
      </c>
      <c r="I212" s="3" t="s">
        <v>443</v>
      </c>
      <c r="J212" s="3" t="s">
        <v>444</v>
      </c>
      <c r="K212" s="3" t="s">
        <v>89</v>
      </c>
      <c r="L212" s="3" t="str">
        <f>VLOOKUP(tblSalaries[[#This Row],[Where do you work]],tblCountries[[Actual]:[Mapping]],2,FALSE)</f>
        <v>UK</v>
      </c>
      <c r="M212" s="12" t="str">
        <f>VLOOKUP(tblSalaries[[#This Row],[clean Country]], mapping!$M$4:$N$137, 2, FALSE)</f>
        <v>EU</v>
      </c>
      <c r="N212" s="3" t="s">
        <v>38</v>
      </c>
      <c r="O212" s="12">
        <v>5</v>
      </c>
      <c r="P212" s="3">
        <v>8</v>
      </c>
    </row>
    <row r="213" spans="2:16" ht="15" customHeight="1">
      <c r="B213" s="3" t="s">
        <v>445</v>
      </c>
      <c r="C213" s="12" t="str">
        <f>IF(AND(tblSalaries[[#This Row],[Region]]=Selected_Region, tblSalaries[[#This Row],[Job Type]]=Selected_Job_Type), COUNT($C$5:C212), "")</f>
        <v/>
      </c>
      <c r="D213" s="5">
        <v>41063.511284722219</v>
      </c>
      <c r="E213" s="6">
        <v>54000</v>
      </c>
      <c r="F213" s="3">
        <v>54000</v>
      </c>
      <c r="G213" s="3" t="s">
        <v>36</v>
      </c>
      <c r="H213" s="3">
        <f>tblSalaries[[#This Row],[clean Salary (in local currency)]]*VLOOKUP(tblSalaries[[#This Row],[Currency]],tblXrate[#Data],2,FALSE)</f>
        <v>54000</v>
      </c>
      <c r="I213" s="3" t="s">
        <v>446</v>
      </c>
      <c r="J213" s="3" t="s">
        <v>444</v>
      </c>
      <c r="K213" s="3" t="s">
        <v>0</v>
      </c>
      <c r="L213" s="3" t="str">
        <f>VLOOKUP(tblSalaries[[#This Row],[Where do you work]],tblCountries[[Actual]:[Mapping]],2,FALSE)</f>
        <v>USA</v>
      </c>
      <c r="M213" s="12" t="str">
        <f>VLOOKUP(tblSalaries[[#This Row],[clean Country]], mapping!$M$4:$N$137, 2, FALSE)</f>
        <v>US / Canada</v>
      </c>
      <c r="N213" s="3" t="s">
        <v>38</v>
      </c>
      <c r="O213" s="12">
        <v>5</v>
      </c>
      <c r="P213" s="3">
        <v>10</v>
      </c>
    </row>
    <row r="214" spans="2:16" ht="15" customHeight="1">
      <c r="B214" s="3" t="s">
        <v>1169</v>
      </c>
      <c r="C214" s="12" t="str">
        <f>IF(AND(tblSalaries[[#This Row],[Region]]=Selected_Region, tblSalaries[[#This Row],[Job Type]]=Selected_Job_Type), COUNT($C$5:C213), "")</f>
        <v/>
      </c>
      <c r="D214" s="5">
        <v>41055.513807870368</v>
      </c>
      <c r="E214" s="6">
        <v>4000</v>
      </c>
      <c r="F214" s="3">
        <v>4000</v>
      </c>
      <c r="G214" s="3" t="s">
        <v>36</v>
      </c>
      <c r="H214" s="3">
        <f>tblSalaries[[#This Row],[clean Salary (in local currency)]]*VLOOKUP(tblSalaries[[#This Row],[Currency]],tblXrate[#Data],2,FALSE)</f>
        <v>4000</v>
      </c>
      <c r="I214" s="3" t="s">
        <v>1170</v>
      </c>
      <c r="J214" s="3" t="s">
        <v>134</v>
      </c>
      <c r="K214" s="3" t="s">
        <v>1</v>
      </c>
      <c r="L214" s="3" t="str">
        <f>VLOOKUP(tblSalaries[[#This Row],[Where do you work]],tblCountries[[Actual]:[Mapping]],2,FALSE)</f>
        <v>India</v>
      </c>
      <c r="M214" s="12" t="str">
        <f>VLOOKUP(tblSalaries[[#This Row],[clean Country]], mapping!$M$4:$N$137, 2, FALSE)</f>
        <v>Asia</v>
      </c>
      <c r="N214" s="3" t="s">
        <v>61</v>
      </c>
      <c r="O214" s="12">
        <v>8</v>
      </c>
      <c r="P214" s="3">
        <v>8</v>
      </c>
    </row>
    <row r="215" spans="2:16" ht="15" customHeight="1">
      <c r="B215" s="3" t="s">
        <v>450</v>
      </c>
      <c r="C215" s="12" t="str">
        <f>IF(AND(tblSalaries[[#This Row],[Region]]=Selected_Region, tblSalaries[[#This Row],[Job Type]]=Selected_Job_Type), COUNT($C$5:C214), "")</f>
        <v/>
      </c>
      <c r="D215" s="5">
        <v>41059.081921296296</v>
      </c>
      <c r="E215" s="6">
        <v>77000</v>
      </c>
      <c r="F215" s="3">
        <v>77000</v>
      </c>
      <c r="G215" s="3" t="s">
        <v>36</v>
      </c>
      <c r="H215" s="3">
        <f>tblSalaries[[#This Row],[clean Salary (in local currency)]]*VLOOKUP(tblSalaries[[#This Row],[Currency]],tblXrate[#Data],2,FALSE)</f>
        <v>77000</v>
      </c>
      <c r="I215" s="3" t="s">
        <v>451</v>
      </c>
      <c r="J215" s="3" t="s">
        <v>374</v>
      </c>
      <c r="K215" s="3" t="s">
        <v>0</v>
      </c>
      <c r="L215" s="3" t="str">
        <f>VLOOKUP(tblSalaries[[#This Row],[Where do you work]],tblCountries[[Actual]:[Mapping]],2,FALSE)</f>
        <v>USA</v>
      </c>
      <c r="M215" s="12" t="str">
        <f>VLOOKUP(tblSalaries[[#This Row],[clean Country]], mapping!$M$4:$N$137, 2, FALSE)</f>
        <v>US / Canada</v>
      </c>
      <c r="N215" s="3" t="s">
        <v>38</v>
      </c>
      <c r="O215" s="12">
        <v>5</v>
      </c>
      <c r="P215" s="3">
        <v>10</v>
      </c>
    </row>
    <row r="216" spans="2:16" ht="15" customHeight="1">
      <c r="B216" s="3" t="s">
        <v>452</v>
      </c>
      <c r="C216" s="12" t="str">
        <f>IF(AND(tblSalaries[[#This Row],[Region]]=Selected_Region, tblSalaries[[#This Row],[Job Type]]=Selected_Job_Type), COUNT($C$5:C215), "")</f>
        <v/>
      </c>
      <c r="D216" s="5">
        <v>41059.700868055559</v>
      </c>
      <c r="E216" s="6" t="s">
        <v>453</v>
      </c>
      <c r="F216" s="3">
        <v>25000</v>
      </c>
      <c r="G216" s="3" t="s">
        <v>108</v>
      </c>
      <c r="H216" s="3">
        <f>tblSalaries[[#This Row],[clean Salary (in local currency)]]*VLOOKUP(tblSalaries[[#This Row],[Currency]],tblXrate[#Data],2,FALSE)</f>
        <v>39404.456801682099</v>
      </c>
      <c r="I216" s="3" t="s">
        <v>454</v>
      </c>
      <c r="J216" s="3" t="s">
        <v>45</v>
      </c>
      <c r="K216" s="3" t="s">
        <v>89</v>
      </c>
      <c r="L216" s="3" t="str">
        <f>VLOOKUP(tblSalaries[[#This Row],[Where do you work]],tblCountries[[Actual]:[Mapping]],2,FALSE)</f>
        <v>UK</v>
      </c>
      <c r="M216" s="12" t="str">
        <f>VLOOKUP(tblSalaries[[#This Row],[clean Country]], mapping!$M$4:$N$137, 2, FALSE)</f>
        <v>EU</v>
      </c>
      <c r="N216" s="3" t="s">
        <v>38</v>
      </c>
      <c r="O216" s="12">
        <v>5</v>
      </c>
      <c r="P216" s="3">
        <v>35</v>
      </c>
    </row>
    <row r="217" spans="2:16" ht="15" customHeight="1">
      <c r="B217" s="3" t="s">
        <v>455</v>
      </c>
      <c r="C217" s="12" t="str">
        <f>IF(AND(tblSalaries[[#This Row],[Region]]=Selected_Region, tblSalaries[[#This Row],[Job Type]]=Selected_Job_Type), COUNT($C$5:C216), "")</f>
        <v/>
      </c>
      <c r="D217" s="5">
        <v>41073.98097222222</v>
      </c>
      <c r="E217" s="6">
        <v>50000</v>
      </c>
      <c r="F217" s="3">
        <v>50000</v>
      </c>
      <c r="G217" s="3" t="s">
        <v>108</v>
      </c>
      <c r="H217" s="3">
        <f>tblSalaries[[#This Row],[clean Salary (in local currency)]]*VLOOKUP(tblSalaries[[#This Row],[Currency]],tblXrate[#Data],2,FALSE)</f>
        <v>78808.913603364199</v>
      </c>
      <c r="I217" s="3" t="s">
        <v>454</v>
      </c>
      <c r="J217" s="3" t="s">
        <v>45</v>
      </c>
      <c r="K217" s="3" t="s">
        <v>89</v>
      </c>
      <c r="L217" s="3" t="str">
        <f>VLOOKUP(tblSalaries[[#This Row],[Where do you work]],tblCountries[[Actual]:[Mapping]],2,FALSE)</f>
        <v>UK</v>
      </c>
      <c r="M217" s="12" t="str">
        <f>VLOOKUP(tblSalaries[[#This Row],[clean Country]], mapping!$M$4:$N$137, 2, FALSE)</f>
        <v>EU</v>
      </c>
      <c r="N217" s="3" t="s">
        <v>34</v>
      </c>
      <c r="O217" s="12">
        <v>2.5</v>
      </c>
      <c r="P217" s="3">
        <v>10</v>
      </c>
    </row>
    <row r="218" spans="2:16" ht="15" customHeight="1">
      <c r="B218" s="3" t="s">
        <v>456</v>
      </c>
      <c r="C218" s="12" t="str">
        <f>IF(AND(tblSalaries[[#This Row],[Region]]=Selected_Region, tblSalaries[[#This Row],[Job Type]]=Selected_Job_Type), COUNT($C$5:C217), "")</f>
        <v/>
      </c>
      <c r="D218" s="5">
        <v>41057.286168981482</v>
      </c>
      <c r="E218" s="6">
        <v>45616</v>
      </c>
      <c r="F218" s="3">
        <v>45616</v>
      </c>
      <c r="G218" s="3" t="s">
        <v>36</v>
      </c>
      <c r="H218" s="3">
        <f>tblSalaries[[#This Row],[clean Salary (in local currency)]]*VLOOKUP(tblSalaries[[#This Row],[Currency]],tblXrate[#Data],2,FALSE)</f>
        <v>45616</v>
      </c>
      <c r="I218" s="3" t="s">
        <v>457</v>
      </c>
      <c r="J218" s="3" t="s">
        <v>112</v>
      </c>
      <c r="K218" s="3" t="s">
        <v>64</v>
      </c>
      <c r="L218" s="3" t="str">
        <f>VLOOKUP(tblSalaries[[#This Row],[Where do you work]],tblCountries[[Actual]:[Mapping]],2,FALSE)</f>
        <v>Australia</v>
      </c>
      <c r="M218" s="12" t="str">
        <f>VLOOKUP(tblSalaries[[#This Row],[clean Country]], mapping!$M$4:$N$137, 2, FALSE)</f>
        <v>Pacific</v>
      </c>
      <c r="N218" s="3" t="s">
        <v>38</v>
      </c>
      <c r="O218" s="12">
        <v>5</v>
      </c>
      <c r="P218" s="3">
        <v>1.5</v>
      </c>
    </row>
    <row r="219" spans="2:16" ht="15" customHeight="1">
      <c r="B219" s="3" t="s">
        <v>2123</v>
      </c>
      <c r="C219" s="12" t="str">
        <f>IF(AND(tblSalaries[[#This Row],[Region]]=Selected_Region, tblSalaries[[#This Row],[Job Type]]=Selected_Job_Type), COUNT($C$5:C218), "")</f>
        <v/>
      </c>
      <c r="D219" s="5">
        <v>41059.760740740741</v>
      </c>
      <c r="E219" s="6">
        <v>4000</v>
      </c>
      <c r="F219" s="3">
        <v>4000</v>
      </c>
      <c r="G219" s="3" t="s">
        <v>36</v>
      </c>
      <c r="H219" s="3">
        <f>tblSalaries[[#This Row],[clean Salary (in local currency)]]*VLOOKUP(tblSalaries[[#This Row],[Currency]],tblXrate[#Data],2,FALSE)</f>
        <v>4000</v>
      </c>
      <c r="I219" s="3" t="s">
        <v>2124</v>
      </c>
      <c r="J219" s="3" t="s">
        <v>112</v>
      </c>
      <c r="K219" s="3" t="s">
        <v>1</v>
      </c>
      <c r="L219" s="3" t="str">
        <f>VLOOKUP(tblSalaries[[#This Row],[Where do you work]],tblCountries[[Actual]:[Mapping]],2,FALSE)</f>
        <v>India</v>
      </c>
      <c r="M219" s="12" t="str">
        <f>VLOOKUP(tblSalaries[[#This Row],[clean Country]], mapping!$M$4:$N$137, 2, FALSE)</f>
        <v>Asia</v>
      </c>
      <c r="N219" s="3" t="s">
        <v>61</v>
      </c>
      <c r="O219" s="12">
        <v>8</v>
      </c>
      <c r="P219" s="3">
        <v>6</v>
      </c>
    </row>
    <row r="220" spans="2:16" ht="15" customHeight="1">
      <c r="B220" s="3" t="s">
        <v>2478</v>
      </c>
      <c r="C220" s="12" t="str">
        <f>IF(AND(tblSalaries[[#This Row],[Region]]=Selected_Region, tblSalaries[[#This Row],[Job Type]]=Selected_Job_Type), COUNT($C$5:C219), "")</f>
        <v/>
      </c>
      <c r="D220" s="5">
        <v>41055.460972222223</v>
      </c>
      <c r="E220" s="6">
        <v>4000</v>
      </c>
      <c r="F220" s="3">
        <v>4000</v>
      </c>
      <c r="G220" s="3" t="s">
        <v>36</v>
      </c>
      <c r="H220" s="3">
        <f>tblSalaries[[#This Row],[clean Salary (in local currency)]]*VLOOKUP(tblSalaries[[#This Row],[Currency]],tblXrate[#Data],2,FALSE)</f>
        <v>4000</v>
      </c>
      <c r="I220" s="3" t="s">
        <v>2477</v>
      </c>
      <c r="J220" s="3" t="s">
        <v>632</v>
      </c>
      <c r="K220" s="3" t="s">
        <v>1</v>
      </c>
      <c r="L220" s="3" t="str">
        <f>VLOOKUP(tblSalaries[[#This Row],[Where do you work]],tblCountries[[Actual]:[Mapping]],2,FALSE)</f>
        <v>India</v>
      </c>
      <c r="M220" s="12" t="str">
        <f>VLOOKUP(tblSalaries[[#This Row],[clean Country]], mapping!$M$4:$N$137, 2, FALSE)</f>
        <v>Asia</v>
      </c>
      <c r="N220" s="3" t="s">
        <v>61</v>
      </c>
      <c r="O220" s="12">
        <v>8</v>
      </c>
      <c r="P220" s="3">
        <v>6</v>
      </c>
    </row>
    <row r="221" spans="2:16" ht="15" customHeight="1">
      <c r="B221" s="3" t="s">
        <v>2480</v>
      </c>
      <c r="C221" s="12" t="str">
        <f>IF(AND(tblSalaries[[#This Row],[Region]]=Selected_Region, tblSalaries[[#This Row],[Job Type]]=Selected_Job_Type), COUNT($C$5:C220), "")</f>
        <v/>
      </c>
      <c r="D221" s="5">
        <v>41055.496724537035</v>
      </c>
      <c r="E221" s="6">
        <v>4000</v>
      </c>
      <c r="F221" s="3">
        <v>4000</v>
      </c>
      <c r="G221" s="3" t="s">
        <v>36</v>
      </c>
      <c r="H221" s="3">
        <f>tblSalaries[[#This Row],[clean Salary (in local currency)]]*VLOOKUP(tblSalaries[[#This Row],[Currency]],tblXrate[#Data],2,FALSE)</f>
        <v>4000</v>
      </c>
      <c r="I221" s="3" t="s">
        <v>2477</v>
      </c>
      <c r="J221" s="3" t="s">
        <v>632</v>
      </c>
      <c r="K221" s="3" t="s">
        <v>1</v>
      </c>
      <c r="L221" s="3" t="str">
        <f>VLOOKUP(tblSalaries[[#This Row],[Where do you work]],tblCountries[[Actual]:[Mapping]],2,FALSE)</f>
        <v>India</v>
      </c>
      <c r="M221" s="12" t="str">
        <f>VLOOKUP(tblSalaries[[#This Row],[clean Country]], mapping!$M$4:$N$137, 2, FALSE)</f>
        <v>Asia</v>
      </c>
      <c r="N221" s="3" t="s">
        <v>61</v>
      </c>
      <c r="O221" s="12">
        <v>8</v>
      </c>
      <c r="P221" s="3">
        <v>4</v>
      </c>
    </row>
    <row r="222" spans="2:16" ht="15" customHeight="1">
      <c r="B222" s="3" t="s">
        <v>2649</v>
      </c>
      <c r="C222" s="12" t="str">
        <f>IF(AND(tblSalaries[[#This Row],[Region]]=Selected_Region, tblSalaries[[#This Row],[Job Type]]=Selected_Job_Type), COUNT($C$5:C221), "")</f>
        <v/>
      </c>
      <c r="D222" s="5">
        <v>41079.527268518519</v>
      </c>
      <c r="E222" s="6">
        <v>4000</v>
      </c>
      <c r="F222" s="3">
        <v>4000</v>
      </c>
      <c r="G222" s="3" t="s">
        <v>36</v>
      </c>
      <c r="H222" s="3">
        <f>tblSalaries[[#This Row],[clean Salary (in local currency)]]*VLOOKUP(tblSalaries[[#This Row],[Currency]],tblXrate[#Data],2,FALSE)</f>
        <v>4000</v>
      </c>
      <c r="I222" s="3" t="s">
        <v>2650</v>
      </c>
      <c r="J222" s="3" t="s">
        <v>112</v>
      </c>
      <c r="K222" s="3" t="s">
        <v>1</v>
      </c>
      <c r="L222" s="3" t="str">
        <f>VLOOKUP(tblSalaries[[#This Row],[Where do you work]],tblCountries[[Actual]:[Mapping]],2,FALSE)</f>
        <v>India</v>
      </c>
      <c r="M222" s="12" t="str">
        <f>VLOOKUP(tblSalaries[[#This Row],[clean Country]], mapping!$M$4:$N$137, 2, FALSE)</f>
        <v>Asia</v>
      </c>
      <c r="N222" s="3" t="s">
        <v>34</v>
      </c>
      <c r="O222" s="12">
        <v>2.5</v>
      </c>
      <c r="P222" s="3">
        <v>4</v>
      </c>
    </row>
    <row r="223" spans="2:16" ht="15" customHeight="1">
      <c r="B223" s="3" t="s">
        <v>2491</v>
      </c>
      <c r="C223" s="12" t="str">
        <f>IF(AND(tblSalaries[[#This Row],[Region]]=Selected_Region, tblSalaries[[#This Row],[Job Type]]=Selected_Job_Type), COUNT($C$5:C222), "")</f>
        <v/>
      </c>
      <c r="D223" s="5">
        <v>41055.71025462963</v>
      </c>
      <c r="E223" s="6" t="s">
        <v>2492</v>
      </c>
      <c r="F223" s="3">
        <v>225000</v>
      </c>
      <c r="G223" s="3" t="s">
        <v>31</v>
      </c>
      <c r="H223" s="3">
        <f>tblSalaries[[#This Row],[clean Salary (in local currency)]]*VLOOKUP(tblSalaries[[#This Row],[Currency]],tblXrate[#Data],2,FALSE)</f>
        <v>4006.7812546745777</v>
      </c>
      <c r="I223" s="3" t="s">
        <v>2477</v>
      </c>
      <c r="J223" s="3" t="s">
        <v>632</v>
      </c>
      <c r="K223" s="3" t="s">
        <v>1</v>
      </c>
      <c r="L223" s="3" t="str">
        <f>VLOOKUP(tblSalaries[[#This Row],[Where do you work]],tblCountries[[Actual]:[Mapping]],2,FALSE)</f>
        <v>India</v>
      </c>
      <c r="M223" s="12" t="str">
        <f>VLOOKUP(tblSalaries[[#This Row],[clean Country]], mapping!$M$4:$N$137, 2, FALSE)</f>
        <v>Asia</v>
      </c>
      <c r="N223" s="3" t="s">
        <v>61</v>
      </c>
      <c r="O223" s="12">
        <v>8</v>
      </c>
      <c r="P223" s="3">
        <v>5.5</v>
      </c>
    </row>
    <row r="224" spans="2:16" ht="15" customHeight="1">
      <c r="B224" s="3" t="s">
        <v>2485</v>
      </c>
      <c r="C224" s="12" t="str">
        <f>IF(AND(tblSalaries[[#This Row],[Region]]=Selected_Region, tblSalaries[[#This Row],[Job Type]]=Selected_Job_Type), COUNT($C$5:C223), "")</f>
        <v/>
      </c>
      <c r="D224" s="5">
        <v>41055.533553240741</v>
      </c>
      <c r="E224" s="6" t="s">
        <v>2486</v>
      </c>
      <c r="F224" s="3">
        <v>230000</v>
      </c>
      <c r="G224" s="3" t="s">
        <v>31</v>
      </c>
      <c r="H224" s="3">
        <f>tblSalaries[[#This Row],[clean Salary (in local currency)]]*VLOOKUP(tblSalaries[[#This Row],[Currency]],tblXrate[#Data],2,FALSE)</f>
        <v>4095.8208381117906</v>
      </c>
      <c r="I224" s="3" t="s">
        <v>2477</v>
      </c>
      <c r="J224" s="3" t="s">
        <v>632</v>
      </c>
      <c r="K224" s="3" t="s">
        <v>1</v>
      </c>
      <c r="L224" s="3" t="str">
        <f>VLOOKUP(tblSalaries[[#This Row],[Where do you work]],tblCountries[[Actual]:[Mapping]],2,FALSE)</f>
        <v>India</v>
      </c>
      <c r="M224" s="12" t="str">
        <f>VLOOKUP(tblSalaries[[#This Row],[clean Country]], mapping!$M$4:$N$137, 2, FALSE)</f>
        <v>Asia</v>
      </c>
      <c r="N224" s="3" t="s">
        <v>61</v>
      </c>
      <c r="O224" s="12">
        <v>8</v>
      </c>
      <c r="P224" s="3">
        <v>3</v>
      </c>
    </row>
    <row r="225" spans="2:16" ht="15" customHeight="1">
      <c r="B225" s="3" t="s">
        <v>2772</v>
      </c>
      <c r="C225" s="12" t="str">
        <f>IF(AND(tblSalaries[[#This Row],[Region]]=Selected_Region, tblSalaries[[#This Row],[Job Type]]=Selected_Job_Type), COUNT($C$5:C224), "")</f>
        <v/>
      </c>
      <c r="D225" s="5">
        <v>41059.709143518521</v>
      </c>
      <c r="E225" s="6">
        <v>230000</v>
      </c>
      <c r="F225" s="3">
        <v>230000</v>
      </c>
      <c r="G225" s="3" t="s">
        <v>31</v>
      </c>
      <c r="H225" s="3">
        <f>tblSalaries[[#This Row],[clean Salary (in local currency)]]*VLOOKUP(tblSalaries[[#This Row],[Currency]],tblXrate[#Data],2,FALSE)</f>
        <v>4095.8208381117906</v>
      </c>
      <c r="I225" s="3" t="s">
        <v>2773</v>
      </c>
      <c r="J225" s="3" t="s">
        <v>112</v>
      </c>
      <c r="K225" s="3" t="s">
        <v>1</v>
      </c>
      <c r="L225" s="3" t="str">
        <f>VLOOKUP(tblSalaries[[#This Row],[Where do you work]],tblCountries[[Actual]:[Mapping]],2,FALSE)</f>
        <v>India</v>
      </c>
      <c r="M225" s="12" t="str">
        <f>VLOOKUP(tblSalaries[[#This Row],[clean Country]], mapping!$M$4:$N$137, 2, FALSE)</f>
        <v>Asia</v>
      </c>
      <c r="N225" s="3" t="s">
        <v>38</v>
      </c>
      <c r="O225" s="12">
        <v>5</v>
      </c>
      <c r="P225" s="3">
        <v>1.6</v>
      </c>
    </row>
    <row r="226" spans="2:16" ht="15" customHeight="1">
      <c r="B226" s="3" t="s">
        <v>558</v>
      </c>
      <c r="C226" s="12" t="str">
        <f>IF(AND(tblSalaries[[#This Row],[Region]]=Selected_Region, tblSalaries[[#This Row],[Job Type]]=Selected_Job_Type), COUNT($C$5:C225), "")</f>
        <v/>
      </c>
      <c r="D226" s="5">
        <v>41055.036458333336</v>
      </c>
      <c r="E226" s="6">
        <v>233000</v>
      </c>
      <c r="F226" s="3">
        <v>233000</v>
      </c>
      <c r="G226" s="3" t="s">
        <v>31</v>
      </c>
      <c r="H226" s="3">
        <f>tblSalaries[[#This Row],[clean Salary (in local currency)]]*VLOOKUP(tblSalaries[[#This Row],[Currency]],tblXrate[#Data],2,FALSE)</f>
        <v>4149.2445881741187</v>
      </c>
      <c r="I226" s="3" t="s">
        <v>559</v>
      </c>
      <c r="J226" s="3" t="s">
        <v>134</v>
      </c>
      <c r="K226" s="3" t="s">
        <v>1</v>
      </c>
      <c r="L226" s="3" t="str">
        <f>VLOOKUP(tblSalaries[[#This Row],[Where do you work]],tblCountries[[Actual]:[Mapping]],2,FALSE)</f>
        <v>India</v>
      </c>
      <c r="M226" s="12" t="str">
        <f>VLOOKUP(tblSalaries[[#This Row],[clean Country]], mapping!$M$4:$N$137, 2, FALSE)</f>
        <v>Asia</v>
      </c>
      <c r="N226" s="3" t="s">
        <v>61</v>
      </c>
      <c r="O226" s="12">
        <v>8</v>
      </c>
    </row>
    <row r="227" spans="2:16" ht="15" customHeight="1">
      <c r="B227" s="3" t="s">
        <v>2479</v>
      </c>
      <c r="C227" s="12" t="str">
        <f>IF(AND(tblSalaries[[#This Row],[Region]]=Selected_Region, tblSalaries[[#This Row],[Job Type]]=Selected_Job_Type), COUNT($C$5:C226), "")</f>
        <v/>
      </c>
      <c r="D227" s="5">
        <v>41055.464895833335</v>
      </c>
      <c r="E227" s="6">
        <v>4200</v>
      </c>
      <c r="F227" s="3">
        <v>4200</v>
      </c>
      <c r="G227" s="3" t="s">
        <v>36</v>
      </c>
      <c r="H227" s="3">
        <f>tblSalaries[[#This Row],[clean Salary (in local currency)]]*VLOOKUP(tblSalaries[[#This Row],[Currency]],tblXrate[#Data],2,FALSE)</f>
        <v>4200</v>
      </c>
      <c r="I227" s="3" t="s">
        <v>2477</v>
      </c>
      <c r="J227" s="3" t="s">
        <v>632</v>
      </c>
      <c r="K227" s="3" t="s">
        <v>1</v>
      </c>
      <c r="L227" s="3" t="str">
        <f>VLOOKUP(tblSalaries[[#This Row],[Where do you work]],tblCountries[[Actual]:[Mapping]],2,FALSE)</f>
        <v>India</v>
      </c>
      <c r="M227" s="12" t="str">
        <f>VLOOKUP(tblSalaries[[#This Row],[clean Country]], mapping!$M$4:$N$137, 2, FALSE)</f>
        <v>Asia</v>
      </c>
      <c r="N227" s="3" t="s">
        <v>61</v>
      </c>
      <c r="O227" s="12">
        <v>8</v>
      </c>
      <c r="P227" s="3">
        <v>4</v>
      </c>
    </row>
    <row r="228" spans="2:16" ht="15" customHeight="1">
      <c r="B228" s="3" t="s">
        <v>477</v>
      </c>
      <c r="C228" s="12" t="str">
        <f>IF(AND(tblSalaries[[#This Row],[Region]]=Selected_Region, tblSalaries[[#This Row],[Job Type]]=Selected_Job_Type), COUNT($C$5:C227), "")</f>
        <v/>
      </c>
      <c r="D228" s="5">
        <v>41055.701481481483</v>
      </c>
      <c r="E228" s="6" t="s">
        <v>478</v>
      </c>
      <c r="F228" s="3">
        <v>11000</v>
      </c>
      <c r="G228" s="3" t="s">
        <v>36</v>
      </c>
      <c r="H228" s="3">
        <f>tblSalaries[[#This Row],[clean Salary (in local currency)]]*VLOOKUP(tblSalaries[[#This Row],[Currency]],tblXrate[#Data],2,FALSE)</f>
        <v>11000</v>
      </c>
      <c r="I228" s="3" t="s">
        <v>479</v>
      </c>
      <c r="J228" s="3" t="s">
        <v>134</v>
      </c>
      <c r="K228" s="3" t="s">
        <v>480</v>
      </c>
      <c r="L228" s="3" t="str">
        <f>VLOOKUP(tblSalaries[[#This Row],[Where do you work]],tblCountries[[Actual]:[Mapping]],2,FALSE)</f>
        <v>Sri Lanka</v>
      </c>
      <c r="M228" s="12" t="str">
        <f>VLOOKUP(tblSalaries[[#This Row],[clean Country]], mapping!$M$4:$N$137, 2, FALSE)</f>
        <v>Pacific</v>
      </c>
      <c r="N228" s="3" t="s">
        <v>61</v>
      </c>
      <c r="O228" s="12">
        <v>8</v>
      </c>
      <c r="P228" s="3">
        <v>4.5</v>
      </c>
    </row>
    <row r="229" spans="2:16" ht="15" customHeight="1">
      <c r="B229" s="3" t="s">
        <v>81</v>
      </c>
      <c r="C229" s="12" t="str">
        <f>IF(AND(tblSalaries[[#This Row],[Region]]=Selected_Region, tblSalaries[[#This Row],[Job Type]]=Selected_Job_Type), COUNT($C$5:C228), "")</f>
        <v/>
      </c>
      <c r="D229" s="5">
        <v>41057.674212962964</v>
      </c>
      <c r="E229" s="6" t="s">
        <v>82</v>
      </c>
      <c r="F229" s="3">
        <v>240000</v>
      </c>
      <c r="G229" s="3" t="s">
        <v>31</v>
      </c>
      <c r="H229" s="3">
        <f>tblSalaries[[#This Row],[clean Salary (in local currency)]]*VLOOKUP(tblSalaries[[#This Row],[Currency]],tblXrate[#Data],2,FALSE)</f>
        <v>4273.9000049862161</v>
      </c>
      <c r="I229" s="3" t="s">
        <v>45</v>
      </c>
      <c r="J229" s="3" t="s">
        <v>45</v>
      </c>
      <c r="K229" s="3" t="s">
        <v>1</v>
      </c>
      <c r="L229" s="3" t="str">
        <f>VLOOKUP(tblSalaries[[#This Row],[Where do you work]],tblCountries[[Actual]:[Mapping]],2,FALSE)</f>
        <v>India</v>
      </c>
      <c r="M229" s="12" t="str">
        <f>VLOOKUP(tblSalaries[[#This Row],[clean Country]], mapping!$M$4:$N$137, 2, FALSE)</f>
        <v>Asia</v>
      </c>
      <c r="N229" s="3" t="s">
        <v>61</v>
      </c>
      <c r="O229" s="12">
        <v>8</v>
      </c>
      <c r="P229" s="3">
        <v>20</v>
      </c>
    </row>
    <row r="230" spans="2:16" ht="15" customHeight="1">
      <c r="B230" s="3" t="s">
        <v>301</v>
      </c>
      <c r="C230" s="12" t="str">
        <f>IF(AND(tblSalaries[[#This Row],[Region]]=Selected_Region, tblSalaries[[#This Row],[Job Type]]=Selected_Job_Type), COUNT($C$5:C229), "")</f>
        <v/>
      </c>
      <c r="D230" s="5">
        <v>41055.815416666665</v>
      </c>
      <c r="E230" s="6">
        <v>240000</v>
      </c>
      <c r="F230" s="3">
        <v>240000</v>
      </c>
      <c r="G230" s="3" t="s">
        <v>31</v>
      </c>
      <c r="H230" s="3">
        <f>tblSalaries[[#This Row],[clean Salary (in local currency)]]*VLOOKUP(tblSalaries[[#This Row],[Currency]],tblXrate[#Data],2,FALSE)</f>
        <v>4273.9000049862161</v>
      </c>
      <c r="I230" s="3" t="s">
        <v>112</v>
      </c>
      <c r="J230" s="3" t="s">
        <v>112</v>
      </c>
      <c r="K230" s="3" t="s">
        <v>1</v>
      </c>
      <c r="L230" s="3" t="str">
        <f>VLOOKUP(tblSalaries[[#This Row],[Where do you work]],tblCountries[[Actual]:[Mapping]],2,FALSE)</f>
        <v>India</v>
      </c>
      <c r="M230" s="12" t="str">
        <f>VLOOKUP(tblSalaries[[#This Row],[clean Country]], mapping!$M$4:$N$137, 2, FALSE)</f>
        <v>Asia</v>
      </c>
      <c r="N230" s="3" t="s">
        <v>61</v>
      </c>
      <c r="O230" s="12">
        <v>8</v>
      </c>
      <c r="P230" s="3">
        <v>4</v>
      </c>
    </row>
    <row r="231" spans="2:16" ht="15" customHeight="1">
      <c r="B231" s="3" t="s">
        <v>1608</v>
      </c>
      <c r="C231" s="12" t="str">
        <f>IF(AND(tblSalaries[[#This Row],[Region]]=Selected_Region, tblSalaries[[#This Row],[Job Type]]=Selected_Job_Type), COUNT($C$5:C230), "")</f>
        <v/>
      </c>
      <c r="D231" s="5">
        <v>41055.710717592592</v>
      </c>
      <c r="E231" s="6" t="s">
        <v>1609</v>
      </c>
      <c r="F231" s="3">
        <v>240000</v>
      </c>
      <c r="G231" s="3" t="s">
        <v>31</v>
      </c>
      <c r="H231" s="3">
        <f>tblSalaries[[#This Row],[clean Salary (in local currency)]]*VLOOKUP(tblSalaries[[#This Row],[Currency]],tblXrate[#Data],2,FALSE)</f>
        <v>4273.9000049862161</v>
      </c>
      <c r="I231" s="3" t="s">
        <v>1610</v>
      </c>
      <c r="J231" s="3" t="s">
        <v>112</v>
      </c>
      <c r="K231" s="3" t="s">
        <v>1</v>
      </c>
      <c r="L231" s="3" t="str">
        <f>VLOOKUP(tblSalaries[[#This Row],[Where do you work]],tblCountries[[Actual]:[Mapping]],2,FALSE)</f>
        <v>India</v>
      </c>
      <c r="M231" s="12" t="str">
        <f>VLOOKUP(tblSalaries[[#This Row],[clean Country]], mapping!$M$4:$N$137, 2, FALSE)</f>
        <v>Asia</v>
      </c>
      <c r="N231" s="3" t="s">
        <v>34</v>
      </c>
      <c r="O231" s="12">
        <v>2.5</v>
      </c>
      <c r="P231" s="3">
        <v>20</v>
      </c>
    </row>
    <row r="232" spans="2:16" ht="15" customHeight="1">
      <c r="B232" s="3" t="s">
        <v>489</v>
      </c>
      <c r="C232" s="12" t="str">
        <f>IF(AND(tblSalaries[[#This Row],[Region]]=Selected_Region, tblSalaries[[#This Row],[Job Type]]=Selected_Job_Type), COUNT($C$5:C231), "")</f>
        <v/>
      </c>
      <c r="D232" s="5">
        <v>41055.066377314812</v>
      </c>
      <c r="E232" s="6">
        <v>29000</v>
      </c>
      <c r="F232" s="3">
        <v>29000</v>
      </c>
      <c r="G232" s="3" t="s">
        <v>36</v>
      </c>
      <c r="H232" s="3">
        <f>tblSalaries[[#This Row],[clean Salary (in local currency)]]*VLOOKUP(tblSalaries[[#This Row],[Currency]],tblXrate[#Data],2,FALSE)</f>
        <v>29000</v>
      </c>
      <c r="I232" s="3" t="s">
        <v>490</v>
      </c>
      <c r="J232" s="3" t="s">
        <v>134</v>
      </c>
      <c r="K232" s="3" t="s">
        <v>0</v>
      </c>
      <c r="L232" s="3" t="str">
        <f>VLOOKUP(tblSalaries[[#This Row],[Where do you work]],tblCountries[[Actual]:[Mapping]],2,FALSE)</f>
        <v>USA</v>
      </c>
      <c r="M232" s="12" t="str">
        <f>VLOOKUP(tblSalaries[[#This Row],[clean Country]], mapping!$M$4:$N$137, 2, FALSE)</f>
        <v>US / Canada</v>
      </c>
      <c r="N232" s="3" t="s">
        <v>38</v>
      </c>
      <c r="O232" s="12">
        <v>5</v>
      </c>
    </row>
    <row r="233" spans="2:16" ht="15" customHeight="1">
      <c r="B233" s="3" t="s">
        <v>1616</v>
      </c>
      <c r="C233" s="12" t="str">
        <f>IF(AND(tblSalaries[[#This Row],[Region]]=Selected_Region, tblSalaries[[#This Row],[Job Type]]=Selected_Job_Type), COUNT($C$5:C232), "")</f>
        <v/>
      </c>
      <c r="D233" s="5">
        <v>41057.659282407411</v>
      </c>
      <c r="E233" s="6">
        <v>240000</v>
      </c>
      <c r="F233" s="3">
        <v>240000</v>
      </c>
      <c r="G233" s="3" t="s">
        <v>31</v>
      </c>
      <c r="H233" s="3">
        <f>tblSalaries[[#This Row],[clean Salary (in local currency)]]*VLOOKUP(tblSalaries[[#This Row],[Currency]],tblXrate[#Data],2,FALSE)</f>
        <v>4273.9000049862161</v>
      </c>
      <c r="I233" s="3" t="s">
        <v>1606</v>
      </c>
      <c r="J233" s="3" t="s">
        <v>112</v>
      </c>
      <c r="K233" s="3" t="s">
        <v>1</v>
      </c>
      <c r="L233" s="3" t="str">
        <f>VLOOKUP(tblSalaries[[#This Row],[Where do you work]],tblCountries[[Actual]:[Mapping]],2,FALSE)</f>
        <v>India</v>
      </c>
      <c r="M233" s="12" t="str">
        <f>VLOOKUP(tblSalaries[[#This Row],[clean Country]], mapping!$M$4:$N$137, 2, FALSE)</f>
        <v>Asia</v>
      </c>
      <c r="N233" s="3" t="s">
        <v>34</v>
      </c>
      <c r="O233" s="12">
        <v>2.5</v>
      </c>
      <c r="P233" s="3">
        <v>3</v>
      </c>
    </row>
    <row r="234" spans="2:16" ht="15" customHeight="1">
      <c r="B234" s="3" t="s">
        <v>494</v>
      </c>
      <c r="C234" s="12" t="str">
        <f>IF(AND(tblSalaries[[#This Row],[Region]]=Selected_Region, tblSalaries[[#This Row],[Job Type]]=Selected_Job_Type), COUNT($C$5:C233), "")</f>
        <v/>
      </c>
      <c r="D234" s="5">
        <v>41054.15042824074</v>
      </c>
      <c r="E234" s="6">
        <v>12000</v>
      </c>
      <c r="F234" s="3">
        <v>12000</v>
      </c>
      <c r="G234" s="3" t="s">
        <v>36</v>
      </c>
      <c r="H234" s="3">
        <f>tblSalaries[[#This Row],[clean Salary (in local currency)]]*VLOOKUP(tblSalaries[[#This Row],[Currency]],tblXrate[#Data],2,FALSE)</f>
        <v>12000</v>
      </c>
      <c r="I234" s="3" t="s">
        <v>495</v>
      </c>
      <c r="J234" s="3" t="s">
        <v>112</v>
      </c>
      <c r="K234" s="3" t="s">
        <v>496</v>
      </c>
      <c r="L234" s="3" t="str">
        <f>VLOOKUP(tblSalaries[[#This Row],[Where do you work]],tblCountries[[Actual]:[Mapping]],2,FALSE)</f>
        <v>Ukraine</v>
      </c>
      <c r="M234" s="12" t="str">
        <f>VLOOKUP(tblSalaries[[#This Row],[clean Country]], mapping!$M$4:$N$137, 2, FALSE)</f>
        <v>EU</v>
      </c>
      <c r="N234" s="3" t="s">
        <v>61</v>
      </c>
      <c r="O234" s="12">
        <v>8</v>
      </c>
    </row>
    <row r="235" spans="2:16" ht="15" customHeight="1">
      <c r="B235" s="3" t="s">
        <v>497</v>
      </c>
      <c r="C235" s="12" t="str">
        <f>IF(AND(tblSalaries[[#This Row],[Region]]=Selected_Region, tblSalaries[[#This Row],[Job Type]]=Selected_Job_Type), COUNT($C$5:C234), "")</f>
        <v/>
      </c>
      <c r="D235" s="5">
        <v>41055.180752314816</v>
      </c>
      <c r="E235" s="6">
        <v>78000</v>
      </c>
      <c r="F235" s="3">
        <v>78000</v>
      </c>
      <c r="G235" s="3" t="s">
        <v>108</v>
      </c>
      <c r="H235" s="3">
        <f>tblSalaries[[#This Row],[clean Salary (in local currency)]]*VLOOKUP(tblSalaries[[#This Row],[Currency]],tblXrate[#Data],2,FALSE)</f>
        <v>122941.90522124816</v>
      </c>
      <c r="I235" s="3" t="s">
        <v>498</v>
      </c>
      <c r="J235" s="3" t="s">
        <v>112</v>
      </c>
      <c r="K235" s="3" t="s">
        <v>89</v>
      </c>
      <c r="L235" s="3" t="str">
        <f>VLOOKUP(tblSalaries[[#This Row],[Where do you work]],tblCountries[[Actual]:[Mapping]],2,FALSE)</f>
        <v>UK</v>
      </c>
      <c r="M235" s="12" t="str">
        <f>VLOOKUP(tblSalaries[[#This Row],[clean Country]], mapping!$M$4:$N$137, 2, FALSE)</f>
        <v>EU</v>
      </c>
      <c r="N235" s="3" t="s">
        <v>73</v>
      </c>
      <c r="O235" s="12">
        <v>1.5</v>
      </c>
    </row>
    <row r="236" spans="2:16" ht="15" customHeight="1">
      <c r="B236" s="3" t="s">
        <v>499</v>
      </c>
      <c r="C236" s="12" t="str">
        <f>IF(AND(tblSalaries[[#This Row],[Region]]=Selected_Region, tblSalaries[[#This Row],[Job Type]]=Selected_Job_Type), COUNT($C$5:C235), "")</f>
        <v/>
      </c>
      <c r="D236" s="5">
        <v>41055.259872685187</v>
      </c>
      <c r="E236" s="6">
        <v>27500</v>
      </c>
      <c r="F236" s="3">
        <v>27500</v>
      </c>
      <c r="G236" s="3" t="s">
        <v>36</v>
      </c>
      <c r="H236" s="3">
        <f>tblSalaries[[#This Row],[clean Salary (in local currency)]]*VLOOKUP(tblSalaries[[#This Row],[Currency]],tblXrate[#Data],2,FALSE)</f>
        <v>27500</v>
      </c>
      <c r="I236" s="3" t="s">
        <v>498</v>
      </c>
      <c r="J236" s="3" t="s">
        <v>112</v>
      </c>
      <c r="K236" s="3" t="s">
        <v>0</v>
      </c>
      <c r="L236" s="3" t="str">
        <f>VLOOKUP(tblSalaries[[#This Row],[Where do you work]],tblCountries[[Actual]:[Mapping]],2,FALSE)</f>
        <v>USA</v>
      </c>
      <c r="M236" s="12" t="str">
        <f>VLOOKUP(tblSalaries[[#This Row],[clean Country]], mapping!$M$4:$N$137, 2, FALSE)</f>
        <v>US / Canada</v>
      </c>
      <c r="N236" s="3" t="s">
        <v>61</v>
      </c>
      <c r="O236" s="12">
        <v>8</v>
      </c>
      <c r="P236" s="3">
        <v>1</v>
      </c>
    </row>
    <row r="237" spans="2:16" ht="15" customHeight="1">
      <c r="B237" s="3" t="s">
        <v>1627</v>
      </c>
      <c r="C237" s="12" t="str">
        <f>IF(AND(tblSalaries[[#This Row],[Region]]=Selected_Region, tblSalaries[[#This Row],[Job Type]]=Selected_Job_Type), COUNT($C$5:C236), "")</f>
        <v/>
      </c>
      <c r="D237" s="5">
        <v>41064.601215277777</v>
      </c>
      <c r="E237" s="6" t="s">
        <v>1628</v>
      </c>
      <c r="F237" s="3">
        <v>240000</v>
      </c>
      <c r="G237" s="3" t="s">
        <v>31</v>
      </c>
      <c r="H237" s="3">
        <f>tblSalaries[[#This Row],[clean Salary (in local currency)]]*VLOOKUP(tblSalaries[[#This Row],[Currency]],tblXrate[#Data],2,FALSE)</f>
        <v>4273.9000049862161</v>
      </c>
      <c r="I237" s="3" t="s">
        <v>1629</v>
      </c>
      <c r="J237" s="3" t="s">
        <v>433</v>
      </c>
      <c r="K237" s="3" t="s">
        <v>1</v>
      </c>
      <c r="L237" s="3" t="str">
        <f>VLOOKUP(tblSalaries[[#This Row],[Where do you work]],tblCountries[[Actual]:[Mapping]],2,FALSE)</f>
        <v>India</v>
      </c>
      <c r="M237" s="12" t="str">
        <f>VLOOKUP(tblSalaries[[#This Row],[clean Country]], mapping!$M$4:$N$137, 2, FALSE)</f>
        <v>Asia</v>
      </c>
      <c r="N237" s="3" t="s">
        <v>34</v>
      </c>
      <c r="O237" s="12">
        <v>2.5</v>
      </c>
      <c r="P237" s="3">
        <v>15</v>
      </c>
    </row>
    <row r="238" spans="2:16" ht="15" customHeight="1">
      <c r="B238" s="3" t="s">
        <v>2205</v>
      </c>
      <c r="C238" s="12" t="str">
        <f>IF(AND(tblSalaries[[#This Row],[Region]]=Selected_Region, tblSalaries[[#This Row],[Job Type]]=Selected_Job_Type), COUNT($C$5:C237), "")</f>
        <v/>
      </c>
      <c r="D238" s="5">
        <v>41055.92287037037</v>
      </c>
      <c r="E238" s="6" t="s">
        <v>2206</v>
      </c>
      <c r="F238" s="3">
        <v>240000</v>
      </c>
      <c r="G238" s="3" t="s">
        <v>31</v>
      </c>
      <c r="H238" s="3">
        <f>tblSalaries[[#This Row],[clean Salary (in local currency)]]*VLOOKUP(tblSalaries[[#This Row],[Currency]],tblXrate[#Data],2,FALSE)</f>
        <v>4273.9000049862161</v>
      </c>
      <c r="I238" s="3" t="s">
        <v>2200</v>
      </c>
      <c r="J238" s="3" t="s">
        <v>134</v>
      </c>
      <c r="K238" s="3" t="s">
        <v>1</v>
      </c>
      <c r="L238" s="3" t="str">
        <f>VLOOKUP(tblSalaries[[#This Row],[Where do you work]],tblCountries[[Actual]:[Mapping]],2,FALSE)</f>
        <v>India</v>
      </c>
      <c r="M238" s="12" t="str">
        <f>VLOOKUP(tblSalaries[[#This Row],[clean Country]], mapping!$M$4:$N$137, 2, FALSE)</f>
        <v>Asia</v>
      </c>
      <c r="N238" s="3" t="s">
        <v>34</v>
      </c>
      <c r="O238" s="12">
        <v>2.5</v>
      </c>
      <c r="P238" s="3">
        <v>3</v>
      </c>
    </row>
    <row r="239" spans="2:16" ht="15" customHeight="1">
      <c r="B239" s="3" t="s">
        <v>503</v>
      </c>
      <c r="C239" s="12" t="str">
        <f>IF(AND(tblSalaries[[#This Row],[Region]]=Selected_Region, tblSalaries[[#This Row],[Job Type]]=Selected_Job_Type), COUNT($C$5:C238), "")</f>
        <v/>
      </c>
      <c r="D239" s="5">
        <v>41060.303888888891</v>
      </c>
      <c r="E239" s="6">
        <v>145000</v>
      </c>
      <c r="F239" s="3">
        <v>145000</v>
      </c>
      <c r="G239" s="3" t="s">
        <v>36</v>
      </c>
      <c r="H239" s="3">
        <f>tblSalaries[[#This Row],[clean Salary (in local currency)]]*VLOOKUP(tblSalaries[[#This Row],[Currency]],tblXrate[#Data],2,FALSE)</f>
        <v>145000</v>
      </c>
      <c r="I239" s="3" t="s">
        <v>498</v>
      </c>
      <c r="J239" s="3" t="s">
        <v>112</v>
      </c>
      <c r="K239" s="3" t="s">
        <v>0</v>
      </c>
      <c r="L239" s="3" t="str">
        <f>VLOOKUP(tblSalaries[[#This Row],[Where do you work]],tblCountries[[Actual]:[Mapping]],2,FALSE)</f>
        <v>USA</v>
      </c>
      <c r="M239" s="12" t="str">
        <f>VLOOKUP(tblSalaries[[#This Row],[clean Country]], mapping!$M$4:$N$137, 2, FALSE)</f>
        <v>US / Canada</v>
      </c>
      <c r="N239" s="3" t="s">
        <v>38</v>
      </c>
      <c r="O239" s="12">
        <v>5</v>
      </c>
      <c r="P239" s="3">
        <v>6</v>
      </c>
    </row>
    <row r="240" spans="2:16" ht="15" customHeight="1">
      <c r="B240" s="3" t="s">
        <v>3534</v>
      </c>
      <c r="C240" s="12" t="str">
        <f>IF(AND(tblSalaries[[#This Row],[Region]]=Selected_Region, tblSalaries[[#This Row],[Job Type]]=Selected_Job_Type), COUNT($C$5:C239), "")</f>
        <v/>
      </c>
      <c r="D240" s="5">
        <v>41055.690486111111</v>
      </c>
      <c r="E240" s="6" t="s">
        <v>3535</v>
      </c>
      <c r="F240" s="3">
        <v>240000</v>
      </c>
      <c r="G240" s="3" t="s">
        <v>31</v>
      </c>
      <c r="H240" s="3">
        <f>tblSalaries[[#This Row],[clean Salary (in local currency)]]*VLOOKUP(tblSalaries[[#This Row],[Currency]],tblXrate[#Data],2,FALSE)</f>
        <v>4273.9000049862161</v>
      </c>
      <c r="I240" s="3" t="s">
        <v>3536</v>
      </c>
      <c r="J240" s="3" t="s">
        <v>45</v>
      </c>
      <c r="K240" s="3" t="s">
        <v>1</v>
      </c>
      <c r="L240" s="3" t="str">
        <f>VLOOKUP(tblSalaries[[#This Row],[Where do you work]],tblCountries[[Actual]:[Mapping]],2,FALSE)</f>
        <v>India</v>
      </c>
      <c r="M240" s="12" t="str">
        <f>VLOOKUP(tblSalaries[[#This Row],[clean Country]], mapping!$M$4:$N$137, 2, FALSE)</f>
        <v>Asia</v>
      </c>
      <c r="N240" s="3" t="s">
        <v>38</v>
      </c>
      <c r="O240" s="12">
        <v>5</v>
      </c>
      <c r="P240" s="3">
        <v>8</v>
      </c>
    </row>
    <row r="241" spans="2:16" ht="15" customHeight="1">
      <c r="B241" s="3" t="s">
        <v>3728</v>
      </c>
      <c r="C241" s="12" t="str">
        <f>IF(AND(tblSalaries[[#This Row],[Region]]=Selected_Region, tblSalaries[[#This Row],[Job Type]]=Selected_Job_Type), COUNT($C$5:C240), "")</f>
        <v/>
      </c>
      <c r="D241" s="5">
        <v>41055.374247685184</v>
      </c>
      <c r="E241" s="6" t="s">
        <v>82</v>
      </c>
      <c r="F241" s="3">
        <v>240000</v>
      </c>
      <c r="G241" s="3" t="s">
        <v>31</v>
      </c>
      <c r="H241" s="3">
        <f>tblSalaries[[#This Row],[clean Salary (in local currency)]]*VLOOKUP(tblSalaries[[#This Row],[Currency]],tblXrate[#Data],2,FALSE)</f>
        <v>4273.9000049862161</v>
      </c>
      <c r="I241" s="3" t="s">
        <v>3729</v>
      </c>
      <c r="J241" s="3" t="s">
        <v>112</v>
      </c>
      <c r="K241" s="3" t="s">
        <v>1</v>
      </c>
      <c r="L241" s="3" t="str">
        <f>VLOOKUP(tblSalaries[[#This Row],[Where do you work]],tblCountries[[Actual]:[Mapping]],2,FALSE)</f>
        <v>India</v>
      </c>
      <c r="M241" s="12" t="str">
        <f>VLOOKUP(tblSalaries[[#This Row],[clean Country]], mapping!$M$4:$N$137, 2, FALSE)</f>
        <v>Asia</v>
      </c>
      <c r="N241" s="3" t="s">
        <v>34</v>
      </c>
      <c r="O241" s="12">
        <v>2.5</v>
      </c>
      <c r="P241" s="3">
        <v>5</v>
      </c>
    </row>
    <row r="242" spans="2:16" ht="15" customHeight="1">
      <c r="B242" s="3" t="s">
        <v>3908</v>
      </c>
      <c r="C242" s="12" t="str">
        <f>IF(AND(tblSalaries[[#This Row],[Region]]=Selected_Region, tblSalaries[[#This Row],[Job Type]]=Selected_Job_Type), COUNT($C$5:C241), "")</f>
        <v/>
      </c>
      <c r="D242" s="5">
        <v>41055.100810185184</v>
      </c>
      <c r="E242" s="6" t="s">
        <v>3909</v>
      </c>
      <c r="F242" s="3">
        <v>240000</v>
      </c>
      <c r="G242" s="3" t="s">
        <v>31</v>
      </c>
      <c r="H242" s="3">
        <f>tblSalaries[[#This Row],[clean Salary (in local currency)]]*VLOOKUP(tblSalaries[[#This Row],[Currency]],tblXrate[#Data],2,FALSE)</f>
        <v>4273.9000049862161</v>
      </c>
      <c r="I242" s="3" t="s">
        <v>3910</v>
      </c>
      <c r="J242" s="3" t="s">
        <v>134</v>
      </c>
      <c r="K242" s="3" t="s">
        <v>1</v>
      </c>
      <c r="L242" s="3" t="str">
        <f>VLOOKUP(tblSalaries[[#This Row],[Where do you work]],tblCountries[[Actual]:[Mapping]],2,FALSE)</f>
        <v>India</v>
      </c>
      <c r="M242" s="12" t="str">
        <f>VLOOKUP(tblSalaries[[#This Row],[clean Country]], mapping!$M$4:$N$137, 2, FALSE)</f>
        <v>Asia</v>
      </c>
      <c r="N242" s="3" t="s">
        <v>61</v>
      </c>
      <c r="O242" s="12">
        <v>8</v>
      </c>
    </row>
    <row r="243" spans="2:16" ht="15" customHeight="1">
      <c r="B243" s="3" t="s">
        <v>510</v>
      </c>
      <c r="C243" s="12" t="str">
        <f>IF(AND(tblSalaries[[#This Row],[Region]]=Selected_Region, tblSalaries[[#This Row],[Job Type]]=Selected_Job_Type), COUNT($C$5:C242), "")</f>
        <v/>
      </c>
      <c r="D243" s="5">
        <v>41060.454722222225</v>
      </c>
      <c r="E243" s="6">
        <v>1000</v>
      </c>
      <c r="F243" s="3">
        <v>12000</v>
      </c>
      <c r="G243" s="3" t="s">
        <v>36</v>
      </c>
      <c r="H243" s="3">
        <f>tblSalaries[[#This Row],[clean Salary (in local currency)]]*VLOOKUP(tblSalaries[[#This Row],[Currency]],tblXrate[#Data],2,FALSE)</f>
        <v>12000</v>
      </c>
      <c r="I243" s="3" t="s">
        <v>511</v>
      </c>
      <c r="J243" s="3" t="s">
        <v>112</v>
      </c>
      <c r="K243" s="3" t="s">
        <v>512</v>
      </c>
      <c r="L243" s="3" t="str">
        <f>VLOOKUP(tblSalaries[[#This Row],[Where do you work]],tblCountries[[Actual]:[Mapping]],2,FALSE)</f>
        <v>MYS</v>
      </c>
      <c r="M243" s="12" t="str">
        <f>VLOOKUP(tblSalaries[[#This Row],[clean Country]], mapping!$M$4:$N$137, 2, FALSE)</f>
        <v>Pacific</v>
      </c>
      <c r="N243" s="3" t="s">
        <v>34</v>
      </c>
      <c r="O243" s="12">
        <v>2.5</v>
      </c>
      <c r="P243" s="3">
        <v>0</v>
      </c>
    </row>
    <row r="244" spans="2:16" ht="15" customHeight="1">
      <c r="B244" s="3" t="s">
        <v>412</v>
      </c>
      <c r="C244" s="12" t="str">
        <f>IF(AND(tblSalaries[[#This Row],[Region]]=Selected_Region, tblSalaries[[#This Row],[Job Type]]=Selected_Job_Type), COUNT($C$5:C243), "")</f>
        <v/>
      </c>
      <c r="D244" s="5">
        <v>41055.296412037038</v>
      </c>
      <c r="E244" s="6" t="s">
        <v>413</v>
      </c>
      <c r="F244" s="3">
        <v>4285</v>
      </c>
      <c r="G244" s="3" t="s">
        <v>36</v>
      </c>
      <c r="H244" s="3">
        <f>tblSalaries[[#This Row],[clean Salary (in local currency)]]*VLOOKUP(tblSalaries[[#This Row],[Currency]],tblXrate[#Data],2,FALSE)</f>
        <v>4285</v>
      </c>
      <c r="I244" s="3" t="s">
        <v>414</v>
      </c>
      <c r="J244" s="3" t="s">
        <v>112</v>
      </c>
      <c r="K244" s="3" t="s">
        <v>1</v>
      </c>
      <c r="L244" s="3" t="str">
        <f>VLOOKUP(tblSalaries[[#This Row],[Where do you work]],tblCountries[[Actual]:[Mapping]],2,FALSE)</f>
        <v>India</v>
      </c>
      <c r="M244" s="12" t="str">
        <f>VLOOKUP(tblSalaries[[#This Row],[clean Country]], mapping!$M$4:$N$137, 2, FALSE)</f>
        <v>Asia</v>
      </c>
      <c r="N244" s="3" t="s">
        <v>61</v>
      </c>
      <c r="O244" s="12">
        <v>8</v>
      </c>
      <c r="P244" s="3">
        <v>6</v>
      </c>
    </row>
    <row r="245" spans="2:16" ht="15" customHeight="1">
      <c r="B245" s="3" t="s">
        <v>83</v>
      </c>
      <c r="C245" s="12" t="str">
        <f>IF(AND(tblSalaries[[#This Row],[Region]]=Selected_Region, tblSalaries[[#This Row],[Job Type]]=Selected_Job_Type), COUNT($C$5:C244), "")</f>
        <v/>
      </c>
      <c r="D245" s="5">
        <v>41057.732129629629</v>
      </c>
      <c r="E245" s="6">
        <v>242304</v>
      </c>
      <c r="F245" s="3">
        <v>242304</v>
      </c>
      <c r="G245" s="3" t="s">
        <v>31</v>
      </c>
      <c r="H245" s="3">
        <f>tblSalaries[[#This Row],[clean Salary (in local currency)]]*VLOOKUP(tblSalaries[[#This Row],[Currency]],tblXrate[#Data],2,FALSE)</f>
        <v>4314.929445034084</v>
      </c>
      <c r="I245" s="3" t="s">
        <v>75</v>
      </c>
      <c r="J245" s="3" t="s">
        <v>45</v>
      </c>
      <c r="K245" s="3" t="s">
        <v>1</v>
      </c>
      <c r="L245" s="3" t="str">
        <f>VLOOKUP(tblSalaries[[#This Row],[Where do you work]],tblCountries[[Actual]:[Mapping]],2,FALSE)</f>
        <v>India</v>
      </c>
      <c r="M245" s="12" t="str">
        <f>VLOOKUP(tblSalaries[[#This Row],[clean Country]], mapping!$M$4:$N$137, 2, FALSE)</f>
        <v>Asia</v>
      </c>
      <c r="N245" s="3" t="s">
        <v>38</v>
      </c>
      <c r="O245" s="12">
        <v>5</v>
      </c>
      <c r="P245" s="3">
        <v>7</v>
      </c>
    </row>
    <row r="246" spans="2:16" ht="15" customHeight="1">
      <c r="B246" s="3" t="s">
        <v>1823</v>
      </c>
      <c r="C246" s="12" t="str">
        <f>IF(AND(tblSalaries[[#This Row],[Region]]=Selected_Region, tblSalaries[[#This Row],[Job Type]]=Selected_Job_Type), COUNT($C$5:C245), "")</f>
        <v/>
      </c>
      <c r="D246" s="5">
        <v>41054.257152777776</v>
      </c>
      <c r="E246" s="6">
        <v>4320</v>
      </c>
      <c r="F246" s="3">
        <v>4320</v>
      </c>
      <c r="G246" s="3" t="s">
        <v>36</v>
      </c>
      <c r="H246" s="3">
        <f>tblSalaries[[#This Row],[clean Salary (in local currency)]]*VLOOKUP(tblSalaries[[#This Row],[Currency]],tblXrate[#Data],2,FALSE)</f>
        <v>4320</v>
      </c>
      <c r="I246" s="3" t="s">
        <v>1824</v>
      </c>
      <c r="J246" s="3" t="s">
        <v>45</v>
      </c>
      <c r="K246" s="3" t="s">
        <v>1</v>
      </c>
      <c r="L246" s="3" t="str">
        <f>VLOOKUP(tblSalaries[[#This Row],[Where do you work]],tblCountries[[Actual]:[Mapping]],2,FALSE)</f>
        <v>India</v>
      </c>
      <c r="M246" s="12" t="str">
        <f>VLOOKUP(tblSalaries[[#This Row],[clean Country]], mapping!$M$4:$N$137, 2, FALSE)</f>
        <v>Asia</v>
      </c>
      <c r="N246" s="3" t="s">
        <v>34</v>
      </c>
      <c r="O246" s="12">
        <v>2.5</v>
      </c>
    </row>
    <row r="247" spans="2:16" ht="15" customHeight="1">
      <c r="B247" s="3" t="s">
        <v>759</v>
      </c>
      <c r="C247" s="12" t="str">
        <f>IF(AND(tblSalaries[[#This Row],[Region]]=Selected_Region, tblSalaries[[#This Row],[Job Type]]=Selected_Job_Type), COUNT($C$5:C246), "")</f>
        <v/>
      </c>
      <c r="D247" s="5">
        <v>41059.485335648147</v>
      </c>
      <c r="E247" s="6">
        <v>363</v>
      </c>
      <c r="F247" s="3">
        <v>4356</v>
      </c>
      <c r="G247" s="3" t="s">
        <v>36</v>
      </c>
      <c r="H247" s="3">
        <f>tblSalaries[[#This Row],[clean Salary (in local currency)]]*VLOOKUP(tblSalaries[[#This Row],[Currency]],tblXrate[#Data],2,FALSE)</f>
        <v>4356</v>
      </c>
      <c r="I247" s="3" t="s">
        <v>700</v>
      </c>
      <c r="J247" s="3" t="s">
        <v>112</v>
      </c>
      <c r="K247" s="3" t="s">
        <v>1</v>
      </c>
      <c r="L247" s="3" t="str">
        <f>VLOOKUP(tblSalaries[[#This Row],[Where do you work]],tblCountries[[Actual]:[Mapping]],2,FALSE)</f>
        <v>India</v>
      </c>
      <c r="M247" s="12" t="str">
        <f>VLOOKUP(tblSalaries[[#This Row],[clean Country]], mapping!$M$4:$N$137, 2, FALSE)</f>
        <v>Asia</v>
      </c>
      <c r="N247" s="3" t="s">
        <v>38</v>
      </c>
      <c r="O247" s="12">
        <v>5</v>
      </c>
      <c r="P247" s="3">
        <v>5</v>
      </c>
    </row>
    <row r="248" spans="2:16" ht="15" customHeight="1">
      <c r="B248" s="3" t="s">
        <v>372</v>
      </c>
      <c r="C248" s="12" t="str">
        <f>IF(AND(tblSalaries[[#This Row],[Region]]=Selected_Region, tblSalaries[[#This Row],[Job Type]]=Selected_Job_Type), COUNT($C$5:C247), "")</f>
        <v/>
      </c>
      <c r="D248" s="5">
        <v>41061.606030092589</v>
      </c>
      <c r="E248" s="6">
        <v>250000</v>
      </c>
      <c r="F248" s="3">
        <v>250000</v>
      </c>
      <c r="G248" s="3" t="s">
        <v>31</v>
      </c>
      <c r="H248" s="3">
        <f>tblSalaries[[#This Row],[clean Salary (in local currency)]]*VLOOKUP(tblSalaries[[#This Row],[Currency]],tblXrate[#Data],2,FALSE)</f>
        <v>4451.9791718606421</v>
      </c>
      <c r="I248" s="3" t="s">
        <v>373</v>
      </c>
      <c r="J248" s="3" t="s">
        <v>374</v>
      </c>
      <c r="K248" s="3" t="s">
        <v>1</v>
      </c>
      <c r="L248" s="3" t="str">
        <f>VLOOKUP(tblSalaries[[#This Row],[Where do you work]],tblCountries[[Actual]:[Mapping]],2,FALSE)</f>
        <v>India</v>
      </c>
      <c r="M248" s="12" t="str">
        <f>VLOOKUP(tblSalaries[[#This Row],[clean Country]], mapping!$M$4:$N$137, 2, FALSE)</f>
        <v>Asia</v>
      </c>
      <c r="N248" s="3" t="s">
        <v>38</v>
      </c>
      <c r="O248" s="12">
        <v>5</v>
      </c>
      <c r="P248" s="3">
        <v>2.5</v>
      </c>
    </row>
    <row r="249" spans="2:16" ht="15" customHeight="1">
      <c r="B249" s="3" t="s">
        <v>402</v>
      </c>
      <c r="C249" s="12" t="str">
        <f>IF(AND(tblSalaries[[#This Row],[Region]]=Selected_Region, tblSalaries[[#This Row],[Job Type]]=Selected_Job_Type), COUNT($C$5:C248), "")</f>
        <v/>
      </c>
      <c r="D249" s="5">
        <v>41055.542974537035</v>
      </c>
      <c r="E249" s="6" t="s">
        <v>403</v>
      </c>
      <c r="F249" s="3">
        <v>250000</v>
      </c>
      <c r="G249" s="3" t="s">
        <v>31</v>
      </c>
      <c r="H249" s="3">
        <f>tblSalaries[[#This Row],[clean Salary (in local currency)]]*VLOOKUP(tblSalaries[[#This Row],[Currency]],tblXrate[#Data],2,FALSE)</f>
        <v>4451.9791718606421</v>
      </c>
      <c r="I249" s="3" t="s">
        <v>404</v>
      </c>
      <c r="J249" s="3" t="s">
        <v>134</v>
      </c>
      <c r="K249" s="3" t="s">
        <v>1</v>
      </c>
      <c r="L249" s="3" t="str">
        <f>VLOOKUP(tblSalaries[[#This Row],[Where do you work]],tblCountries[[Actual]:[Mapping]],2,FALSE)</f>
        <v>India</v>
      </c>
      <c r="M249" s="12" t="str">
        <f>VLOOKUP(tblSalaries[[#This Row],[clean Country]], mapping!$M$4:$N$137, 2, FALSE)</f>
        <v>Asia</v>
      </c>
      <c r="N249" s="3" t="s">
        <v>34</v>
      </c>
      <c r="O249" s="12">
        <v>2.5</v>
      </c>
      <c r="P249" s="3">
        <v>5</v>
      </c>
    </row>
    <row r="250" spans="2:16" ht="15" customHeight="1">
      <c r="B250" s="3" t="s">
        <v>550</v>
      </c>
      <c r="C250" s="12" t="str">
        <f>IF(AND(tblSalaries[[#This Row],[Region]]=Selected_Region, tblSalaries[[#This Row],[Job Type]]=Selected_Job_Type), COUNT($C$5:C249), "")</f>
        <v/>
      </c>
      <c r="D250" s="5">
        <v>41055.626168981478</v>
      </c>
      <c r="E250" s="6" t="s">
        <v>551</v>
      </c>
      <c r="F250" s="3">
        <v>250000</v>
      </c>
      <c r="G250" s="3" t="s">
        <v>31</v>
      </c>
      <c r="H250" s="3">
        <f>tblSalaries[[#This Row],[clean Salary (in local currency)]]*VLOOKUP(tblSalaries[[#This Row],[Currency]],tblXrate[#Data],2,FALSE)</f>
        <v>4451.9791718606421</v>
      </c>
      <c r="I250" s="3" t="s">
        <v>549</v>
      </c>
      <c r="J250" s="3" t="s">
        <v>134</v>
      </c>
      <c r="K250" s="3" t="s">
        <v>1</v>
      </c>
      <c r="L250" s="3" t="str">
        <f>VLOOKUP(tblSalaries[[#This Row],[Where do you work]],tblCountries[[Actual]:[Mapping]],2,FALSE)</f>
        <v>India</v>
      </c>
      <c r="M250" s="12" t="str">
        <f>VLOOKUP(tblSalaries[[#This Row],[clean Country]], mapping!$M$4:$N$137, 2, FALSE)</f>
        <v>Asia</v>
      </c>
      <c r="N250" s="3" t="s">
        <v>38</v>
      </c>
      <c r="O250" s="12">
        <v>5</v>
      </c>
      <c r="P250" s="3">
        <v>6</v>
      </c>
    </row>
    <row r="251" spans="2:16" ht="15" customHeight="1">
      <c r="B251" s="3" t="s">
        <v>1223</v>
      </c>
      <c r="C251" s="12" t="str">
        <f>IF(AND(tblSalaries[[#This Row],[Region]]=Selected_Region, tblSalaries[[#This Row],[Job Type]]=Selected_Job_Type), COUNT($C$5:C250), "")</f>
        <v/>
      </c>
      <c r="D251" s="5">
        <v>41058.795995370368</v>
      </c>
      <c r="E251" s="6" t="s">
        <v>1224</v>
      </c>
      <c r="F251" s="3">
        <v>250000</v>
      </c>
      <c r="G251" s="3" t="s">
        <v>31</v>
      </c>
      <c r="H251" s="3">
        <f>tblSalaries[[#This Row],[clean Salary (in local currency)]]*VLOOKUP(tblSalaries[[#This Row],[Currency]],tblXrate[#Data],2,FALSE)</f>
        <v>4451.9791718606421</v>
      </c>
      <c r="I251" s="3" t="s">
        <v>1225</v>
      </c>
      <c r="J251" s="3" t="s">
        <v>112</v>
      </c>
      <c r="K251" s="3" t="s">
        <v>1</v>
      </c>
      <c r="L251" s="3" t="str">
        <f>VLOOKUP(tblSalaries[[#This Row],[Where do you work]],tblCountries[[Actual]:[Mapping]],2,FALSE)</f>
        <v>India</v>
      </c>
      <c r="M251" s="12" t="str">
        <f>VLOOKUP(tblSalaries[[#This Row],[clean Country]], mapping!$M$4:$N$137, 2, FALSE)</f>
        <v>Asia</v>
      </c>
      <c r="N251" s="3" t="s">
        <v>61</v>
      </c>
      <c r="O251" s="12">
        <v>8</v>
      </c>
      <c r="P251" s="3">
        <v>8</v>
      </c>
    </row>
    <row r="252" spans="2:16" ht="15" customHeight="1">
      <c r="B252" s="3" t="s">
        <v>2222</v>
      </c>
      <c r="C252" s="12" t="str">
        <f>IF(AND(tblSalaries[[#This Row],[Region]]=Selected_Region, tblSalaries[[#This Row],[Job Type]]=Selected_Job_Type), COUNT($C$5:C251), "")</f>
        <v/>
      </c>
      <c r="D252" s="5">
        <v>41058.910243055558</v>
      </c>
      <c r="E252" s="6" t="s">
        <v>2223</v>
      </c>
      <c r="F252" s="3">
        <v>250000</v>
      </c>
      <c r="G252" s="3" t="s">
        <v>31</v>
      </c>
      <c r="H252" s="3">
        <f>tblSalaries[[#This Row],[clean Salary (in local currency)]]*VLOOKUP(tblSalaries[[#This Row],[Currency]],tblXrate[#Data],2,FALSE)</f>
        <v>4451.9791718606421</v>
      </c>
      <c r="I252" s="3" t="s">
        <v>134</v>
      </c>
      <c r="J252" s="3" t="s">
        <v>134</v>
      </c>
      <c r="K252" s="3" t="s">
        <v>1</v>
      </c>
      <c r="L252" s="3" t="str">
        <f>VLOOKUP(tblSalaries[[#This Row],[Where do you work]],tblCountries[[Actual]:[Mapping]],2,FALSE)</f>
        <v>India</v>
      </c>
      <c r="M252" s="12" t="str">
        <f>VLOOKUP(tblSalaries[[#This Row],[clean Country]], mapping!$M$4:$N$137, 2, FALSE)</f>
        <v>Asia</v>
      </c>
      <c r="N252" s="3" t="s">
        <v>73</v>
      </c>
      <c r="O252" s="12">
        <v>1.5</v>
      </c>
      <c r="P252" s="3">
        <v>15</v>
      </c>
    </row>
    <row r="253" spans="2:16" ht="15" customHeight="1">
      <c r="B253" s="3" t="s">
        <v>2264</v>
      </c>
      <c r="C253" s="12" t="str">
        <f>IF(AND(tblSalaries[[#This Row],[Region]]=Selected_Region, tblSalaries[[#This Row],[Job Type]]=Selected_Job_Type), COUNT($C$5:C252), "")</f>
        <v/>
      </c>
      <c r="D253" s="5">
        <v>41059.596608796295</v>
      </c>
      <c r="E253" s="6" t="s">
        <v>2265</v>
      </c>
      <c r="F253" s="3">
        <v>250000</v>
      </c>
      <c r="G253" s="3" t="s">
        <v>31</v>
      </c>
      <c r="H253" s="3">
        <f>tblSalaries[[#This Row],[clean Salary (in local currency)]]*VLOOKUP(tblSalaries[[#This Row],[Currency]],tblXrate[#Data],2,FALSE)</f>
        <v>4451.9791718606421</v>
      </c>
      <c r="I253" s="3" t="s">
        <v>2266</v>
      </c>
      <c r="J253" s="3" t="s">
        <v>134</v>
      </c>
      <c r="K253" s="3" t="s">
        <v>1</v>
      </c>
      <c r="L253" s="3" t="str">
        <f>VLOOKUP(tblSalaries[[#This Row],[Where do you work]],tblCountries[[Actual]:[Mapping]],2,FALSE)</f>
        <v>India</v>
      </c>
      <c r="M253" s="12" t="str">
        <f>VLOOKUP(tblSalaries[[#This Row],[clean Country]], mapping!$M$4:$N$137, 2, FALSE)</f>
        <v>Asia</v>
      </c>
      <c r="N253" s="3" t="s">
        <v>34</v>
      </c>
      <c r="O253" s="12">
        <v>2.5</v>
      </c>
      <c r="P253" s="3">
        <v>15</v>
      </c>
    </row>
    <row r="254" spans="2:16" ht="15" customHeight="1">
      <c r="B254" s="3" t="s">
        <v>2488</v>
      </c>
      <c r="C254" s="12" t="str">
        <f>IF(AND(tblSalaries[[#This Row],[Region]]=Selected_Region, tblSalaries[[#This Row],[Job Type]]=Selected_Job_Type), COUNT($C$5:C253), "")</f>
        <v/>
      </c>
      <c r="D254" s="5">
        <v>41055.562210648146</v>
      </c>
      <c r="E254" s="6" t="s">
        <v>2489</v>
      </c>
      <c r="F254" s="3">
        <v>250000</v>
      </c>
      <c r="G254" s="3" t="s">
        <v>31</v>
      </c>
      <c r="H254" s="3">
        <f>tblSalaries[[#This Row],[clean Salary (in local currency)]]*VLOOKUP(tblSalaries[[#This Row],[Currency]],tblXrate[#Data],2,FALSE)</f>
        <v>4451.9791718606421</v>
      </c>
      <c r="I254" s="3" t="s">
        <v>2490</v>
      </c>
      <c r="J254" s="3" t="s">
        <v>632</v>
      </c>
      <c r="K254" s="3" t="s">
        <v>1</v>
      </c>
      <c r="L254" s="3" t="str">
        <f>VLOOKUP(tblSalaries[[#This Row],[Where do you work]],tblCountries[[Actual]:[Mapping]],2,FALSE)</f>
        <v>India</v>
      </c>
      <c r="M254" s="12" t="str">
        <f>VLOOKUP(tblSalaries[[#This Row],[clean Country]], mapping!$M$4:$N$137, 2, FALSE)</f>
        <v>Asia</v>
      </c>
      <c r="N254" s="3" t="s">
        <v>61</v>
      </c>
      <c r="O254" s="12">
        <v>8</v>
      </c>
      <c r="P254" s="3">
        <v>4</v>
      </c>
    </row>
    <row r="255" spans="2:16" ht="15" customHeight="1">
      <c r="B255" s="3" t="s">
        <v>2501</v>
      </c>
      <c r="C255" s="12" t="str">
        <f>IF(AND(tblSalaries[[#This Row],[Region]]=Selected_Region, tblSalaries[[#This Row],[Job Type]]=Selected_Job_Type), COUNT($C$5:C254), "")</f>
        <v/>
      </c>
      <c r="D255" s="5">
        <v>41057.65965277778</v>
      </c>
      <c r="E255" s="6" t="s">
        <v>551</v>
      </c>
      <c r="F255" s="3">
        <v>250000</v>
      </c>
      <c r="G255" s="3" t="s">
        <v>31</v>
      </c>
      <c r="H255" s="3">
        <f>tblSalaries[[#This Row],[clean Salary (in local currency)]]*VLOOKUP(tblSalaries[[#This Row],[Currency]],tblXrate[#Data],2,FALSE)</f>
        <v>4451.9791718606421</v>
      </c>
      <c r="I255" s="3" t="s">
        <v>2477</v>
      </c>
      <c r="J255" s="3" t="s">
        <v>632</v>
      </c>
      <c r="K255" s="3" t="s">
        <v>1</v>
      </c>
      <c r="L255" s="3" t="str">
        <f>VLOOKUP(tblSalaries[[#This Row],[Where do you work]],tblCountries[[Actual]:[Mapping]],2,FALSE)</f>
        <v>India</v>
      </c>
      <c r="M255" s="12" t="str">
        <f>VLOOKUP(tblSalaries[[#This Row],[clean Country]], mapping!$M$4:$N$137, 2, FALSE)</f>
        <v>Asia</v>
      </c>
      <c r="N255" s="3" t="s">
        <v>34</v>
      </c>
      <c r="O255" s="12">
        <v>2.5</v>
      </c>
      <c r="P255" s="3">
        <v>3</v>
      </c>
    </row>
    <row r="256" spans="2:16" ht="15" customHeight="1">
      <c r="B256" s="3" t="s">
        <v>2509</v>
      </c>
      <c r="C256" s="12" t="str">
        <f>IF(AND(tblSalaries[[#This Row],[Region]]=Selected_Region, tblSalaries[[#This Row],[Job Type]]=Selected_Job_Type), COUNT($C$5:C255), "")</f>
        <v/>
      </c>
      <c r="D256" s="5">
        <v>41079.63585648148</v>
      </c>
      <c r="E256" s="6">
        <v>250000</v>
      </c>
      <c r="F256" s="3">
        <v>250000</v>
      </c>
      <c r="G256" s="3" t="s">
        <v>31</v>
      </c>
      <c r="H256" s="3">
        <f>tblSalaries[[#This Row],[clean Salary (in local currency)]]*VLOOKUP(tblSalaries[[#This Row],[Currency]],tblXrate[#Data],2,FALSE)</f>
        <v>4451.9791718606421</v>
      </c>
      <c r="I256" s="3" t="s">
        <v>2484</v>
      </c>
      <c r="J256" s="3" t="s">
        <v>632</v>
      </c>
      <c r="K256" s="3" t="s">
        <v>1</v>
      </c>
      <c r="L256" s="3" t="str">
        <f>VLOOKUP(tblSalaries[[#This Row],[Where do you work]],tblCountries[[Actual]:[Mapping]],2,FALSE)</f>
        <v>India</v>
      </c>
      <c r="M256" s="12" t="str">
        <f>VLOOKUP(tblSalaries[[#This Row],[clean Country]], mapping!$M$4:$N$137, 2, FALSE)</f>
        <v>Asia</v>
      </c>
      <c r="N256" s="3" t="s">
        <v>38</v>
      </c>
      <c r="O256" s="12">
        <v>5</v>
      </c>
      <c r="P256" s="3">
        <v>3</v>
      </c>
    </row>
    <row r="257" spans="2:16" ht="15" customHeight="1">
      <c r="B257" s="3" t="s">
        <v>2583</v>
      </c>
      <c r="C257" s="12" t="str">
        <f>IF(AND(tblSalaries[[#This Row],[Region]]=Selected_Region, tblSalaries[[#This Row],[Job Type]]=Selected_Job_Type), COUNT($C$5:C256), "")</f>
        <v/>
      </c>
      <c r="D257" s="5">
        <v>41058.004861111112</v>
      </c>
      <c r="E257" s="6">
        <v>250000</v>
      </c>
      <c r="F257" s="3">
        <v>250000</v>
      </c>
      <c r="G257" s="3" t="s">
        <v>31</v>
      </c>
      <c r="H257" s="3">
        <f>tblSalaries[[#This Row],[clean Salary (in local currency)]]*VLOOKUP(tblSalaries[[#This Row],[Currency]],tblXrate[#Data],2,FALSE)</f>
        <v>4451.9791718606421</v>
      </c>
      <c r="I257" s="3" t="s">
        <v>2584</v>
      </c>
      <c r="J257" s="3" t="s">
        <v>134</v>
      </c>
      <c r="K257" s="3" t="s">
        <v>1</v>
      </c>
      <c r="L257" s="3" t="str">
        <f>VLOOKUP(tblSalaries[[#This Row],[Where do you work]],tblCountries[[Actual]:[Mapping]],2,FALSE)</f>
        <v>India</v>
      </c>
      <c r="M257" s="12" t="str">
        <f>VLOOKUP(tblSalaries[[#This Row],[clean Country]], mapping!$M$4:$N$137, 2, FALSE)</f>
        <v>Asia</v>
      </c>
      <c r="N257" s="3" t="s">
        <v>38</v>
      </c>
      <c r="O257" s="12">
        <v>5</v>
      </c>
      <c r="P257" s="3">
        <v>1</v>
      </c>
    </row>
    <row r="258" spans="2:16" ht="15" customHeight="1">
      <c r="B258" s="3" t="s">
        <v>3109</v>
      </c>
      <c r="C258" s="12" t="str">
        <f>IF(AND(tblSalaries[[#This Row],[Region]]=Selected_Region, tblSalaries[[#This Row],[Job Type]]=Selected_Job_Type), COUNT($C$5:C257), "")</f>
        <v/>
      </c>
      <c r="D258" s="5">
        <v>41080.056122685186</v>
      </c>
      <c r="E258" s="6">
        <v>250000</v>
      </c>
      <c r="F258" s="3">
        <v>250000</v>
      </c>
      <c r="G258" s="3" t="s">
        <v>31</v>
      </c>
      <c r="H258" s="3">
        <f>tblSalaries[[#This Row],[clean Salary (in local currency)]]*VLOOKUP(tblSalaries[[#This Row],[Currency]],tblXrate[#Data],2,FALSE)</f>
        <v>4451.9791718606421</v>
      </c>
      <c r="I258" s="3" t="s">
        <v>3110</v>
      </c>
      <c r="J258" s="3" t="s">
        <v>112</v>
      </c>
      <c r="K258" s="3" t="s">
        <v>1</v>
      </c>
      <c r="L258" s="3" t="str">
        <f>VLOOKUP(tblSalaries[[#This Row],[Where do you work]],tblCountries[[Actual]:[Mapping]],2,FALSE)</f>
        <v>India</v>
      </c>
      <c r="M258" s="12" t="str">
        <f>VLOOKUP(tblSalaries[[#This Row],[clean Country]], mapping!$M$4:$N$137, 2, FALSE)</f>
        <v>Asia</v>
      </c>
      <c r="N258" s="3" t="s">
        <v>2227</v>
      </c>
      <c r="O258" s="12">
        <v>0</v>
      </c>
      <c r="P258" s="3">
        <v>1.6</v>
      </c>
    </row>
    <row r="259" spans="2:16" ht="15" customHeight="1">
      <c r="B259" s="3" t="s">
        <v>3585</v>
      </c>
      <c r="C259" s="12" t="str">
        <f>IF(AND(tblSalaries[[#This Row],[Region]]=Selected_Region, tblSalaries[[#This Row],[Job Type]]=Selected_Job_Type), COUNT($C$5:C258), "")</f>
        <v/>
      </c>
      <c r="D259" s="5">
        <v>41057.645416666666</v>
      </c>
      <c r="E259" s="6" t="s">
        <v>3586</v>
      </c>
      <c r="F259" s="3">
        <v>250000</v>
      </c>
      <c r="G259" s="3" t="s">
        <v>31</v>
      </c>
      <c r="H259" s="3">
        <f>tblSalaries[[#This Row],[clean Salary (in local currency)]]*VLOOKUP(tblSalaries[[#This Row],[Currency]],tblXrate[#Data],2,FALSE)</f>
        <v>4451.9791718606421</v>
      </c>
      <c r="I259" s="3" t="s">
        <v>3587</v>
      </c>
      <c r="J259" s="3" t="s">
        <v>632</v>
      </c>
      <c r="K259" s="3" t="s">
        <v>1</v>
      </c>
      <c r="L259" s="3" t="str">
        <f>VLOOKUP(tblSalaries[[#This Row],[Where do you work]],tblCountries[[Actual]:[Mapping]],2,FALSE)</f>
        <v>India</v>
      </c>
      <c r="M259" s="12" t="str">
        <f>VLOOKUP(tblSalaries[[#This Row],[clean Country]], mapping!$M$4:$N$137, 2, FALSE)</f>
        <v>Asia</v>
      </c>
      <c r="N259" s="3" t="s">
        <v>61</v>
      </c>
      <c r="O259" s="12">
        <v>8</v>
      </c>
      <c r="P259" s="3">
        <v>3.5</v>
      </c>
    </row>
    <row r="260" spans="2:16" ht="15" customHeight="1">
      <c r="B260" s="3" t="s">
        <v>458</v>
      </c>
      <c r="C260" s="12" t="str">
        <f>IF(AND(tblSalaries[[#This Row],[Region]]=Selected_Region, tblSalaries[[#This Row],[Job Type]]=Selected_Job_Type), COUNT($C$5:C259), "")</f>
        <v/>
      </c>
      <c r="D260" s="5">
        <v>41056.560636574075</v>
      </c>
      <c r="E260" s="6" t="s">
        <v>459</v>
      </c>
      <c r="F260" s="3">
        <v>420000</v>
      </c>
      <c r="G260" s="3" t="s">
        <v>157</v>
      </c>
      <c r="H260" s="3">
        <f>tblSalaries[[#This Row],[clean Salary (in local currency)]]*VLOOKUP(tblSalaries[[#This Row],[Currency]],tblXrate[#Data],2,FALSE)</f>
        <v>4457.9172610556352</v>
      </c>
      <c r="I260" s="3" t="s">
        <v>460</v>
      </c>
      <c r="J260" s="3" t="s">
        <v>134</v>
      </c>
      <c r="K260" s="3" t="s">
        <v>155</v>
      </c>
      <c r="L260" s="3" t="str">
        <f>VLOOKUP(tblSalaries[[#This Row],[Where do you work]],tblCountries[[Actual]:[Mapping]],2,FALSE)</f>
        <v>Pakistan</v>
      </c>
      <c r="M260" s="12" t="str">
        <f>VLOOKUP(tblSalaries[[#This Row],[clean Country]], mapping!$M$4:$N$137, 2, FALSE)</f>
        <v>Asia</v>
      </c>
      <c r="N260" s="3" t="s">
        <v>61</v>
      </c>
      <c r="O260" s="12">
        <v>8</v>
      </c>
      <c r="P260" s="3">
        <v>4</v>
      </c>
    </row>
    <row r="261" spans="2:16" ht="15" customHeight="1">
      <c r="B261" s="3" t="s">
        <v>159</v>
      </c>
      <c r="C261" s="12" t="str">
        <f>IF(AND(tblSalaries[[#This Row],[Region]]=Selected_Region, tblSalaries[[#This Row],[Job Type]]=Selected_Job_Type), COUNT($C$5:C260), "")</f>
        <v/>
      </c>
      <c r="D261" s="5">
        <v>41057.573807870373</v>
      </c>
      <c r="E261" s="6">
        <v>252000</v>
      </c>
      <c r="F261" s="3">
        <v>252000</v>
      </c>
      <c r="G261" s="3" t="s">
        <v>31</v>
      </c>
      <c r="H261" s="3">
        <f>tblSalaries[[#This Row],[clean Salary (in local currency)]]*VLOOKUP(tblSalaries[[#This Row],[Currency]],tblXrate[#Data],2,FALSE)</f>
        <v>4487.5950052355274</v>
      </c>
      <c r="I261" s="3" t="s">
        <v>160</v>
      </c>
      <c r="J261" s="3" t="s">
        <v>45</v>
      </c>
      <c r="K261" s="3" t="s">
        <v>1</v>
      </c>
      <c r="L261" s="3" t="str">
        <f>VLOOKUP(tblSalaries[[#This Row],[Where do you work]],tblCountries[[Actual]:[Mapping]],2,FALSE)</f>
        <v>India</v>
      </c>
      <c r="M261" s="12" t="str">
        <f>VLOOKUP(tblSalaries[[#This Row],[clean Country]], mapping!$M$4:$N$137, 2, FALSE)</f>
        <v>Asia</v>
      </c>
      <c r="N261" s="3" t="s">
        <v>73</v>
      </c>
      <c r="O261" s="12">
        <v>1.5</v>
      </c>
      <c r="P261" s="3">
        <v>5</v>
      </c>
    </row>
    <row r="262" spans="2:16" ht="15" customHeight="1">
      <c r="B262" s="3" t="s">
        <v>1990</v>
      </c>
      <c r="C262" s="12" t="str">
        <f>IF(AND(tblSalaries[[#This Row],[Region]]=Selected_Region, tblSalaries[[#This Row],[Job Type]]=Selected_Job_Type), COUNT($C$5:C261), "")</f>
        <v/>
      </c>
      <c r="D262" s="5">
        <v>41057.72383101852</v>
      </c>
      <c r="E262" s="6" t="s">
        <v>1991</v>
      </c>
      <c r="F262" s="3">
        <v>252000</v>
      </c>
      <c r="G262" s="3" t="s">
        <v>31</v>
      </c>
      <c r="H262" s="3">
        <f>tblSalaries[[#This Row],[clean Salary (in local currency)]]*VLOOKUP(tblSalaries[[#This Row],[Currency]],tblXrate[#Data],2,FALSE)</f>
        <v>4487.5950052355274</v>
      </c>
      <c r="I262" s="3" t="s">
        <v>1992</v>
      </c>
      <c r="J262" s="3" t="s">
        <v>134</v>
      </c>
      <c r="K262" s="3" t="s">
        <v>1</v>
      </c>
      <c r="L262" s="3" t="str">
        <f>VLOOKUP(tblSalaries[[#This Row],[Where do you work]],tblCountries[[Actual]:[Mapping]],2,FALSE)</f>
        <v>India</v>
      </c>
      <c r="M262" s="12" t="str">
        <f>VLOOKUP(tblSalaries[[#This Row],[clean Country]], mapping!$M$4:$N$137, 2, FALSE)</f>
        <v>Asia</v>
      </c>
      <c r="N262" s="3" t="s">
        <v>73</v>
      </c>
      <c r="O262" s="12">
        <v>1.5</v>
      </c>
      <c r="P262" s="3">
        <v>16</v>
      </c>
    </row>
    <row r="263" spans="2:16" ht="15" customHeight="1">
      <c r="B263" s="3" t="s">
        <v>487</v>
      </c>
      <c r="C263" s="12" t="str">
        <f>IF(AND(tblSalaries[[#This Row],[Region]]=Selected_Region, tblSalaries[[#This Row],[Job Type]]=Selected_Job_Type), COUNT($C$5:C262), "")</f>
        <v/>
      </c>
      <c r="D263" s="5">
        <v>41061.618530092594</v>
      </c>
      <c r="E263" s="6">
        <v>4500</v>
      </c>
      <c r="F263" s="3">
        <v>4500</v>
      </c>
      <c r="G263" s="3" t="s">
        <v>36</v>
      </c>
      <c r="H263" s="3">
        <f>tblSalaries[[#This Row],[clean Salary (in local currency)]]*VLOOKUP(tblSalaries[[#This Row],[Currency]],tblXrate[#Data],2,FALSE)</f>
        <v>4500</v>
      </c>
      <c r="I263" s="3" t="s">
        <v>488</v>
      </c>
      <c r="J263" s="3" t="s">
        <v>112</v>
      </c>
      <c r="K263" s="3" t="s">
        <v>155</v>
      </c>
      <c r="L263" s="3" t="str">
        <f>VLOOKUP(tblSalaries[[#This Row],[Where do you work]],tblCountries[[Actual]:[Mapping]],2,FALSE)</f>
        <v>Pakistan</v>
      </c>
      <c r="M263" s="12" t="str">
        <f>VLOOKUP(tblSalaries[[#This Row],[clean Country]], mapping!$M$4:$N$137, 2, FALSE)</f>
        <v>Asia</v>
      </c>
      <c r="N263" s="3" t="s">
        <v>38</v>
      </c>
      <c r="O263" s="12">
        <v>5</v>
      </c>
      <c r="P263" s="3">
        <v>6</v>
      </c>
    </row>
    <row r="264" spans="2:16" ht="15" customHeight="1">
      <c r="B264" s="3" t="s">
        <v>3327</v>
      </c>
      <c r="C264" s="12" t="str">
        <f>IF(AND(tblSalaries[[#This Row],[Region]]=Selected_Region, tblSalaries[[#This Row],[Job Type]]=Selected_Job_Type), COUNT($C$5:C263), "")</f>
        <v/>
      </c>
      <c r="D264" s="5">
        <v>41068.103298611109</v>
      </c>
      <c r="E264" s="6" t="s">
        <v>3328</v>
      </c>
      <c r="F264" s="3">
        <v>258000</v>
      </c>
      <c r="G264" s="3" t="s">
        <v>31</v>
      </c>
      <c r="H264" s="3">
        <f>tblSalaries[[#This Row],[clean Salary (in local currency)]]*VLOOKUP(tblSalaries[[#This Row],[Currency]],tblXrate[#Data],2,FALSE)</f>
        <v>4594.4425053601826</v>
      </c>
      <c r="I264" s="3" t="s">
        <v>3329</v>
      </c>
      <c r="J264" s="3" t="s">
        <v>112</v>
      </c>
      <c r="K264" s="3" t="s">
        <v>1</v>
      </c>
      <c r="L264" s="3" t="str">
        <f>VLOOKUP(tblSalaries[[#This Row],[Where do you work]],tblCountries[[Actual]:[Mapping]],2,FALSE)</f>
        <v>India</v>
      </c>
      <c r="M264" s="12" t="str">
        <f>VLOOKUP(tblSalaries[[#This Row],[clean Country]], mapping!$M$4:$N$137, 2, FALSE)</f>
        <v>Asia</v>
      </c>
      <c r="N264" s="3" t="s">
        <v>38</v>
      </c>
      <c r="O264" s="12">
        <v>5</v>
      </c>
      <c r="P264" s="3">
        <v>4</v>
      </c>
    </row>
    <row r="265" spans="2:16" ht="15" customHeight="1">
      <c r="B265" s="3" t="s">
        <v>293</v>
      </c>
      <c r="C265" s="12" t="str">
        <f>IF(AND(tblSalaries[[#This Row],[Region]]=Selected_Region, tblSalaries[[#This Row],[Job Type]]=Selected_Job_Type), COUNT($C$5:C264), "")</f>
        <v/>
      </c>
      <c r="D265" s="5">
        <v>41055.549317129633</v>
      </c>
      <c r="E265" s="6" t="s">
        <v>294</v>
      </c>
      <c r="F265" s="3">
        <v>260000</v>
      </c>
      <c r="G265" s="3" t="s">
        <v>31</v>
      </c>
      <c r="H265" s="3">
        <f>tblSalaries[[#This Row],[clean Salary (in local currency)]]*VLOOKUP(tblSalaries[[#This Row],[Currency]],tblXrate[#Data],2,FALSE)</f>
        <v>4630.058338735068</v>
      </c>
      <c r="I265" s="3" t="s">
        <v>112</v>
      </c>
      <c r="J265" s="3" t="s">
        <v>112</v>
      </c>
      <c r="K265" s="3" t="s">
        <v>1</v>
      </c>
      <c r="L265" s="3" t="str">
        <f>VLOOKUP(tblSalaries[[#This Row],[Where do you work]],tblCountries[[Actual]:[Mapping]],2,FALSE)</f>
        <v>India</v>
      </c>
      <c r="M265" s="12" t="str">
        <f>VLOOKUP(tblSalaries[[#This Row],[clean Country]], mapping!$M$4:$N$137, 2, FALSE)</f>
        <v>Asia</v>
      </c>
      <c r="N265" s="3" t="s">
        <v>38</v>
      </c>
      <c r="O265" s="12">
        <v>5</v>
      </c>
      <c r="P265" s="3">
        <v>2</v>
      </c>
    </row>
    <row r="266" spans="2:16" ht="15" customHeight="1">
      <c r="B266" s="3" t="s">
        <v>1248</v>
      </c>
      <c r="C266" s="12" t="str">
        <f>IF(AND(tblSalaries[[#This Row],[Region]]=Selected_Region, tblSalaries[[#This Row],[Job Type]]=Selected_Job_Type), COUNT($C$5:C265), "")</f>
        <v/>
      </c>
      <c r="D266" s="5">
        <v>41055.664548611108</v>
      </c>
      <c r="E266" s="6" t="s">
        <v>1249</v>
      </c>
      <c r="F266" s="3">
        <v>4800</v>
      </c>
      <c r="G266" s="3" t="s">
        <v>36</v>
      </c>
      <c r="H266" s="3">
        <f>tblSalaries[[#This Row],[clean Salary (in local currency)]]*VLOOKUP(tblSalaries[[#This Row],[Currency]],tblXrate[#Data],2,FALSE)</f>
        <v>4800</v>
      </c>
      <c r="I266" s="3" t="s">
        <v>1250</v>
      </c>
      <c r="J266" s="3" t="s">
        <v>112</v>
      </c>
      <c r="K266" s="3" t="s">
        <v>1251</v>
      </c>
      <c r="L266" s="3" t="str">
        <f>VLOOKUP(tblSalaries[[#This Row],[Where do you work]],tblCountries[[Actual]:[Mapping]],2,FALSE)</f>
        <v>Bhutan</v>
      </c>
      <c r="M266" s="12" t="str">
        <f>VLOOKUP(tblSalaries[[#This Row],[clean Country]], mapping!$M$4:$N$137, 2, FALSE)</f>
        <v>Asia</v>
      </c>
      <c r="N266" s="3" t="s">
        <v>38</v>
      </c>
      <c r="O266" s="12">
        <v>5</v>
      </c>
      <c r="P266" s="3">
        <v>2</v>
      </c>
    </row>
    <row r="267" spans="2:16" ht="15" customHeight="1">
      <c r="B267" s="3" t="s">
        <v>1757</v>
      </c>
      <c r="C267" s="12" t="str">
        <f>IF(AND(tblSalaries[[#This Row],[Region]]=Selected_Region, tblSalaries[[#This Row],[Job Type]]=Selected_Job_Type), COUNT($C$5:C266), "")</f>
        <v/>
      </c>
      <c r="D267" s="5">
        <v>41058.017893518518</v>
      </c>
      <c r="E267" s="6">
        <v>800</v>
      </c>
      <c r="F267" s="3">
        <v>4800</v>
      </c>
      <c r="G267" s="3" t="s">
        <v>36</v>
      </c>
      <c r="H267" s="3">
        <f>tblSalaries[[#This Row],[clean Salary (in local currency)]]*VLOOKUP(tblSalaries[[#This Row],[Currency]],tblXrate[#Data],2,FALSE)</f>
        <v>4800</v>
      </c>
      <c r="I267" s="3" t="s">
        <v>1728</v>
      </c>
      <c r="J267" s="3" t="s">
        <v>112</v>
      </c>
      <c r="K267" s="3" t="s">
        <v>1</v>
      </c>
      <c r="L267" s="3" t="str">
        <f>VLOOKUP(tblSalaries[[#This Row],[Where do you work]],tblCountries[[Actual]:[Mapping]],2,FALSE)</f>
        <v>India</v>
      </c>
      <c r="M267" s="12" t="str">
        <f>VLOOKUP(tblSalaries[[#This Row],[clean Country]], mapping!$M$4:$N$137, 2, FALSE)</f>
        <v>Asia</v>
      </c>
      <c r="N267" s="3" t="s">
        <v>38</v>
      </c>
      <c r="O267" s="12">
        <v>5</v>
      </c>
      <c r="P267" s="3">
        <v>5</v>
      </c>
    </row>
    <row r="268" spans="2:16" ht="15" customHeight="1">
      <c r="B268" s="3" t="s">
        <v>3489</v>
      </c>
      <c r="C268" s="12" t="str">
        <f>IF(AND(tblSalaries[[#This Row],[Region]]=Selected_Region, tblSalaries[[#This Row],[Job Type]]=Selected_Job_Type), COUNT($C$5:C267), "")</f>
        <v/>
      </c>
      <c r="D268" s="5">
        <v>41072.915520833332</v>
      </c>
      <c r="E268" s="6">
        <v>4800</v>
      </c>
      <c r="F268" s="3">
        <v>4800</v>
      </c>
      <c r="G268" s="3" t="s">
        <v>36</v>
      </c>
      <c r="H268" s="3">
        <f>tblSalaries[[#This Row],[clean Salary (in local currency)]]*VLOOKUP(tblSalaries[[#This Row],[Currency]],tblXrate[#Data],2,FALSE)</f>
        <v>4800</v>
      </c>
      <c r="I268" s="3" t="s">
        <v>3490</v>
      </c>
      <c r="J268" s="3" t="s">
        <v>134</v>
      </c>
      <c r="K268" s="3" t="s">
        <v>1</v>
      </c>
      <c r="L268" s="3" t="str">
        <f>VLOOKUP(tblSalaries[[#This Row],[Where do you work]],tblCountries[[Actual]:[Mapping]],2,FALSE)</f>
        <v>India</v>
      </c>
      <c r="M268" s="12" t="str">
        <f>VLOOKUP(tblSalaries[[#This Row],[clean Country]], mapping!$M$4:$N$137, 2, FALSE)</f>
        <v>Asia</v>
      </c>
      <c r="N268" s="3" t="s">
        <v>61</v>
      </c>
      <c r="O268" s="12">
        <v>8</v>
      </c>
      <c r="P268" s="3">
        <v>3</v>
      </c>
    </row>
    <row r="269" spans="2:16" ht="15" customHeight="1">
      <c r="B269" s="3" t="s">
        <v>572</v>
      </c>
      <c r="C269" s="12" t="str">
        <f>IF(AND(tblSalaries[[#This Row],[Region]]=Selected_Region, tblSalaries[[#This Row],[Job Type]]=Selected_Job_Type), COUNT($C$5:C268), "")</f>
        <v/>
      </c>
      <c r="D269" s="5">
        <v>41055.028819444444</v>
      </c>
      <c r="E269" s="6">
        <v>4000</v>
      </c>
      <c r="F269" s="3">
        <v>48000</v>
      </c>
      <c r="G269" s="3" t="s">
        <v>36</v>
      </c>
      <c r="H269" s="3">
        <f>tblSalaries[[#This Row],[clean Salary (in local currency)]]*VLOOKUP(tblSalaries[[#This Row],[Currency]],tblXrate[#Data],2,FALSE)</f>
        <v>48000</v>
      </c>
      <c r="I269" s="3" t="s">
        <v>573</v>
      </c>
      <c r="J269" s="3" t="s">
        <v>134</v>
      </c>
      <c r="K269" s="3" t="s">
        <v>67</v>
      </c>
      <c r="L269" s="3" t="str">
        <f>VLOOKUP(tblSalaries[[#This Row],[Where do you work]],tblCountries[[Actual]:[Mapping]],2,FALSE)</f>
        <v>UAE</v>
      </c>
      <c r="M269" s="12" t="str">
        <f>VLOOKUP(tblSalaries[[#This Row],[clean Country]], mapping!$M$4:$N$137, 2, FALSE)</f>
        <v>Middle East</v>
      </c>
      <c r="N269" s="3" t="s">
        <v>34</v>
      </c>
      <c r="O269" s="12">
        <v>2.5</v>
      </c>
    </row>
    <row r="270" spans="2:16" ht="15" customHeight="1">
      <c r="B270" s="3" t="s">
        <v>3757</v>
      </c>
      <c r="C270" s="12" t="str">
        <f>IF(AND(tblSalaries[[#This Row],[Region]]=Selected_Region, tblSalaries[[#This Row],[Job Type]]=Selected_Job_Type), COUNT($C$5:C269), "")</f>
        <v/>
      </c>
      <c r="D270" s="5">
        <v>41075.655347222222</v>
      </c>
      <c r="E270" s="6">
        <v>270000</v>
      </c>
      <c r="F270" s="3">
        <v>270000</v>
      </c>
      <c r="G270" s="3" t="s">
        <v>31</v>
      </c>
      <c r="H270" s="3">
        <f>tblSalaries[[#This Row],[clean Salary (in local currency)]]*VLOOKUP(tblSalaries[[#This Row],[Currency]],tblXrate[#Data],2,FALSE)</f>
        <v>4808.137505609493</v>
      </c>
      <c r="I270" s="3" t="s">
        <v>3752</v>
      </c>
      <c r="J270" s="3" t="s">
        <v>134</v>
      </c>
      <c r="K270" s="3" t="s">
        <v>1</v>
      </c>
      <c r="L270" s="3" t="str">
        <f>VLOOKUP(tblSalaries[[#This Row],[Where do you work]],tblCountries[[Actual]:[Mapping]],2,FALSE)</f>
        <v>India</v>
      </c>
      <c r="M270" s="12" t="str">
        <f>VLOOKUP(tblSalaries[[#This Row],[clean Country]], mapping!$M$4:$N$137, 2, FALSE)</f>
        <v>Asia</v>
      </c>
      <c r="N270" s="3" t="s">
        <v>34</v>
      </c>
      <c r="O270" s="12">
        <v>2.5</v>
      </c>
      <c r="P270" s="3">
        <v>5</v>
      </c>
    </row>
    <row r="271" spans="2:16" ht="15" customHeight="1">
      <c r="B271" s="3" t="s">
        <v>3645</v>
      </c>
      <c r="C271" s="12" t="str">
        <f>IF(AND(tblSalaries[[#This Row],[Region]]=Selected_Region, tblSalaries[[#This Row],[Job Type]]=Selected_Job_Type), COUNT($C$5:C270), "")</f>
        <v/>
      </c>
      <c r="D271" s="5">
        <v>41057.542847222219</v>
      </c>
      <c r="E271" s="6" t="s">
        <v>3646</v>
      </c>
      <c r="F271" s="3">
        <v>456000</v>
      </c>
      <c r="G271" s="3" t="s">
        <v>157</v>
      </c>
      <c r="H271" s="3">
        <f>tblSalaries[[#This Row],[clean Salary (in local currency)]]*VLOOKUP(tblSalaries[[#This Row],[Currency]],tblXrate[#Data],2,FALSE)</f>
        <v>4840.0244548604041</v>
      </c>
      <c r="I271" s="3" t="s">
        <v>3647</v>
      </c>
      <c r="J271" s="3" t="s">
        <v>134</v>
      </c>
      <c r="K271" s="3" t="s">
        <v>155</v>
      </c>
      <c r="L271" s="3" t="str">
        <f>VLOOKUP(tblSalaries[[#This Row],[Where do you work]],tblCountries[[Actual]:[Mapping]],2,FALSE)</f>
        <v>Pakistan</v>
      </c>
      <c r="M271" s="12" t="str">
        <f>VLOOKUP(tblSalaries[[#This Row],[clean Country]], mapping!$M$4:$N$137, 2, FALSE)</f>
        <v>Asia</v>
      </c>
      <c r="N271" s="3" t="s">
        <v>38</v>
      </c>
      <c r="O271" s="12">
        <v>5</v>
      </c>
      <c r="P271" s="3">
        <v>2</v>
      </c>
    </row>
    <row r="272" spans="2:16" ht="15" customHeight="1">
      <c r="B272" s="3" t="s">
        <v>2117</v>
      </c>
      <c r="C272" s="12" t="str">
        <f>IF(AND(tblSalaries[[#This Row],[Region]]=Selected_Region, tblSalaries[[#This Row],[Job Type]]=Selected_Job_Type), COUNT($C$5:C271), "")</f>
        <v/>
      </c>
      <c r="D272" s="5">
        <v>41055.036828703705</v>
      </c>
      <c r="E272" s="6" t="s">
        <v>2118</v>
      </c>
      <c r="F272" s="3">
        <v>275000</v>
      </c>
      <c r="G272" s="3" t="s">
        <v>31</v>
      </c>
      <c r="H272" s="3">
        <f>tblSalaries[[#This Row],[clean Salary (in local currency)]]*VLOOKUP(tblSalaries[[#This Row],[Currency]],tblXrate[#Data],2,FALSE)</f>
        <v>4897.177089046706</v>
      </c>
      <c r="I272" s="3" t="s">
        <v>2119</v>
      </c>
      <c r="J272" s="3" t="s">
        <v>112</v>
      </c>
      <c r="K272" s="3" t="s">
        <v>1</v>
      </c>
      <c r="L272" s="3" t="str">
        <f>VLOOKUP(tblSalaries[[#This Row],[Where do you work]],tblCountries[[Actual]:[Mapping]],2,FALSE)</f>
        <v>India</v>
      </c>
      <c r="M272" s="12" t="str">
        <f>VLOOKUP(tblSalaries[[#This Row],[clean Country]], mapping!$M$4:$N$137, 2, FALSE)</f>
        <v>Asia</v>
      </c>
      <c r="N272" s="3" t="s">
        <v>34</v>
      </c>
      <c r="O272" s="12">
        <v>2.5</v>
      </c>
    </row>
    <row r="273" spans="2:16" ht="15" customHeight="1">
      <c r="B273" s="3" t="s">
        <v>581</v>
      </c>
      <c r="C273" s="12" t="str">
        <f>IF(AND(tblSalaries[[#This Row],[Region]]=Selected_Region, tblSalaries[[#This Row],[Job Type]]=Selected_Job_Type), COUNT($C$5:C272), "")</f>
        <v/>
      </c>
      <c r="D273" s="5">
        <v>41055.597488425927</v>
      </c>
      <c r="E273" s="6" t="s">
        <v>582</v>
      </c>
      <c r="F273" s="3">
        <v>15000</v>
      </c>
      <c r="G273" s="3" t="s">
        <v>36</v>
      </c>
      <c r="H273" s="3">
        <f>tblSalaries[[#This Row],[clean Salary (in local currency)]]*VLOOKUP(tblSalaries[[#This Row],[Currency]],tblXrate[#Data],2,FALSE)</f>
        <v>15000</v>
      </c>
      <c r="I273" s="3" t="s">
        <v>583</v>
      </c>
      <c r="J273" s="3" t="s">
        <v>45</v>
      </c>
      <c r="K273" s="3" t="s">
        <v>584</v>
      </c>
      <c r="L273" s="3" t="str">
        <f>VLOOKUP(tblSalaries[[#This Row],[Where do you work]],tblCountries[[Actual]:[Mapping]],2,FALSE)</f>
        <v>Lithuania</v>
      </c>
      <c r="M273" s="12" t="str">
        <f>VLOOKUP(tblSalaries[[#This Row],[clean Country]], mapping!$M$4:$N$137, 2, FALSE)</f>
        <v>EU</v>
      </c>
      <c r="N273" s="3" t="s">
        <v>38</v>
      </c>
      <c r="O273" s="12">
        <v>5</v>
      </c>
      <c r="P273" s="3">
        <v>2</v>
      </c>
    </row>
    <row r="274" spans="2:16" ht="15" customHeight="1">
      <c r="B274" s="3" t="s">
        <v>3807</v>
      </c>
      <c r="C274" s="12" t="str">
        <f>IF(AND(tblSalaries[[#This Row],[Region]]=Selected_Region, tblSalaries[[#This Row],[Job Type]]=Selected_Job_Type), COUNT($C$5:C273), "")</f>
        <v/>
      </c>
      <c r="D274" s="5">
        <v>41058.701203703706</v>
      </c>
      <c r="E274" s="6">
        <v>275000</v>
      </c>
      <c r="F274" s="3">
        <v>275000</v>
      </c>
      <c r="G274" s="3" t="s">
        <v>31</v>
      </c>
      <c r="H274" s="3">
        <f>tblSalaries[[#This Row],[clean Salary (in local currency)]]*VLOOKUP(tblSalaries[[#This Row],[Currency]],tblXrate[#Data],2,FALSE)</f>
        <v>4897.177089046706</v>
      </c>
      <c r="I274" s="3" t="s">
        <v>3808</v>
      </c>
      <c r="J274" s="3" t="s">
        <v>134</v>
      </c>
      <c r="K274" s="3" t="s">
        <v>1</v>
      </c>
      <c r="L274" s="3" t="str">
        <f>VLOOKUP(tblSalaries[[#This Row],[Where do you work]],tblCountries[[Actual]:[Mapping]],2,FALSE)</f>
        <v>India</v>
      </c>
      <c r="M274" s="12" t="str">
        <f>VLOOKUP(tblSalaries[[#This Row],[clean Country]], mapping!$M$4:$N$137, 2, FALSE)</f>
        <v>Asia</v>
      </c>
      <c r="N274" s="3" t="s">
        <v>61</v>
      </c>
      <c r="O274" s="12">
        <v>8</v>
      </c>
      <c r="P274" s="3">
        <v>4</v>
      </c>
    </row>
    <row r="275" spans="2:16" ht="15" customHeight="1">
      <c r="B275" s="3" t="s">
        <v>275</v>
      </c>
      <c r="C275" s="12" t="str">
        <f>IF(AND(tblSalaries[[#This Row],[Region]]=Selected_Region, tblSalaries[[#This Row],[Job Type]]=Selected_Job_Type), COUNT($C$5:C274), "")</f>
        <v/>
      </c>
      <c r="D275" s="5">
        <v>41055.047673611109</v>
      </c>
      <c r="E275" s="6" t="s">
        <v>276</v>
      </c>
      <c r="F275" s="3">
        <v>276000</v>
      </c>
      <c r="G275" s="3" t="s">
        <v>31</v>
      </c>
      <c r="H275" s="3">
        <f>tblSalaries[[#This Row],[clean Salary (in local currency)]]*VLOOKUP(tblSalaries[[#This Row],[Currency]],tblXrate[#Data],2,FALSE)</f>
        <v>4914.9850057341491</v>
      </c>
      <c r="I275" s="3" t="s">
        <v>272</v>
      </c>
      <c r="J275" s="3" t="s">
        <v>112</v>
      </c>
      <c r="K275" s="3" t="s">
        <v>1</v>
      </c>
      <c r="L275" s="3" t="str">
        <f>VLOOKUP(tblSalaries[[#This Row],[Where do you work]],tblCountries[[Actual]:[Mapping]],2,FALSE)</f>
        <v>India</v>
      </c>
      <c r="M275" s="12" t="str">
        <f>VLOOKUP(tblSalaries[[#This Row],[clean Country]], mapping!$M$4:$N$137, 2, FALSE)</f>
        <v>Asia</v>
      </c>
      <c r="N275" s="3" t="s">
        <v>61</v>
      </c>
      <c r="O275" s="12">
        <v>8</v>
      </c>
    </row>
    <row r="276" spans="2:16" ht="15" customHeight="1">
      <c r="B276" s="3" t="s">
        <v>1492</v>
      </c>
      <c r="C276" s="12" t="str">
        <f>IF(AND(tblSalaries[[#This Row],[Region]]=Selected_Region, tblSalaries[[#This Row],[Job Type]]=Selected_Job_Type), COUNT($C$5:C275), "")</f>
        <v/>
      </c>
      <c r="D276" s="5">
        <v>41055.534814814811</v>
      </c>
      <c r="E276" s="6" t="s">
        <v>1493</v>
      </c>
      <c r="F276" s="3">
        <v>276000</v>
      </c>
      <c r="G276" s="3" t="s">
        <v>31</v>
      </c>
      <c r="H276" s="3">
        <f>tblSalaries[[#This Row],[clean Salary (in local currency)]]*VLOOKUP(tblSalaries[[#This Row],[Currency]],tblXrate[#Data],2,FALSE)</f>
        <v>4914.9850057341491</v>
      </c>
      <c r="I276" s="3" t="s">
        <v>1494</v>
      </c>
      <c r="J276" s="3" t="s">
        <v>134</v>
      </c>
      <c r="K276" s="3" t="s">
        <v>155</v>
      </c>
      <c r="L276" s="3" t="str">
        <f>VLOOKUP(tblSalaries[[#This Row],[Where do you work]],tblCountries[[Actual]:[Mapping]],2,FALSE)</f>
        <v>Pakistan</v>
      </c>
      <c r="M276" s="12" t="str">
        <f>VLOOKUP(tblSalaries[[#This Row],[clean Country]], mapping!$M$4:$N$137, 2, FALSE)</f>
        <v>Asia</v>
      </c>
      <c r="N276" s="3" t="s">
        <v>73</v>
      </c>
      <c r="O276" s="12">
        <v>1.5</v>
      </c>
      <c r="P276" s="3">
        <v>3</v>
      </c>
    </row>
    <row r="277" spans="2:16" ht="15" customHeight="1">
      <c r="B277" s="3" t="s">
        <v>592</v>
      </c>
      <c r="C277" s="12" t="str">
        <f>IF(AND(tblSalaries[[#This Row],[Region]]=Selected_Region, tblSalaries[[#This Row],[Job Type]]=Selected_Job_Type), COUNT($C$5:C276), "")</f>
        <v/>
      </c>
      <c r="D277" s="5">
        <v>41055.918668981481</v>
      </c>
      <c r="E277" s="6">
        <v>5000</v>
      </c>
      <c r="F277" s="3">
        <v>60000</v>
      </c>
      <c r="G277" s="3" t="s">
        <v>36</v>
      </c>
      <c r="H277" s="3">
        <f>tblSalaries[[#This Row],[clean Salary (in local currency)]]*VLOOKUP(tblSalaries[[#This Row],[Currency]],tblXrate[#Data],2,FALSE)</f>
        <v>60000</v>
      </c>
      <c r="I277" s="3" t="s">
        <v>591</v>
      </c>
      <c r="J277" s="3" t="s">
        <v>134</v>
      </c>
      <c r="K277" s="3" t="s">
        <v>67</v>
      </c>
      <c r="L277" s="3" t="str">
        <f>VLOOKUP(tblSalaries[[#This Row],[Where do you work]],tblCountries[[Actual]:[Mapping]],2,FALSE)</f>
        <v>UAE</v>
      </c>
      <c r="M277" s="12" t="str">
        <f>VLOOKUP(tblSalaries[[#This Row],[clean Country]], mapping!$M$4:$N$137, 2, FALSE)</f>
        <v>Middle East</v>
      </c>
      <c r="N277" s="3" t="s">
        <v>34</v>
      </c>
      <c r="O277" s="12">
        <v>2.5</v>
      </c>
      <c r="P277" s="3">
        <v>15</v>
      </c>
    </row>
    <row r="278" spans="2:16" ht="15" customHeight="1">
      <c r="B278" s="3" t="s">
        <v>2517</v>
      </c>
      <c r="C278" s="12" t="str">
        <f>IF(AND(tblSalaries[[#This Row],[Region]]=Selected_Region, tblSalaries[[#This Row],[Job Type]]=Selected_Job_Type), COUNT($C$5:C277), "")</f>
        <v/>
      </c>
      <c r="D278" s="5">
        <v>41080.019375000003</v>
      </c>
      <c r="E278" s="6" t="s">
        <v>2518</v>
      </c>
      <c r="F278" s="3">
        <v>276000</v>
      </c>
      <c r="G278" s="3" t="s">
        <v>31</v>
      </c>
      <c r="H278" s="3">
        <f>tblSalaries[[#This Row],[clean Salary (in local currency)]]*VLOOKUP(tblSalaries[[#This Row],[Currency]],tblXrate[#Data],2,FALSE)</f>
        <v>4914.9850057341491</v>
      </c>
      <c r="I278" s="3" t="s">
        <v>2519</v>
      </c>
      <c r="J278" s="3" t="s">
        <v>632</v>
      </c>
      <c r="K278" s="3" t="s">
        <v>1</v>
      </c>
      <c r="L278" s="3" t="str">
        <f>VLOOKUP(tblSalaries[[#This Row],[Where do you work]],tblCountries[[Actual]:[Mapping]],2,FALSE)</f>
        <v>India</v>
      </c>
      <c r="M278" s="12" t="str">
        <f>VLOOKUP(tblSalaries[[#This Row],[clean Country]], mapping!$M$4:$N$137, 2, FALSE)</f>
        <v>Asia</v>
      </c>
      <c r="N278" s="3" t="s">
        <v>61</v>
      </c>
      <c r="O278" s="12">
        <v>8</v>
      </c>
      <c r="P278" s="3">
        <v>6</v>
      </c>
    </row>
    <row r="279" spans="2:16" ht="15" customHeight="1">
      <c r="B279" s="3" t="s">
        <v>2502</v>
      </c>
      <c r="C279" s="12" t="str">
        <f>IF(AND(tblSalaries[[#This Row],[Region]]=Selected_Region, tblSalaries[[#This Row],[Job Type]]=Selected_Job_Type), COUNT($C$5:C278), "")</f>
        <v/>
      </c>
      <c r="D279" s="5">
        <v>41059.958148148151</v>
      </c>
      <c r="E279" s="6" t="s">
        <v>2503</v>
      </c>
      <c r="F279" s="3">
        <v>278000</v>
      </c>
      <c r="G279" s="3" t="s">
        <v>31</v>
      </c>
      <c r="H279" s="3">
        <f>tblSalaries[[#This Row],[clean Salary (in local currency)]]*VLOOKUP(tblSalaries[[#This Row],[Currency]],tblXrate[#Data],2,FALSE)</f>
        <v>4950.6008391090336</v>
      </c>
      <c r="I279" s="3" t="s">
        <v>2477</v>
      </c>
      <c r="J279" s="3" t="s">
        <v>632</v>
      </c>
      <c r="K279" s="3" t="s">
        <v>1</v>
      </c>
      <c r="L279" s="3" t="str">
        <f>VLOOKUP(tblSalaries[[#This Row],[Where do you work]],tblCountries[[Actual]:[Mapping]],2,FALSE)</f>
        <v>India</v>
      </c>
      <c r="M279" s="12" t="str">
        <f>VLOOKUP(tblSalaries[[#This Row],[clean Country]], mapping!$M$4:$N$137, 2, FALSE)</f>
        <v>Asia</v>
      </c>
      <c r="N279" s="3" t="s">
        <v>61</v>
      </c>
      <c r="O279" s="12">
        <v>8</v>
      </c>
      <c r="P279" s="3">
        <v>8</v>
      </c>
    </row>
    <row r="280" spans="2:16" ht="15" customHeight="1">
      <c r="B280" s="3" t="s">
        <v>599</v>
      </c>
      <c r="C280" s="12" t="str">
        <f>IF(AND(tblSalaries[[#This Row],[Region]]=Selected_Region, tblSalaries[[#This Row],[Job Type]]=Selected_Job_Type), COUNT($C$5:C279), "")</f>
        <v/>
      </c>
      <c r="D280" s="5">
        <v>41055.052025462966</v>
      </c>
      <c r="E280" s="6">
        <v>14000</v>
      </c>
      <c r="F280" s="3">
        <v>14000</v>
      </c>
      <c r="G280" s="3" t="s">
        <v>36</v>
      </c>
      <c r="H280" s="3">
        <f>tblSalaries[[#This Row],[clean Salary (in local currency)]]*VLOOKUP(tblSalaries[[#This Row],[Currency]],tblXrate[#Data],2,FALSE)</f>
        <v>14000</v>
      </c>
      <c r="I280" s="3" t="s">
        <v>600</v>
      </c>
      <c r="J280" s="3" t="s">
        <v>112</v>
      </c>
      <c r="K280" s="3" t="s">
        <v>227</v>
      </c>
      <c r="L280" s="3" t="str">
        <f>VLOOKUP(tblSalaries[[#This Row],[Where do you work]],tblCountries[[Actual]:[Mapping]],2,FALSE)</f>
        <v>Brazil</v>
      </c>
      <c r="M280" s="12" t="str">
        <f>VLOOKUP(tblSalaries[[#This Row],[clean Country]], mapping!$M$4:$N$137, 2, FALSE)</f>
        <v>Latin America</v>
      </c>
      <c r="N280" s="3" t="s">
        <v>73</v>
      </c>
      <c r="O280" s="12">
        <v>1.5</v>
      </c>
    </row>
    <row r="281" spans="2:16" ht="15" customHeight="1">
      <c r="B281" s="3" t="s">
        <v>548</v>
      </c>
      <c r="C281" s="12" t="str">
        <f>IF(AND(tblSalaries[[#This Row],[Region]]=Selected_Region, tblSalaries[[#This Row],[Job Type]]=Selected_Job_Type), COUNT($C$5:C280), "")</f>
        <v/>
      </c>
      <c r="D281" s="5">
        <v>41055.567939814813</v>
      </c>
      <c r="E281" s="6">
        <v>278400</v>
      </c>
      <c r="F281" s="3">
        <v>278400</v>
      </c>
      <c r="G281" s="3" t="s">
        <v>31</v>
      </c>
      <c r="H281" s="3">
        <f>tblSalaries[[#This Row],[clean Salary (in local currency)]]*VLOOKUP(tblSalaries[[#This Row],[Currency]],tblXrate[#Data],2,FALSE)</f>
        <v>4957.7240057840108</v>
      </c>
      <c r="I281" s="3" t="s">
        <v>549</v>
      </c>
      <c r="J281" s="3" t="s">
        <v>134</v>
      </c>
      <c r="K281" s="3" t="s">
        <v>1</v>
      </c>
      <c r="L281" s="3" t="str">
        <f>VLOOKUP(tblSalaries[[#This Row],[Where do you work]],tblCountries[[Actual]:[Mapping]],2,FALSE)</f>
        <v>India</v>
      </c>
      <c r="M281" s="12" t="str">
        <f>VLOOKUP(tblSalaries[[#This Row],[clean Country]], mapping!$M$4:$N$137, 2, FALSE)</f>
        <v>Asia</v>
      </c>
      <c r="N281" s="3" t="s">
        <v>38</v>
      </c>
      <c r="O281" s="12">
        <v>5</v>
      </c>
      <c r="P281" s="3">
        <v>5</v>
      </c>
    </row>
    <row r="282" spans="2:16" ht="15" customHeight="1">
      <c r="B282" s="3" t="s">
        <v>603</v>
      </c>
      <c r="C282" s="12" t="str">
        <f>IF(AND(tblSalaries[[#This Row],[Region]]=Selected_Region, tblSalaries[[#This Row],[Job Type]]=Selected_Job_Type), COUNT($C$5:C281), "")</f>
        <v/>
      </c>
      <c r="D282" s="5">
        <v>41074.519097222219</v>
      </c>
      <c r="E282" s="6">
        <v>118000</v>
      </c>
      <c r="F282" s="3">
        <v>118000</v>
      </c>
      <c r="G282" s="3" t="s">
        <v>36</v>
      </c>
      <c r="H282" s="3">
        <f>tblSalaries[[#This Row],[clean Salary (in local currency)]]*VLOOKUP(tblSalaries[[#This Row],[Currency]],tblXrate[#Data],2,FALSE)</f>
        <v>118000</v>
      </c>
      <c r="I282" s="3" t="s">
        <v>602</v>
      </c>
      <c r="J282" s="3" t="s">
        <v>444</v>
      </c>
      <c r="K282" s="3" t="s">
        <v>0</v>
      </c>
      <c r="L282" s="3" t="str">
        <f>VLOOKUP(tblSalaries[[#This Row],[Where do you work]],tblCountries[[Actual]:[Mapping]],2,FALSE)</f>
        <v>USA</v>
      </c>
      <c r="M282" s="12" t="str">
        <f>VLOOKUP(tblSalaries[[#This Row],[clean Country]], mapping!$M$4:$N$137, 2, FALSE)</f>
        <v>US / Canada</v>
      </c>
      <c r="N282" s="3" t="s">
        <v>38</v>
      </c>
      <c r="O282" s="12">
        <v>5</v>
      </c>
      <c r="P282" s="3">
        <v>6</v>
      </c>
    </row>
    <row r="283" spans="2:16" ht="15" customHeight="1">
      <c r="B283" s="3" t="s">
        <v>604</v>
      </c>
      <c r="C283" s="12" t="str">
        <f>IF(AND(tblSalaries[[#This Row],[Region]]=Selected_Region, tblSalaries[[#This Row],[Job Type]]=Selected_Job_Type), COUNT($C$5:C282), "")</f>
        <v/>
      </c>
      <c r="D283" s="5">
        <v>41080.873877314814</v>
      </c>
      <c r="E283" s="6">
        <v>8400</v>
      </c>
      <c r="F283" s="3">
        <v>100800</v>
      </c>
      <c r="G283" s="3" t="s">
        <v>36</v>
      </c>
      <c r="H283" s="3">
        <f>tblSalaries[[#This Row],[clean Salary (in local currency)]]*VLOOKUP(tblSalaries[[#This Row],[Currency]],tblXrate[#Data],2,FALSE)</f>
        <v>100800</v>
      </c>
      <c r="I283" s="3" t="s">
        <v>602</v>
      </c>
      <c r="J283" s="3" t="s">
        <v>444</v>
      </c>
      <c r="K283" s="3" t="s">
        <v>605</v>
      </c>
      <c r="L283" s="3" t="str">
        <f>VLOOKUP(tblSalaries[[#This Row],[Where do you work]],tblCountries[[Actual]:[Mapping]],2,FALSE)</f>
        <v>Oman</v>
      </c>
      <c r="M283" s="12" t="str">
        <f>VLOOKUP(tblSalaries[[#This Row],[clean Country]], mapping!$M$4:$N$137, 2, FALSE)</f>
        <v>Middle East</v>
      </c>
      <c r="N283" s="3" t="s">
        <v>38</v>
      </c>
      <c r="O283" s="12">
        <v>5</v>
      </c>
      <c r="P283" s="3">
        <v>4</v>
      </c>
    </row>
    <row r="284" spans="2:16" ht="15" customHeight="1">
      <c r="B284" s="3" t="s">
        <v>606</v>
      </c>
      <c r="C284" s="12" t="str">
        <f>IF(AND(tblSalaries[[#This Row],[Region]]=Selected_Region, tblSalaries[[#This Row],[Job Type]]=Selected_Job_Type), COUNT($C$5:C283), "")</f>
        <v/>
      </c>
      <c r="D284" s="5">
        <v>41058.424629629626</v>
      </c>
      <c r="E284" s="6">
        <v>35000</v>
      </c>
      <c r="F284" s="3">
        <v>35000</v>
      </c>
      <c r="G284" s="3" t="s">
        <v>36</v>
      </c>
      <c r="H284" s="3">
        <f>tblSalaries[[#This Row],[clean Salary (in local currency)]]*VLOOKUP(tblSalaries[[#This Row],[Currency]],tblXrate[#Data],2,FALSE)</f>
        <v>35000</v>
      </c>
      <c r="I284" s="3" t="s">
        <v>607</v>
      </c>
      <c r="J284" s="3" t="s">
        <v>444</v>
      </c>
      <c r="K284" s="3" t="s">
        <v>608</v>
      </c>
      <c r="L284" s="3" t="str">
        <f>VLOOKUP(tblSalaries[[#This Row],[Where do you work]],tblCountries[[Actual]:[Mapping]],2,FALSE)</f>
        <v>malaysia</v>
      </c>
      <c r="M284" s="12" t="str">
        <f>VLOOKUP(tblSalaries[[#This Row],[clean Country]], mapping!$M$4:$N$137, 2, FALSE)</f>
        <v>Pacific</v>
      </c>
      <c r="N284" s="3" t="s">
        <v>61</v>
      </c>
      <c r="O284" s="12">
        <v>8</v>
      </c>
      <c r="P284" s="3">
        <v>12</v>
      </c>
    </row>
    <row r="285" spans="2:16" ht="15" customHeight="1">
      <c r="B285" s="3" t="s">
        <v>609</v>
      </c>
      <c r="C285" s="12" t="str">
        <f>IF(AND(tblSalaries[[#This Row],[Region]]=Selected_Region, tblSalaries[[#This Row],[Job Type]]=Selected_Job_Type), COUNT($C$5:C284), "")</f>
        <v/>
      </c>
      <c r="D285" s="5">
        <v>41055.033888888887</v>
      </c>
      <c r="E285" s="6">
        <v>67000</v>
      </c>
      <c r="F285" s="3">
        <v>67000</v>
      </c>
      <c r="G285" s="3" t="s">
        <v>36</v>
      </c>
      <c r="H285" s="3">
        <f>tblSalaries[[#This Row],[clean Salary (in local currency)]]*VLOOKUP(tblSalaries[[#This Row],[Currency]],tblXrate[#Data],2,FALSE)</f>
        <v>67000</v>
      </c>
      <c r="I285" s="3" t="s">
        <v>610</v>
      </c>
      <c r="J285" s="3" t="s">
        <v>112</v>
      </c>
      <c r="K285" s="3" t="s">
        <v>0</v>
      </c>
      <c r="L285" s="3" t="str">
        <f>VLOOKUP(tblSalaries[[#This Row],[Where do you work]],tblCountries[[Actual]:[Mapping]],2,FALSE)</f>
        <v>USA</v>
      </c>
      <c r="M285" s="12" t="str">
        <f>VLOOKUP(tblSalaries[[#This Row],[clean Country]], mapping!$M$4:$N$137, 2, FALSE)</f>
        <v>US / Canada</v>
      </c>
      <c r="N285" s="3" t="s">
        <v>38</v>
      </c>
      <c r="O285" s="12">
        <v>5</v>
      </c>
    </row>
    <row r="286" spans="2:16" ht="15" customHeight="1">
      <c r="B286" s="3" t="s">
        <v>611</v>
      </c>
      <c r="C286" s="12" t="str">
        <f>IF(AND(tblSalaries[[#This Row],[Region]]=Selected_Region, tblSalaries[[#This Row],[Job Type]]=Selected_Job_Type), COUNT($C$5:C285), "")</f>
        <v/>
      </c>
      <c r="D286" s="5">
        <v>41057.598229166666</v>
      </c>
      <c r="E286" s="6">
        <v>50000</v>
      </c>
      <c r="F286" s="3">
        <v>50000</v>
      </c>
      <c r="G286" s="3" t="s">
        <v>63</v>
      </c>
      <c r="H286" s="3">
        <f>tblSalaries[[#This Row],[clean Salary (in local currency)]]*VLOOKUP(tblSalaries[[#This Row],[Currency]],tblXrate[#Data],2,FALSE)</f>
        <v>50995.482820131787</v>
      </c>
      <c r="I286" s="3" t="s">
        <v>612</v>
      </c>
      <c r="J286" s="3" t="s">
        <v>112</v>
      </c>
      <c r="K286" s="3" t="s">
        <v>64</v>
      </c>
      <c r="L286" s="3" t="str">
        <f>VLOOKUP(tblSalaries[[#This Row],[Where do you work]],tblCountries[[Actual]:[Mapping]],2,FALSE)</f>
        <v>Australia</v>
      </c>
      <c r="M286" s="12" t="str">
        <f>VLOOKUP(tblSalaries[[#This Row],[clean Country]], mapping!$M$4:$N$137, 2, FALSE)</f>
        <v>Pacific</v>
      </c>
      <c r="N286" s="3" t="s">
        <v>38</v>
      </c>
      <c r="O286" s="12">
        <v>5</v>
      </c>
      <c r="P286" s="3">
        <v>4</v>
      </c>
    </row>
    <row r="287" spans="2:16" ht="15" customHeight="1">
      <c r="B287" s="3" t="s">
        <v>613</v>
      </c>
      <c r="C287" s="12" t="str">
        <f>IF(AND(tblSalaries[[#This Row],[Region]]=Selected_Region, tblSalaries[[#This Row],[Job Type]]=Selected_Job_Type), COUNT($C$5:C286), "")</f>
        <v/>
      </c>
      <c r="D287" s="5">
        <v>41072.365451388891</v>
      </c>
      <c r="E287" s="6">
        <v>45000</v>
      </c>
      <c r="F287" s="3">
        <v>45000</v>
      </c>
      <c r="G287" s="3" t="s">
        <v>36</v>
      </c>
      <c r="H287" s="3">
        <f>tblSalaries[[#This Row],[clean Salary (in local currency)]]*VLOOKUP(tblSalaries[[#This Row],[Currency]],tblXrate[#Data],2,FALSE)</f>
        <v>45000</v>
      </c>
      <c r="I287" s="3" t="s">
        <v>614</v>
      </c>
      <c r="J287" s="3" t="s">
        <v>112</v>
      </c>
      <c r="K287" s="3" t="s">
        <v>0</v>
      </c>
      <c r="L287" s="3" t="str">
        <f>VLOOKUP(tblSalaries[[#This Row],[Where do you work]],tblCountries[[Actual]:[Mapping]],2,FALSE)</f>
        <v>USA</v>
      </c>
      <c r="M287" s="12" t="str">
        <f>VLOOKUP(tblSalaries[[#This Row],[clean Country]], mapping!$M$4:$N$137, 2, FALSE)</f>
        <v>US / Canada</v>
      </c>
      <c r="N287" s="3" t="s">
        <v>38</v>
      </c>
      <c r="O287" s="12">
        <v>5</v>
      </c>
      <c r="P287" s="3">
        <v>4</v>
      </c>
    </row>
    <row r="288" spans="2:16" ht="15" customHeight="1">
      <c r="B288" s="3" t="s">
        <v>3200</v>
      </c>
      <c r="C288" s="12" t="str">
        <f>IF(AND(tblSalaries[[#This Row],[Region]]=Selected_Region, tblSalaries[[#This Row],[Job Type]]=Selected_Job_Type), COUNT($C$5:C287), "")</f>
        <v/>
      </c>
      <c r="D288" s="5">
        <v>41072.908263888887</v>
      </c>
      <c r="E288" s="6">
        <v>280000</v>
      </c>
      <c r="F288" s="3">
        <v>280000</v>
      </c>
      <c r="G288" s="3" t="s">
        <v>31</v>
      </c>
      <c r="H288" s="3">
        <f>tblSalaries[[#This Row],[clean Salary (in local currency)]]*VLOOKUP(tblSalaries[[#This Row],[Currency]],tblXrate[#Data],2,FALSE)</f>
        <v>4986.216672483919</v>
      </c>
      <c r="I288" s="3" t="s">
        <v>3201</v>
      </c>
      <c r="J288" s="3" t="s">
        <v>112</v>
      </c>
      <c r="K288" s="3" t="s">
        <v>1</v>
      </c>
      <c r="L288" s="3" t="str">
        <f>VLOOKUP(tblSalaries[[#This Row],[Where do you work]],tblCountries[[Actual]:[Mapping]],2,FALSE)</f>
        <v>India</v>
      </c>
      <c r="M288" s="12" t="str">
        <f>VLOOKUP(tblSalaries[[#This Row],[clean Country]], mapping!$M$4:$N$137, 2, FALSE)</f>
        <v>Asia</v>
      </c>
      <c r="N288" s="3" t="s">
        <v>61</v>
      </c>
      <c r="O288" s="12">
        <v>8</v>
      </c>
      <c r="P288" s="3">
        <v>8</v>
      </c>
    </row>
    <row r="289" spans="2:16" ht="15" customHeight="1">
      <c r="B289" s="3" t="s">
        <v>617</v>
      </c>
      <c r="C289" s="12" t="str">
        <f>IF(AND(tblSalaries[[#This Row],[Region]]=Selected_Region, tblSalaries[[#This Row],[Job Type]]=Selected_Job_Type), COUNT($C$5:C288), "")</f>
        <v/>
      </c>
      <c r="D289" s="5">
        <v>41073.222592592596</v>
      </c>
      <c r="E289" s="6" t="s">
        <v>618</v>
      </c>
      <c r="F289" s="3">
        <v>19200</v>
      </c>
      <c r="G289" s="3" t="s">
        <v>43</v>
      </c>
      <c r="H289" s="3">
        <f>tblSalaries[[#This Row],[clean Salary (in local currency)]]*VLOOKUP(tblSalaries[[#This Row],[Currency]],tblXrate[#Data],2,FALSE)</f>
        <v>24391.669228638868</v>
      </c>
      <c r="I289" s="3" t="s">
        <v>619</v>
      </c>
      <c r="J289" s="3" t="s">
        <v>112</v>
      </c>
      <c r="K289" s="3" t="s">
        <v>97</v>
      </c>
      <c r="L289" s="3" t="str">
        <f>VLOOKUP(tblSalaries[[#This Row],[Where do you work]],tblCountries[[Actual]:[Mapping]],2,FALSE)</f>
        <v>italy</v>
      </c>
      <c r="M289" s="12" t="str">
        <f>VLOOKUP(tblSalaries[[#This Row],[clean Country]], mapping!$M$4:$N$137, 2, FALSE)</f>
        <v>EU</v>
      </c>
      <c r="N289" s="3" t="s">
        <v>38</v>
      </c>
      <c r="O289" s="12">
        <v>5</v>
      </c>
      <c r="P289" s="3">
        <v>10</v>
      </c>
    </row>
    <row r="290" spans="2:16" ht="15" customHeight="1">
      <c r="B290" s="3" t="s">
        <v>35</v>
      </c>
      <c r="C290" s="12" t="str">
        <f>IF(AND(tblSalaries[[#This Row],[Region]]=Selected_Region, tblSalaries[[#This Row],[Job Type]]=Selected_Job_Type), COUNT($C$5:C289), "")</f>
        <v/>
      </c>
      <c r="D290" s="5">
        <v>41079.946469907409</v>
      </c>
      <c r="E290" s="6">
        <v>5000</v>
      </c>
      <c r="F290" s="3">
        <v>5000</v>
      </c>
      <c r="G290" s="3" t="s">
        <v>36</v>
      </c>
      <c r="H290" s="3">
        <f>tblSalaries[[#This Row],[clean Salary (in local currency)]]*VLOOKUP(tblSalaries[[#This Row],[Currency]],tblXrate[#Data],2,FALSE)</f>
        <v>5000</v>
      </c>
      <c r="I290" s="3" t="s">
        <v>37</v>
      </c>
      <c r="J290" s="3" t="s">
        <v>33</v>
      </c>
      <c r="K290" s="3" t="s">
        <v>1</v>
      </c>
      <c r="L290" s="3" t="str">
        <f>VLOOKUP(tblSalaries[[#This Row],[Where do you work]],tblCountries[[Actual]:[Mapping]],2,FALSE)</f>
        <v>India</v>
      </c>
      <c r="M290" s="12" t="str">
        <f>VLOOKUP(tblSalaries[[#This Row],[clean Country]], mapping!$M$4:$N$137, 2, FALSE)</f>
        <v>Asia</v>
      </c>
      <c r="N290" s="3" t="s">
        <v>38</v>
      </c>
      <c r="O290" s="12">
        <v>5</v>
      </c>
      <c r="P290" s="3">
        <v>3</v>
      </c>
    </row>
    <row r="291" spans="2:16" ht="15" customHeight="1">
      <c r="B291" s="3" t="s">
        <v>198</v>
      </c>
      <c r="C291" s="12" t="str">
        <f>IF(AND(tblSalaries[[#This Row],[Region]]=Selected_Region, tblSalaries[[#This Row],[Job Type]]=Selected_Job_Type), COUNT($C$5:C290), "")</f>
        <v/>
      </c>
      <c r="D291" s="5">
        <v>41077.533935185187</v>
      </c>
      <c r="E291" s="6">
        <v>5000</v>
      </c>
      <c r="F291" s="3">
        <v>5000</v>
      </c>
      <c r="G291" s="3" t="s">
        <v>36</v>
      </c>
      <c r="H291" s="3">
        <f>tblSalaries[[#This Row],[clean Salary (in local currency)]]*VLOOKUP(tblSalaries[[#This Row],[Currency]],tblXrate[#Data],2,FALSE)</f>
        <v>5000</v>
      </c>
      <c r="I291" s="3" t="s">
        <v>197</v>
      </c>
      <c r="J291" s="3" t="s">
        <v>112</v>
      </c>
      <c r="K291" s="3" t="s">
        <v>1</v>
      </c>
      <c r="L291" s="3" t="str">
        <f>VLOOKUP(tblSalaries[[#This Row],[Where do you work]],tblCountries[[Actual]:[Mapping]],2,FALSE)</f>
        <v>India</v>
      </c>
      <c r="M291" s="12" t="str">
        <f>VLOOKUP(tblSalaries[[#This Row],[clean Country]], mapping!$M$4:$N$137, 2, FALSE)</f>
        <v>Asia</v>
      </c>
      <c r="N291" s="3" t="s">
        <v>34</v>
      </c>
      <c r="O291" s="12">
        <v>2.5</v>
      </c>
      <c r="P291" s="3">
        <v>10</v>
      </c>
    </row>
    <row r="292" spans="2:16" ht="15" customHeight="1">
      <c r="B292" s="3" t="s">
        <v>359</v>
      </c>
      <c r="C292" s="12" t="str">
        <f>IF(AND(tblSalaries[[#This Row],[Region]]=Selected_Region, tblSalaries[[#This Row],[Job Type]]=Selected_Job_Type), COUNT($C$5:C291), "")</f>
        <v/>
      </c>
      <c r="D292" s="5">
        <v>41078.346539351849</v>
      </c>
      <c r="E292" s="6">
        <v>5000</v>
      </c>
      <c r="F292" s="3">
        <v>5000</v>
      </c>
      <c r="G292" s="3" t="s">
        <v>36</v>
      </c>
      <c r="H292" s="3">
        <f>tblSalaries[[#This Row],[clean Salary (in local currency)]]*VLOOKUP(tblSalaries[[#This Row],[Currency]],tblXrate[#Data],2,FALSE)</f>
        <v>5000</v>
      </c>
      <c r="I292" s="3" t="s">
        <v>360</v>
      </c>
      <c r="J292" s="3" t="s">
        <v>112</v>
      </c>
      <c r="K292" s="3" t="s">
        <v>1</v>
      </c>
      <c r="L292" s="3" t="str">
        <f>VLOOKUP(tblSalaries[[#This Row],[Where do you work]],tblCountries[[Actual]:[Mapping]],2,FALSE)</f>
        <v>India</v>
      </c>
      <c r="M292" s="12" t="str">
        <f>VLOOKUP(tblSalaries[[#This Row],[clean Country]], mapping!$M$4:$N$137, 2, FALSE)</f>
        <v>Asia</v>
      </c>
      <c r="N292" s="3" t="s">
        <v>61</v>
      </c>
      <c r="O292" s="12">
        <v>8</v>
      </c>
      <c r="P292" s="3">
        <v>2</v>
      </c>
    </row>
    <row r="293" spans="2:16" ht="15" customHeight="1">
      <c r="B293" s="3" t="s">
        <v>626</v>
      </c>
      <c r="C293" s="12" t="str">
        <f>IF(AND(tblSalaries[[#This Row],[Region]]=Selected_Region, tblSalaries[[#This Row],[Job Type]]=Selected_Job_Type), COUNT($C$5:C292), "")</f>
        <v/>
      </c>
      <c r="D293" s="5">
        <v>41055.153078703705</v>
      </c>
      <c r="E293" s="6">
        <v>40000</v>
      </c>
      <c r="F293" s="3">
        <v>40000</v>
      </c>
      <c r="G293" s="3" t="s">
        <v>36</v>
      </c>
      <c r="H293" s="3">
        <f>tblSalaries[[#This Row],[clean Salary (in local currency)]]*VLOOKUP(tblSalaries[[#This Row],[Currency]],tblXrate[#Data],2,FALSE)</f>
        <v>40000</v>
      </c>
      <c r="I293" s="3" t="s">
        <v>627</v>
      </c>
      <c r="J293" s="3" t="s">
        <v>112</v>
      </c>
      <c r="K293" s="3" t="s">
        <v>0</v>
      </c>
      <c r="L293" s="3" t="str">
        <f>VLOOKUP(tblSalaries[[#This Row],[Where do you work]],tblCountries[[Actual]:[Mapping]],2,FALSE)</f>
        <v>USA</v>
      </c>
      <c r="M293" s="12" t="str">
        <f>VLOOKUP(tblSalaries[[#This Row],[clean Country]], mapping!$M$4:$N$137, 2, FALSE)</f>
        <v>US / Canada</v>
      </c>
      <c r="N293" s="3" t="s">
        <v>34</v>
      </c>
      <c r="O293" s="12">
        <v>2.5</v>
      </c>
    </row>
    <row r="294" spans="2:16" ht="15" customHeight="1">
      <c r="B294" s="3" t="s">
        <v>2170</v>
      </c>
      <c r="C294" s="12" t="str">
        <f>IF(AND(tblSalaries[[#This Row],[Region]]=Selected_Region, tblSalaries[[#This Row],[Job Type]]=Selected_Job_Type), COUNT($C$5:C293), "")</f>
        <v/>
      </c>
      <c r="D294" s="5">
        <v>41056.044976851852</v>
      </c>
      <c r="E294" s="6">
        <v>5000</v>
      </c>
      <c r="F294" s="3">
        <v>5000</v>
      </c>
      <c r="G294" s="3" t="s">
        <v>36</v>
      </c>
      <c r="H294" s="3">
        <f>tblSalaries[[#This Row],[clean Salary (in local currency)]]*VLOOKUP(tblSalaries[[#This Row],[Currency]],tblXrate[#Data],2,FALSE)</f>
        <v>5000</v>
      </c>
      <c r="I294" s="3" t="s">
        <v>2171</v>
      </c>
      <c r="J294" s="3" t="s">
        <v>134</v>
      </c>
      <c r="K294" s="3" t="s">
        <v>1</v>
      </c>
      <c r="L294" s="3" t="str">
        <f>VLOOKUP(tblSalaries[[#This Row],[Where do you work]],tblCountries[[Actual]:[Mapping]],2,FALSE)</f>
        <v>India</v>
      </c>
      <c r="M294" s="12" t="str">
        <f>VLOOKUP(tblSalaries[[#This Row],[clean Country]], mapping!$M$4:$N$137, 2, FALSE)</f>
        <v>Asia</v>
      </c>
      <c r="N294" s="3" t="s">
        <v>38</v>
      </c>
      <c r="O294" s="12">
        <v>5</v>
      </c>
      <c r="P294" s="3">
        <v>1</v>
      </c>
    </row>
    <row r="295" spans="2:16" ht="15" customHeight="1">
      <c r="B295" s="3" t="s">
        <v>2432</v>
      </c>
      <c r="C295" s="12" t="str">
        <f>IF(AND(tblSalaries[[#This Row],[Region]]=Selected_Region, tblSalaries[[#This Row],[Job Type]]=Selected_Job_Type), COUNT($C$5:C294), "")</f>
        <v/>
      </c>
      <c r="D295" s="5">
        <v>41055.11824074074</v>
      </c>
      <c r="E295" s="6" t="s">
        <v>2433</v>
      </c>
      <c r="F295" s="3">
        <v>5000</v>
      </c>
      <c r="G295" s="3" t="s">
        <v>36</v>
      </c>
      <c r="H295" s="3">
        <f>tblSalaries[[#This Row],[clean Salary (in local currency)]]*VLOOKUP(tblSalaries[[#This Row],[Currency]],tblXrate[#Data],2,FALSE)</f>
        <v>5000</v>
      </c>
      <c r="I295" s="3" t="s">
        <v>2434</v>
      </c>
      <c r="J295" s="3" t="s">
        <v>632</v>
      </c>
      <c r="K295" s="3" t="s">
        <v>1</v>
      </c>
      <c r="L295" s="3" t="str">
        <f>VLOOKUP(tblSalaries[[#This Row],[Where do you work]],tblCountries[[Actual]:[Mapping]],2,FALSE)</f>
        <v>India</v>
      </c>
      <c r="M295" s="12" t="str">
        <f>VLOOKUP(tblSalaries[[#This Row],[clean Country]], mapping!$M$4:$N$137, 2, FALSE)</f>
        <v>Asia</v>
      </c>
      <c r="N295" s="3" t="s">
        <v>38</v>
      </c>
      <c r="O295" s="12">
        <v>5</v>
      </c>
    </row>
    <row r="296" spans="2:16" ht="15" customHeight="1">
      <c r="B296" s="3" t="s">
        <v>633</v>
      </c>
      <c r="C296" s="12" t="str">
        <f>IF(AND(tblSalaries[[#This Row],[Region]]=Selected_Region, tblSalaries[[#This Row],[Job Type]]=Selected_Job_Type), COUNT($C$5:C295), "")</f>
        <v/>
      </c>
      <c r="D296" s="5">
        <v>41057.84784722222</v>
      </c>
      <c r="E296" s="6">
        <v>35000</v>
      </c>
      <c r="F296" s="3">
        <v>35000</v>
      </c>
      <c r="G296" s="3" t="s">
        <v>36</v>
      </c>
      <c r="H296" s="3">
        <f>tblSalaries[[#This Row],[clean Salary (in local currency)]]*VLOOKUP(tblSalaries[[#This Row],[Currency]],tblXrate[#Data],2,FALSE)</f>
        <v>35000</v>
      </c>
      <c r="I296" s="3" t="s">
        <v>634</v>
      </c>
      <c r="J296" s="3" t="s">
        <v>112</v>
      </c>
      <c r="K296" s="3" t="s">
        <v>0</v>
      </c>
      <c r="L296" s="3" t="str">
        <f>VLOOKUP(tblSalaries[[#This Row],[Where do you work]],tblCountries[[Actual]:[Mapping]],2,FALSE)</f>
        <v>USA</v>
      </c>
      <c r="M296" s="12" t="str">
        <f>VLOOKUP(tblSalaries[[#This Row],[clean Country]], mapping!$M$4:$N$137, 2, FALSE)</f>
        <v>US / Canada</v>
      </c>
      <c r="N296" s="3" t="s">
        <v>61</v>
      </c>
      <c r="O296" s="12">
        <v>8</v>
      </c>
      <c r="P296" s="3">
        <v>20</v>
      </c>
    </row>
    <row r="297" spans="2:16" ht="15" customHeight="1">
      <c r="B297" s="3" t="s">
        <v>635</v>
      </c>
      <c r="C297" s="12" t="str">
        <f>IF(AND(tblSalaries[[#This Row],[Region]]=Selected_Region, tblSalaries[[#This Row],[Job Type]]=Selected_Job_Type), COUNT($C$5:C296), "")</f>
        <v/>
      </c>
      <c r="D297" s="5">
        <v>41060.347256944442</v>
      </c>
      <c r="E297" s="6">
        <v>89000</v>
      </c>
      <c r="F297" s="3">
        <v>89000</v>
      </c>
      <c r="G297" s="3" t="s">
        <v>36</v>
      </c>
      <c r="H297" s="3">
        <f>tblSalaries[[#This Row],[clean Salary (in local currency)]]*VLOOKUP(tblSalaries[[#This Row],[Currency]],tblXrate[#Data],2,FALSE)</f>
        <v>89000</v>
      </c>
      <c r="I297" s="3" t="s">
        <v>634</v>
      </c>
      <c r="J297" s="3" t="s">
        <v>112</v>
      </c>
      <c r="K297" s="3" t="s">
        <v>0</v>
      </c>
      <c r="L297" s="3" t="str">
        <f>VLOOKUP(tblSalaries[[#This Row],[Where do you work]],tblCountries[[Actual]:[Mapping]],2,FALSE)</f>
        <v>USA</v>
      </c>
      <c r="M297" s="12" t="str">
        <f>VLOOKUP(tblSalaries[[#This Row],[clean Country]], mapping!$M$4:$N$137, 2, FALSE)</f>
        <v>US / Canada</v>
      </c>
      <c r="N297" s="3" t="s">
        <v>61</v>
      </c>
      <c r="O297" s="12">
        <v>8</v>
      </c>
      <c r="P297" s="3">
        <v>14</v>
      </c>
    </row>
    <row r="298" spans="2:16" ht="15" customHeight="1">
      <c r="B298" s="3" t="s">
        <v>2581</v>
      </c>
      <c r="C298" s="12" t="str">
        <f>IF(AND(tblSalaries[[#This Row],[Region]]=Selected_Region, tblSalaries[[#This Row],[Job Type]]=Selected_Job_Type), COUNT($C$5:C297), "")</f>
        <v/>
      </c>
      <c r="D298" s="5">
        <v>41059.893101851849</v>
      </c>
      <c r="E298" s="6">
        <v>5000</v>
      </c>
      <c r="F298" s="3">
        <v>5000</v>
      </c>
      <c r="G298" s="3" t="s">
        <v>36</v>
      </c>
      <c r="H298" s="3">
        <f>tblSalaries[[#This Row],[clean Salary (in local currency)]]*VLOOKUP(tblSalaries[[#This Row],[Currency]],tblXrate[#Data],2,FALSE)</f>
        <v>5000</v>
      </c>
      <c r="I298" s="3" t="s">
        <v>2582</v>
      </c>
      <c r="J298" s="3" t="s">
        <v>134</v>
      </c>
      <c r="K298" s="3" t="s">
        <v>1</v>
      </c>
      <c r="L298" s="3" t="str">
        <f>VLOOKUP(tblSalaries[[#This Row],[Where do you work]],tblCountries[[Actual]:[Mapping]],2,FALSE)</f>
        <v>India</v>
      </c>
      <c r="M298" s="12" t="str">
        <f>VLOOKUP(tblSalaries[[#This Row],[clean Country]], mapping!$M$4:$N$137, 2, FALSE)</f>
        <v>Asia</v>
      </c>
      <c r="N298" s="3" t="s">
        <v>61</v>
      </c>
      <c r="O298" s="12">
        <v>8</v>
      </c>
      <c r="P298" s="3">
        <v>4</v>
      </c>
    </row>
    <row r="299" spans="2:16" ht="15" customHeight="1">
      <c r="B299" s="3" t="s">
        <v>638</v>
      </c>
      <c r="C299" s="12" t="str">
        <f>IF(AND(tblSalaries[[#This Row],[Region]]=Selected_Region, tblSalaries[[#This Row],[Job Type]]=Selected_Job_Type), COUNT($C$5:C298), "")</f>
        <v/>
      </c>
      <c r="D299" s="5">
        <v>41055.103900462964</v>
      </c>
      <c r="E299" s="6" t="s">
        <v>639</v>
      </c>
      <c r="F299" s="3">
        <v>30000</v>
      </c>
      <c r="G299" s="3" t="s">
        <v>36</v>
      </c>
      <c r="H299" s="3">
        <f>tblSalaries[[#This Row],[clean Salary (in local currency)]]*VLOOKUP(tblSalaries[[#This Row],[Currency]],tblXrate[#Data],2,FALSE)</f>
        <v>30000</v>
      </c>
      <c r="I299" s="3" t="s">
        <v>640</v>
      </c>
      <c r="J299" s="3" t="s">
        <v>632</v>
      </c>
      <c r="K299" s="3" t="s">
        <v>127</v>
      </c>
      <c r="L299" s="3" t="str">
        <f>VLOOKUP(tblSalaries[[#This Row],[Where do you work]],tblCountries[[Actual]:[Mapping]],2,FALSE)</f>
        <v>Romania</v>
      </c>
      <c r="M299" s="12" t="str">
        <f>VLOOKUP(tblSalaries[[#This Row],[clean Country]], mapping!$M$4:$N$137, 2, FALSE)</f>
        <v>EU</v>
      </c>
      <c r="N299" s="3" t="s">
        <v>73</v>
      </c>
      <c r="O299" s="12">
        <v>1.5</v>
      </c>
    </row>
    <row r="300" spans="2:16" ht="15" customHeight="1">
      <c r="B300" s="3" t="s">
        <v>641</v>
      </c>
      <c r="C300" s="12" t="str">
        <f>IF(AND(tblSalaries[[#This Row],[Region]]=Selected_Region, tblSalaries[[#This Row],[Job Type]]=Selected_Job_Type), COUNT($C$5:C299), "")</f>
        <v/>
      </c>
      <c r="D300" s="5">
        <v>41064.958449074074</v>
      </c>
      <c r="E300" s="6">
        <v>92000</v>
      </c>
      <c r="F300" s="3">
        <v>92000</v>
      </c>
      <c r="G300" s="3" t="s">
        <v>36</v>
      </c>
      <c r="H300" s="3">
        <f>tblSalaries[[#This Row],[clean Salary (in local currency)]]*VLOOKUP(tblSalaries[[#This Row],[Currency]],tblXrate[#Data],2,FALSE)</f>
        <v>92000</v>
      </c>
      <c r="I300" s="3" t="s">
        <v>642</v>
      </c>
      <c r="J300" s="3" t="s">
        <v>632</v>
      </c>
      <c r="K300" s="3" t="s">
        <v>0</v>
      </c>
      <c r="L300" s="3" t="str">
        <f>VLOOKUP(tblSalaries[[#This Row],[Where do you work]],tblCountries[[Actual]:[Mapping]],2,FALSE)</f>
        <v>USA</v>
      </c>
      <c r="M300" s="12" t="str">
        <f>VLOOKUP(tblSalaries[[#This Row],[clean Country]], mapping!$M$4:$N$137, 2, FALSE)</f>
        <v>US / Canada</v>
      </c>
      <c r="N300" s="3" t="s">
        <v>34</v>
      </c>
      <c r="O300" s="12">
        <v>2.5</v>
      </c>
      <c r="P300" s="3">
        <v>12</v>
      </c>
    </row>
    <row r="301" spans="2:16" ht="15" customHeight="1">
      <c r="B301" s="3" t="s">
        <v>643</v>
      </c>
      <c r="C301" s="12" t="str">
        <f>IF(AND(tblSalaries[[#This Row],[Region]]=Selected_Region, tblSalaries[[#This Row],[Job Type]]=Selected_Job_Type), COUNT($C$5:C300), "")</f>
        <v/>
      </c>
      <c r="D301" s="5">
        <v>41057.222696759258</v>
      </c>
      <c r="E301" s="6">
        <v>80000</v>
      </c>
      <c r="F301" s="3">
        <v>80000</v>
      </c>
      <c r="G301" s="3" t="s">
        <v>63</v>
      </c>
      <c r="H301" s="3">
        <f>tblSalaries[[#This Row],[clean Salary (in local currency)]]*VLOOKUP(tblSalaries[[#This Row],[Currency]],tblXrate[#Data],2,FALSE)</f>
        <v>81592.772512210868</v>
      </c>
      <c r="I301" s="3" t="s">
        <v>644</v>
      </c>
      <c r="J301" s="3" t="s">
        <v>134</v>
      </c>
      <c r="K301" s="3" t="s">
        <v>64</v>
      </c>
      <c r="L301" s="3" t="str">
        <f>VLOOKUP(tblSalaries[[#This Row],[Where do you work]],tblCountries[[Actual]:[Mapping]],2,FALSE)</f>
        <v>Australia</v>
      </c>
      <c r="M301" s="12" t="str">
        <f>VLOOKUP(tblSalaries[[#This Row],[clean Country]], mapping!$M$4:$N$137, 2, FALSE)</f>
        <v>Pacific</v>
      </c>
      <c r="N301" s="3" t="s">
        <v>38</v>
      </c>
      <c r="O301" s="12">
        <v>5</v>
      </c>
      <c r="P301" s="3">
        <v>25</v>
      </c>
    </row>
    <row r="302" spans="2:16" ht="15" customHeight="1">
      <c r="B302" s="3" t="s">
        <v>153</v>
      </c>
      <c r="C302" s="12" t="str">
        <f>IF(AND(tblSalaries[[#This Row],[Region]]=Selected_Region, tblSalaries[[#This Row],[Job Type]]=Selected_Job_Type), COUNT($C$5:C301), "")</f>
        <v/>
      </c>
      <c r="D302" s="5">
        <v>41055.655925925923</v>
      </c>
      <c r="E302" s="6">
        <v>5022</v>
      </c>
      <c r="F302" s="3">
        <v>5022</v>
      </c>
      <c r="G302" s="3" t="s">
        <v>36</v>
      </c>
      <c r="H302" s="3">
        <f>tblSalaries[[#This Row],[clean Salary (in local currency)]]*VLOOKUP(tblSalaries[[#This Row],[Currency]],tblXrate[#Data],2,FALSE)</f>
        <v>5022</v>
      </c>
      <c r="I302" s="3" t="s">
        <v>154</v>
      </c>
      <c r="J302" s="3" t="s">
        <v>112</v>
      </c>
      <c r="K302" s="3" t="s">
        <v>155</v>
      </c>
      <c r="L302" s="3" t="str">
        <f>VLOOKUP(tblSalaries[[#This Row],[Where do you work]],tblCountries[[Actual]:[Mapping]],2,FALSE)</f>
        <v>Pakistan</v>
      </c>
      <c r="M302" s="12" t="str">
        <f>VLOOKUP(tblSalaries[[#This Row],[clean Country]], mapping!$M$4:$N$137, 2, FALSE)</f>
        <v>Asia</v>
      </c>
      <c r="N302" s="3" t="s">
        <v>38</v>
      </c>
      <c r="O302" s="12">
        <v>5</v>
      </c>
      <c r="P302" s="3">
        <v>15</v>
      </c>
    </row>
    <row r="303" spans="2:16" ht="15" customHeight="1">
      <c r="B303" s="3" t="s">
        <v>648</v>
      </c>
      <c r="C303" s="12" t="str">
        <f>IF(AND(tblSalaries[[#This Row],[Region]]=Selected_Region, tblSalaries[[#This Row],[Job Type]]=Selected_Job_Type), COUNT($C$5:C302), "")</f>
        <v/>
      </c>
      <c r="D303" s="5">
        <v>41057.604224537034</v>
      </c>
      <c r="E303" s="6" t="s">
        <v>649</v>
      </c>
      <c r="F303" s="3">
        <v>240000</v>
      </c>
      <c r="G303" s="3" t="s">
        <v>86</v>
      </c>
      <c r="H303" s="3">
        <f>tblSalaries[[#This Row],[clean Salary (in local currency)]]*VLOOKUP(tblSalaries[[#This Row],[Currency]],tblXrate[#Data],2,FALSE)</f>
        <v>29261.227167098674</v>
      </c>
      <c r="I303" s="3" t="s">
        <v>650</v>
      </c>
      <c r="J303" s="3" t="s">
        <v>45</v>
      </c>
      <c r="K303" s="3" t="s">
        <v>87</v>
      </c>
      <c r="L303" s="3" t="str">
        <f>VLOOKUP(tblSalaries[[#This Row],[Where do you work]],tblCountries[[Actual]:[Mapping]],2,FALSE)</f>
        <v>South Africa</v>
      </c>
      <c r="M303" s="12" t="str">
        <f>VLOOKUP(tblSalaries[[#This Row],[clean Country]], mapping!$M$4:$N$137, 2, FALSE)</f>
        <v>Africa</v>
      </c>
      <c r="N303" s="3" t="s">
        <v>34</v>
      </c>
      <c r="O303" s="12">
        <v>2.5</v>
      </c>
      <c r="P303" s="3">
        <v>20</v>
      </c>
    </row>
    <row r="304" spans="2:16" ht="15" customHeight="1">
      <c r="B304" s="3" t="s">
        <v>651</v>
      </c>
      <c r="C304" s="12" t="str">
        <f>IF(AND(tblSalaries[[#This Row],[Region]]=Selected_Region, tblSalaries[[#This Row],[Job Type]]=Selected_Job_Type), COUNT($C$5:C303), "")</f>
        <v/>
      </c>
      <c r="D304" s="5">
        <v>41056.275868055556</v>
      </c>
      <c r="E304" s="6">
        <v>50000</v>
      </c>
      <c r="F304" s="3">
        <v>50000</v>
      </c>
      <c r="G304" s="3" t="s">
        <v>36</v>
      </c>
      <c r="H304" s="3">
        <f>tblSalaries[[#This Row],[clean Salary (in local currency)]]*VLOOKUP(tblSalaries[[#This Row],[Currency]],tblXrate[#Data],2,FALSE)</f>
        <v>50000</v>
      </c>
      <c r="I304" s="3" t="s">
        <v>652</v>
      </c>
      <c r="J304" s="3" t="s">
        <v>444</v>
      </c>
      <c r="K304" s="3" t="s">
        <v>0</v>
      </c>
      <c r="L304" s="3" t="str">
        <f>VLOOKUP(tblSalaries[[#This Row],[Where do you work]],tblCountries[[Actual]:[Mapping]],2,FALSE)</f>
        <v>USA</v>
      </c>
      <c r="M304" s="12" t="str">
        <f>VLOOKUP(tblSalaries[[#This Row],[clean Country]], mapping!$M$4:$N$137, 2, FALSE)</f>
        <v>US / Canada</v>
      </c>
      <c r="N304" s="3" t="s">
        <v>61</v>
      </c>
      <c r="O304" s="12">
        <v>8</v>
      </c>
      <c r="P304" s="3">
        <v>15</v>
      </c>
    </row>
    <row r="305" spans="2:16" ht="15" customHeight="1">
      <c r="B305" s="3" t="s">
        <v>2498</v>
      </c>
      <c r="C305" s="12" t="str">
        <f>IF(AND(tblSalaries[[#This Row],[Region]]=Selected_Region, tblSalaries[[#This Row],[Job Type]]=Selected_Job_Type), COUNT($C$5:C304), "")</f>
        <v/>
      </c>
      <c r="D305" s="5">
        <v>41057.615763888891</v>
      </c>
      <c r="E305" s="6">
        <v>5100</v>
      </c>
      <c r="F305" s="3">
        <v>5100</v>
      </c>
      <c r="G305" s="3" t="s">
        <v>36</v>
      </c>
      <c r="H305" s="3">
        <f>tblSalaries[[#This Row],[clean Salary (in local currency)]]*VLOOKUP(tblSalaries[[#This Row],[Currency]],tblXrate[#Data],2,FALSE)</f>
        <v>5100</v>
      </c>
      <c r="I305" s="3" t="s">
        <v>2477</v>
      </c>
      <c r="J305" s="3" t="s">
        <v>632</v>
      </c>
      <c r="K305" s="3" t="s">
        <v>1</v>
      </c>
      <c r="L305" s="3" t="str">
        <f>VLOOKUP(tblSalaries[[#This Row],[Where do you work]],tblCountries[[Actual]:[Mapping]],2,FALSE)</f>
        <v>India</v>
      </c>
      <c r="M305" s="12" t="str">
        <f>VLOOKUP(tblSalaries[[#This Row],[clean Country]], mapping!$M$4:$N$137, 2, FALSE)</f>
        <v>Asia</v>
      </c>
      <c r="N305" s="3" t="s">
        <v>61</v>
      </c>
      <c r="O305" s="12">
        <v>8</v>
      </c>
      <c r="P305" s="3">
        <v>8</v>
      </c>
    </row>
    <row r="306" spans="2:16" ht="15" customHeight="1">
      <c r="B306" s="3" t="s">
        <v>3841</v>
      </c>
      <c r="C306" s="12" t="str">
        <f>IF(AND(tblSalaries[[#This Row],[Region]]=Selected_Region, tblSalaries[[#This Row],[Job Type]]=Selected_Job_Type), COUNT($C$5:C305), "")</f>
        <v/>
      </c>
      <c r="D306" s="5">
        <v>41055.132881944446</v>
      </c>
      <c r="E306" s="6" t="s">
        <v>3842</v>
      </c>
      <c r="F306" s="3">
        <v>5250</v>
      </c>
      <c r="G306" s="3" t="s">
        <v>36</v>
      </c>
      <c r="H306" s="3">
        <f>tblSalaries[[#This Row],[clean Salary (in local currency)]]*VLOOKUP(tblSalaries[[#This Row],[Currency]],tblXrate[#Data],2,FALSE)</f>
        <v>5250</v>
      </c>
      <c r="I306" s="3" t="s">
        <v>3843</v>
      </c>
      <c r="J306" s="3" t="s">
        <v>184</v>
      </c>
      <c r="K306" s="3" t="s">
        <v>3844</v>
      </c>
      <c r="L306" s="3" t="str">
        <f>VLOOKUP(tblSalaries[[#This Row],[Where do you work]],tblCountries[[Actual]:[Mapping]],2,FALSE)</f>
        <v>Republic of Georgia</v>
      </c>
      <c r="M306" s="12" t="str">
        <f>VLOOKUP(tblSalaries[[#This Row],[clean Country]], mapping!$M$4:$N$137, 2, FALSE)</f>
        <v>Asia</v>
      </c>
      <c r="N306" s="3" t="s">
        <v>38</v>
      </c>
      <c r="O306" s="12">
        <v>5</v>
      </c>
    </row>
    <row r="307" spans="2:16" ht="15" customHeight="1">
      <c r="B307" s="3" t="s">
        <v>565</v>
      </c>
      <c r="C307" s="12" t="str">
        <f>IF(AND(tblSalaries[[#This Row],[Region]]=Selected_Region, tblSalaries[[#This Row],[Job Type]]=Selected_Job_Type), COUNT($C$5:C306), "")</f>
        <v/>
      </c>
      <c r="D307" s="5">
        <v>41058.760335648149</v>
      </c>
      <c r="E307" s="6" t="s">
        <v>566</v>
      </c>
      <c r="F307" s="3">
        <v>5300</v>
      </c>
      <c r="G307" s="3" t="s">
        <v>36</v>
      </c>
      <c r="H307" s="3">
        <f>tblSalaries[[#This Row],[clean Salary (in local currency)]]*VLOOKUP(tblSalaries[[#This Row],[Currency]],tblXrate[#Data],2,FALSE)</f>
        <v>5300</v>
      </c>
      <c r="I307" s="3" t="s">
        <v>567</v>
      </c>
      <c r="J307" s="3" t="s">
        <v>134</v>
      </c>
      <c r="K307" s="3" t="s">
        <v>155</v>
      </c>
      <c r="L307" s="3" t="str">
        <f>VLOOKUP(tblSalaries[[#This Row],[Where do you work]],tblCountries[[Actual]:[Mapping]],2,FALSE)</f>
        <v>Pakistan</v>
      </c>
      <c r="M307" s="12" t="str">
        <f>VLOOKUP(tblSalaries[[#This Row],[clean Country]], mapping!$M$4:$N$137, 2, FALSE)</f>
        <v>Asia</v>
      </c>
      <c r="N307" s="3" t="s">
        <v>38</v>
      </c>
      <c r="O307" s="12">
        <v>5</v>
      </c>
      <c r="P307" s="3">
        <v>5</v>
      </c>
    </row>
    <row r="308" spans="2:16" ht="15" customHeight="1">
      <c r="B308" s="3" t="s">
        <v>2577</v>
      </c>
      <c r="C308" s="12" t="str">
        <f>IF(AND(tblSalaries[[#This Row],[Region]]=Selected_Region, tblSalaries[[#This Row],[Job Type]]=Selected_Job_Type), COUNT($C$5:C307), "")</f>
        <v/>
      </c>
      <c r="D308" s="5">
        <v>41069.500914351855</v>
      </c>
      <c r="E308" s="6">
        <v>444</v>
      </c>
      <c r="F308" s="3">
        <v>5320</v>
      </c>
      <c r="G308" s="3" t="s">
        <v>36</v>
      </c>
      <c r="H308" s="3">
        <f>tblSalaries[[#This Row],[clean Salary (in local currency)]]*VLOOKUP(tblSalaries[[#This Row],[Currency]],tblXrate[#Data],2,FALSE)</f>
        <v>5320</v>
      </c>
      <c r="I308" s="3" t="s">
        <v>2578</v>
      </c>
      <c r="J308" s="3" t="s">
        <v>134</v>
      </c>
      <c r="K308" s="3" t="s">
        <v>1</v>
      </c>
      <c r="L308" s="3" t="str">
        <f>VLOOKUP(tblSalaries[[#This Row],[Where do you work]],tblCountries[[Actual]:[Mapping]],2,FALSE)</f>
        <v>India</v>
      </c>
      <c r="M308" s="12" t="str">
        <f>VLOOKUP(tblSalaries[[#This Row],[clean Country]], mapping!$M$4:$N$137, 2, FALSE)</f>
        <v>Asia</v>
      </c>
      <c r="N308" s="3" t="s">
        <v>34</v>
      </c>
      <c r="O308" s="12">
        <v>2.5</v>
      </c>
      <c r="P308" s="3">
        <v>5</v>
      </c>
    </row>
    <row r="309" spans="2:16" ht="15" customHeight="1">
      <c r="B309" s="3" t="s">
        <v>662</v>
      </c>
      <c r="C309" s="12" t="str">
        <f>IF(AND(tblSalaries[[#This Row],[Region]]=Selected_Region, tblSalaries[[#This Row],[Job Type]]=Selected_Job_Type), COUNT($C$5:C308), "")</f>
        <v/>
      </c>
      <c r="D309" s="5">
        <v>41060.774652777778</v>
      </c>
      <c r="E309" s="6">
        <v>24864</v>
      </c>
      <c r="F309" s="3">
        <v>24864</v>
      </c>
      <c r="G309" s="3" t="s">
        <v>36</v>
      </c>
      <c r="H309" s="3">
        <f>tblSalaries[[#This Row],[clean Salary (in local currency)]]*VLOOKUP(tblSalaries[[#This Row],[Currency]],tblXrate[#Data],2,FALSE)</f>
        <v>24864</v>
      </c>
      <c r="I309" s="3" t="s">
        <v>663</v>
      </c>
      <c r="J309" s="3" t="s">
        <v>134</v>
      </c>
      <c r="K309" s="3" t="s">
        <v>664</v>
      </c>
      <c r="L309" s="3" t="str">
        <f>VLOOKUP(tblSalaries[[#This Row],[Where do you work]],tblCountries[[Actual]:[Mapping]],2,FALSE)</f>
        <v>Libya</v>
      </c>
      <c r="M309" s="12" t="str">
        <f>VLOOKUP(tblSalaries[[#This Row],[clean Country]], mapping!$M$4:$N$137, 2, FALSE)</f>
        <v>Africa</v>
      </c>
      <c r="N309" s="3" t="s">
        <v>61</v>
      </c>
      <c r="O309" s="12">
        <v>8</v>
      </c>
      <c r="P309" s="3">
        <v>8</v>
      </c>
    </row>
    <row r="310" spans="2:16" ht="15" customHeight="1">
      <c r="B310" s="3" t="s">
        <v>665</v>
      </c>
      <c r="C310" s="12" t="str">
        <f>IF(AND(tblSalaries[[#This Row],[Region]]=Selected_Region, tblSalaries[[#This Row],[Job Type]]=Selected_Job_Type), COUNT($C$5:C309), "")</f>
        <v/>
      </c>
      <c r="D310" s="5">
        <v>41055.033888888887</v>
      </c>
      <c r="E310" s="6">
        <v>46584</v>
      </c>
      <c r="F310" s="3">
        <v>46584</v>
      </c>
      <c r="G310" s="3" t="s">
        <v>36</v>
      </c>
      <c r="H310" s="3">
        <f>tblSalaries[[#This Row],[clean Salary (in local currency)]]*VLOOKUP(tblSalaries[[#This Row],[Currency]],tblXrate[#Data],2,FALSE)</f>
        <v>46584</v>
      </c>
      <c r="I310" s="3" t="s">
        <v>666</v>
      </c>
      <c r="J310" s="3" t="s">
        <v>112</v>
      </c>
      <c r="K310" s="3" t="s">
        <v>0</v>
      </c>
      <c r="L310" s="3" t="str">
        <f>VLOOKUP(tblSalaries[[#This Row],[Where do you work]],tblCountries[[Actual]:[Mapping]],2,FALSE)</f>
        <v>USA</v>
      </c>
      <c r="M310" s="12" t="str">
        <f>VLOOKUP(tblSalaries[[#This Row],[clean Country]], mapping!$M$4:$N$137, 2, FALSE)</f>
        <v>US / Canada</v>
      </c>
      <c r="N310" s="3" t="s">
        <v>38</v>
      </c>
      <c r="O310" s="12">
        <v>5</v>
      </c>
    </row>
    <row r="311" spans="2:16" ht="15" customHeight="1">
      <c r="B311" s="3" t="s">
        <v>667</v>
      </c>
      <c r="C311" s="12" t="str">
        <f>IF(AND(tblSalaries[[#This Row],[Region]]=Selected_Region, tblSalaries[[#This Row],[Job Type]]=Selected_Job_Type), COUNT($C$5:C310), "")</f>
        <v/>
      </c>
      <c r="D311" s="5">
        <v>41055.140659722223</v>
      </c>
      <c r="E311" s="6">
        <v>52000</v>
      </c>
      <c r="F311" s="3">
        <v>52000</v>
      </c>
      <c r="G311" s="3" t="s">
        <v>36</v>
      </c>
      <c r="H311" s="3">
        <f>tblSalaries[[#This Row],[clean Salary (in local currency)]]*VLOOKUP(tblSalaries[[#This Row],[Currency]],tblXrate[#Data],2,FALSE)</f>
        <v>52000</v>
      </c>
      <c r="I311" s="3" t="s">
        <v>668</v>
      </c>
      <c r="J311" s="3" t="s">
        <v>112</v>
      </c>
      <c r="K311" s="3" t="s">
        <v>0</v>
      </c>
      <c r="L311" s="3" t="str">
        <f>VLOOKUP(tblSalaries[[#This Row],[Where do you work]],tblCountries[[Actual]:[Mapping]],2,FALSE)</f>
        <v>USA</v>
      </c>
      <c r="M311" s="12" t="str">
        <f>VLOOKUP(tblSalaries[[#This Row],[clean Country]], mapping!$M$4:$N$137, 2, FALSE)</f>
        <v>US / Canada</v>
      </c>
      <c r="N311" s="3" t="s">
        <v>38</v>
      </c>
      <c r="O311" s="12">
        <v>5</v>
      </c>
    </row>
    <row r="312" spans="2:16" ht="15" customHeight="1">
      <c r="B312" s="3" t="s">
        <v>669</v>
      </c>
      <c r="C312" s="12" t="str">
        <f>IF(AND(tblSalaries[[#This Row],[Region]]=Selected_Region, tblSalaries[[#This Row],[Job Type]]=Selected_Job_Type), COUNT($C$5:C311), "")</f>
        <v/>
      </c>
      <c r="D312" s="5">
        <v>41054.269085648149</v>
      </c>
      <c r="E312" s="6" t="s">
        <v>670</v>
      </c>
      <c r="F312" s="3">
        <v>18000</v>
      </c>
      <c r="G312" s="3" t="s">
        <v>108</v>
      </c>
      <c r="H312" s="3">
        <f>tblSalaries[[#This Row],[clean Salary (in local currency)]]*VLOOKUP(tblSalaries[[#This Row],[Currency]],tblXrate[#Data],2,FALSE)</f>
        <v>28371.208897211112</v>
      </c>
      <c r="I312" s="3" t="s">
        <v>671</v>
      </c>
      <c r="J312" s="3" t="s">
        <v>134</v>
      </c>
      <c r="K312" s="3" t="s">
        <v>89</v>
      </c>
      <c r="L312" s="3" t="str">
        <f>VLOOKUP(tblSalaries[[#This Row],[Where do you work]],tblCountries[[Actual]:[Mapping]],2,FALSE)</f>
        <v>UK</v>
      </c>
      <c r="M312" s="12" t="str">
        <f>VLOOKUP(tblSalaries[[#This Row],[clean Country]], mapping!$M$4:$N$137, 2, FALSE)</f>
        <v>EU</v>
      </c>
      <c r="N312" s="3" t="s">
        <v>73</v>
      </c>
      <c r="O312" s="12">
        <v>1.5</v>
      </c>
    </row>
    <row r="313" spans="2:16" ht="15" customHeight="1">
      <c r="B313" s="3" t="s">
        <v>672</v>
      </c>
      <c r="C313" s="12" t="str">
        <f>IF(AND(tblSalaries[[#This Row],[Region]]=Selected_Region, tblSalaries[[#This Row],[Job Type]]=Selected_Job_Type), COUNT($C$5:C312), "")</f>
        <v/>
      </c>
      <c r="D313" s="5">
        <v>41058.774664351855</v>
      </c>
      <c r="E313" s="6" t="s">
        <v>673</v>
      </c>
      <c r="F313" s="3">
        <v>150000</v>
      </c>
      <c r="G313" s="3" t="s">
        <v>63</v>
      </c>
      <c r="H313" s="3">
        <f>tblSalaries[[#This Row],[clean Salary (in local currency)]]*VLOOKUP(tblSalaries[[#This Row],[Currency]],tblXrate[#Data],2,FALSE)</f>
        <v>152986.44846039536</v>
      </c>
      <c r="I313" s="3" t="s">
        <v>674</v>
      </c>
      <c r="J313" s="3" t="s">
        <v>112</v>
      </c>
      <c r="K313" s="3" t="s">
        <v>64</v>
      </c>
      <c r="L313" s="3" t="str">
        <f>VLOOKUP(tblSalaries[[#This Row],[Where do you work]],tblCountries[[Actual]:[Mapping]],2,FALSE)</f>
        <v>Australia</v>
      </c>
      <c r="M313" s="12" t="str">
        <f>VLOOKUP(tblSalaries[[#This Row],[clean Country]], mapping!$M$4:$N$137, 2, FALSE)</f>
        <v>Pacific</v>
      </c>
      <c r="N313" s="3" t="s">
        <v>73</v>
      </c>
      <c r="O313" s="12">
        <v>1.5</v>
      </c>
      <c r="P313" s="3">
        <v>5.5</v>
      </c>
    </row>
    <row r="314" spans="2:16" ht="15" customHeight="1">
      <c r="B314" s="3" t="s">
        <v>675</v>
      </c>
      <c r="C314" s="12" t="str">
        <f>IF(AND(tblSalaries[[#This Row],[Region]]=Selected_Region, tblSalaries[[#This Row],[Job Type]]=Selected_Job_Type), COUNT($C$5:C313), "")</f>
        <v/>
      </c>
      <c r="D314" s="5">
        <v>41055.093113425923</v>
      </c>
      <c r="E314" s="6" t="s">
        <v>676</v>
      </c>
      <c r="F314" s="3">
        <v>14000000</v>
      </c>
      <c r="G314" s="3" t="s">
        <v>677</v>
      </c>
      <c r="H314" s="3">
        <f>tblSalaries[[#This Row],[clean Salary (in local currency)]]*VLOOKUP(tblSalaries[[#This Row],[Currency]],tblXrate[#Data],2,FALSE)</f>
        <v>28109.627547434993</v>
      </c>
      <c r="I314" s="3" t="s">
        <v>678</v>
      </c>
      <c r="J314" s="3" t="s">
        <v>112</v>
      </c>
      <c r="K314" s="3" t="s">
        <v>679</v>
      </c>
      <c r="L314" s="3" t="str">
        <f>VLOOKUP(tblSalaries[[#This Row],[Where do you work]],tblCountries[[Actual]:[Mapping]],2,FALSE)</f>
        <v>Costa Rica</v>
      </c>
      <c r="M314" s="12" t="str">
        <f>VLOOKUP(tblSalaries[[#This Row],[clean Country]], mapping!$M$4:$N$137, 2, FALSE)</f>
        <v>Latin America</v>
      </c>
      <c r="N314" s="3" t="s">
        <v>61</v>
      </c>
      <c r="O314" s="12">
        <v>8</v>
      </c>
    </row>
    <row r="315" spans="2:16" ht="15" customHeight="1">
      <c r="B315" s="3" t="s">
        <v>680</v>
      </c>
      <c r="C315" s="12" t="str">
        <f>IF(AND(tblSalaries[[#This Row],[Region]]=Selected_Region, tblSalaries[[#This Row],[Job Type]]=Selected_Job_Type), COUNT($C$5:C314), "")</f>
        <v/>
      </c>
      <c r="D315" s="5">
        <v>41054.306458333333</v>
      </c>
      <c r="E315" s="6" t="s">
        <v>681</v>
      </c>
      <c r="F315" s="3">
        <v>38000</v>
      </c>
      <c r="G315" s="3" t="s">
        <v>43</v>
      </c>
      <c r="H315" s="3">
        <f>tblSalaries[[#This Row],[clean Salary (in local currency)]]*VLOOKUP(tblSalaries[[#This Row],[Currency]],tblXrate[#Data],2,FALSE)</f>
        <v>48275.178681681093</v>
      </c>
      <c r="I315" s="3" t="s">
        <v>682</v>
      </c>
      <c r="J315" s="3" t="s">
        <v>112</v>
      </c>
      <c r="K315" s="3" t="s">
        <v>683</v>
      </c>
      <c r="L315" s="3" t="str">
        <f>VLOOKUP(tblSalaries[[#This Row],[Where do you work]],tblCountries[[Actual]:[Mapping]],2,FALSE)</f>
        <v>Netherlands</v>
      </c>
      <c r="M315" s="12" t="str">
        <f>VLOOKUP(tblSalaries[[#This Row],[clean Country]], mapping!$M$4:$N$137, 2, FALSE)</f>
        <v>EU</v>
      </c>
      <c r="N315" s="3" t="s">
        <v>73</v>
      </c>
      <c r="O315" s="12">
        <v>1.5</v>
      </c>
    </row>
    <row r="316" spans="2:16" ht="15" customHeight="1">
      <c r="B316" s="3" t="s">
        <v>95</v>
      </c>
      <c r="C316" s="12" t="str">
        <f>IF(AND(tblSalaries[[#This Row],[Region]]=Selected_Region, tblSalaries[[#This Row],[Job Type]]=Selected_Job_Type), COUNT($C$5:C315), "")</f>
        <v/>
      </c>
      <c r="D316" s="5">
        <v>41059.48877314815</v>
      </c>
      <c r="E316" s="6">
        <v>300000</v>
      </c>
      <c r="F316" s="3">
        <v>300000</v>
      </c>
      <c r="G316" s="3" t="s">
        <v>31</v>
      </c>
      <c r="H316" s="3">
        <f>tblSalaries[[#This Row],[clean Salary (in local currency)]]*VLOOKUP(tblSalaries[[#This Row],[Currency]],tblXrate[#Data],2,FALSE)</f>
        <v>5342.3750062327708</v>
      </c>
      <c r="I316" s="3" t="s">
        <v>75</v>
      </c>
      <c r="J316" s="3" t="s">
        <v>45</v>
      </c>
      <c r="K316" s="3" t="s">
        <v>1</v>
      </c>
      <c r="L316" s="3" t="str">
        <f>VLOOKUP(tblSalaries[[#This Row],[Where do you work]],tblCountries[[Actual]:[Mapping]],2,FALSE)</f>
        <v>India</v>
      </c>
      <c r="M316" s="12" t="str">
        <f>VLOOKUP(tblSalaries[[#This Row],[clean Country]], mapping!$M$4:$N$137, 2, FALSE)</f>
        <v>Asia</v>
      </c>
      <c r="N316" s="3" t="s">
        <v>38</v>
      </c>
      <c r="O316" s="12">
        <v>5</v>
      </c>
      <c r="P316" s="3">
        <v>4</v>
      </c>
    </row>
    <row r="317" spans="2:16" ht="15" customHeight="1">
      <c r="B317" s="3" t="s">
        <v>686</v>
      </c>
      <c r="C317" s="12" t="str">
        <f>IF(AND(tblSalaries[[#This Row],[Region]]=Selected_Region, tblSalaries[[#This Row],[Job Type]]=Selected_Job_Type), COUNT($C$5:C316), "")</f>
        <v/>
      </c>
      <c r="D317" s="5">
        <v>41080.589479166665</v>
      </c>
      <c r="E317" s="6">
        <v>52500</v>
      </c>
      <c r="F317" s="3">
        <v>52500</v>
      </c>
      <c r="G317" s="3" t="s">
        <v>36</v>
      </c>
      <c r="H317" s="3">
        <f>tblSalaries[[#This Row],[clean Salary (in local currency)]]*VLOOKUP(tblSalaries[[#This Row],[Currency]],tblXrate[#Data],2,FALSE)</f>
        <v>52500</v>
      </c>
      <c r="I317" s="3" t="s">
        <v>687</v>
      </c>
      <c r="J317" s="3" t="s">
        <v>112</v>
      </c>
      <c r="K317" s="3" t="s">
        <v>688</v>
      </c>
      <c r="L317" s="3" t="str">
        <f>VLOOKUP(tblSalaries[[#This Row],[Where do you work]],tblCountries[[Actual]:[Mapping]],2,FALSE)</f>
        <v>South Africa</v>
      </c>
      <c r="M317" s="12" t="str">
        <f>VLOOKUP(tblSalaries[[#This Row],[clean Country]], mapping!$M$4:$N$137, 2, FALSE)</f>
        <v>Africa</v>
      </c>
      <c r="N317" s="3" t="s">
        <v>38</v>
      </c>
      <c r="O317" s="12">
        <v>5</v>
      </c>
      <c r="P317" s="3">
        <v>21</v>
      </c>
    </row>
    <row r="318" spans="2:16" ht="15" customHeight="1">
      <c r="B318" s="3" t="s">
        <v>150</v>
      </c>
      <c r="C318" s="12" t="str">
        <f>IF(AND(tblSalaries[[#This Row],[Region]]=Selected_Region, tblSalaries[[#This Row],[Job Type]]=Selected_Job_Type), COUNT($C$5:C317), "")</f>
        <v/>
      </c>
      <c r="D318" s="5">
        <v>41057.54078703704</v>
      </c>
      <c r="E318" s="6" t="s">
        <v>151</v>
      </c>
      <c r="F318" s="3">
        <v>300000</v>
      </c>
      <c r="G318" s="3" t="s">
        <v>31</v>
      </c>
      <c r="H318" s="3">
        <f>tblSalaries[[#This Row],[clean Salary (in local currency)]]*VLOOKUP(tblSalaries[[#This Row],[Currency]],tblXrate[#Data],2,FALSE)</f>
        <v>5342.3750062327708</v>
      </c>
      <c r="I318" s="3" t="s">
        <v>152</v>
      </c>
      <c r="J318" s="3" t="s">
        <v>45</v>
      </c>
      <c r="K318" s="3" t="s">
        <v>1</v>
      </c>
      <c r="L318" s="3" t="str">
        <f>VLOOKUP(tblSalaries[[#This Row],[Where do you work]],tblCountries[[Actual]:[Mapping]],2,FALSE)</f>
        <v>India</v>
      </c>
      <c r="M318" s="12" t="str">
        <f>VLOOKUP(tblSalaries[[#This Row],[clean Country]], mapping!$M$4:$N$137, 2, FALSE)</f>
        <v>Asia</v>
      </c>
      <c r="N318" s="3" t="s">
        <v>34</v>
      </c>
      <c r="O318" s="12">
        <v>2.5</v>
      </c>
      <c r="P318" s="3">
        <v>5</v>
      </c>
    </row>
    <row r="319" spans="2:16" ht="15" customHeight="1">
      <c r="B319" s="3" t="s">
        <v>296</v>
      </c>
      <c r="C319" s="12" t="str">
        <f>IF(AND(tblSalaries[[#This Row],[Region]]=Selected_Region, tblSalaries[[#This Row],[Job Type]]=Selected_Job_Type), COUNT($C$5:C318), "")</f>
        <v/>
      </c>
      <c r="D319" s="5">
        <v>41055.572835648149</v>
      </c>
      <c r="E319" s="6" t="s">
        <v>297</v>
      </c>
      <c r="F319" s="3">
        <v>300000</v>
      </c>
      <c r="G319" s="3" t="s">
        <v>31</v>
      </c>
      <c r="H319" s="3">
        <f>tblSalaries[[#This Row],[clean Salary (in local currency)]]*VLOOKUP(tblSalaries[[#This Row],[Currency]],tblXrate[#Data],2,FALSE)</f>
        <v>5342.3750062327708</v>
      </c>
      <c r="I319" s="3" t="s">
        <v>112</v>
      </c>
      <c r="J319" s="3" t="s">
        <v>112</v>
      </c>
      <c r="K319" s="3" t="s">
        <v>1</v>
      </c>
      <c r="L319" s="3" t="str">
        <f>VLOOKUP(tblSalaries[[#This Row],[Where do you work]],tblCountries[[Actual]:[Mapping]],2,FALSE)</f>
        <v>India</v>
      </c>
      <c r="M319" s="12" t="str">
        <f>VLOOKUP(tblSalaries[[#This Row],[clean Country]], mapping!$M$4:$N$137, 2, FALSE)</f>
        <v>Asia</v>
      </c>
      <c r="N319" s="3" t="s">
        <v>61</v>
      </c>
      <c r="O319" s="12">
        <v>8</v>
      </c>
      <c r="P319" s="3">
        <v>7</v>
      </c>
    </row>
    <row r="320" spans="2:16" ht="15" customHeight="1">
      <c r="B320" s="3" t="s">
        <v>308</v>
      </c>
      <c r="C320" s="12" t="str">
        <f>IF(AND(tblSalaries[[#This Row],[Region]]=Selected_Region, tblSalaries[[#This Row],[Job Type]]=Selected_Job_Type), COUNT($C$5:C319), "")</f>
        <v/>
      </c>
      <c r="D320" s="5">
        <v>41056.773506944446</v>
      </c>
      <c r="E320" s="6" t="s">
        <v>309</v>
      </c>
      <c r="F320" s="3">
        <v>300000</v>
      </c>
      <c r="G320" s="3" t="s">
        <v>31</v>
      </c>
      <c r="H320" s="3">
        <f>tblSalaries[[#This Row],[clean Salary (in local currency)]]*VLOOKUP(tblSalaries[[#This Row],[Currency]],tblXrate[#Data],2,FALSE)</f>
        <v>5342.3750062327708</v>
      </c>
      <c r="I320" s="3" t="s">
        <v>310</v>
      </c>
      <c r="J320" s="3" t="s">
        <v>112</v>
      </c>
      <c r="K320" s="3" t="s">
        <v>1</v>
      </c>
      <c r="L320" s="3" t="str">
        <f>VLOOKUP(tblSalaries[[#This Row],[Where do you work]],tblCountries[[Actual]:[Mapping]],2,FALSE)</f>
        <v>India</v>
      </c>
      <c r="M320" s="12" t="str">
        <f>VLOOKUP(tblSalaries[[#This Row],[clean Country]], mapping!$M$4:$N$137, 2, FALSE)</f>
        <v>Asia</v>
      </c>
      <c r="N320" s="3" t="s">
        <v>38</v>
      </c>
      <c r="O320" s="12">
        <v>5</v>
      </c>
      <c r="P320" s="3">
        <v>0.5</v>
      </c>
    </row>
    <row r="321" spans="2:16" ht="15" customHeight="1">
      <c r="B321" s="3" t="s">
        <v>318</v>
      </c>
      <c r="C321" s="12" t="str">
        <f>IF(AND(tblSalaries[[#This Row],[Region]]=Selected_Region, tblSalaries[[#This Row],[Job Type]]=Selected_Job_Type), COUNT($C$5:C320), "")</f>
        <v/>
      </c>
      <c r="D321" s="5">
        <v>41057.708194444444</v>
      </c>
      <c r="E321" s="6" t="s">
        <v>319</v>
      </c>
      <c r="F321" s="3">
        <v>300000</v>
      </c>
      <c r="G321" s="3" t="s">
        <v>31</v>
      </c>
      <c r="H321" s="3">
        <f>tblSalaries[[#This Row],[clean Salary (in local currency)]]*VLOOKUP(tblSalaries[[#This Row],[Currency]],tblXrate[#Data],2,FALSE)</f>
        <v>5342.3750062327708</v>
      </c>
      <c r="I321" s="3" t="s">
        <v>112</v>
      </c>
      <c r="J321" s="3" t="s">
        <v>112</v>
      </c>
      <c r="K321" s="3" t="s">
        <v>1</v>
      </c>
      <c r="L321" s="3" t="str">
        <f>VLOOKUP(tblSalaries[[#This Row],[Where do you work]],tblCountries[[Actual]:[Mapping]],2,FALSE)</f>
        <v>India</v>
      </c>
      <c r="M321" s="12" t="str">
        <f>VLOOKUP(tblSalaries[[#This Row],[clean Country]], mapping!$M$4:$N$137, 2, FALSE)</f>
        <v>Asia</v>
      </c>
      <c r="N321" s="3" t="s">
        <v>38</v>
      </c>
      <c r="O321" s="12">
        <v>5</v>
      </c>
      <c r="P321" s="3">
        <v>5</v>
      </c>
    </row>
    <row r="322" spans="2:16" ht="15" customHeight="1">
      <c r="B322" s="3" t="s">
        <v>697</v>
      </c>
      <c r="C322" s="12" t="str">
        <f>IF(AND(tblSalaries[[#This Row],[Region]]=Selected_Region, tblSalaries[[#This Row],[Job Type]]=Selected_Job_Type), COUNT($C$5:C321), "")</f>
        <v/>
      </c>
      <c r="D322" s="5">
        <v>41054.160393518519</v>
      </c>
      <c r="E322" s="6">
        <v>49000</v>
      </c>
      <c r="F322" s="3">
        <v>49000</v>
      </c>
      <c r="G322" s="3" t="s">
        <v>36</v>
      </c>
      <c r="H322" s="3">
        <f>tblSalaries[[#This Row],[clean Salary (in local currency)]]*VLOOKUP(tblSalaries[[#This Row],[Currency]],tblXrate[#Data],2,FALSE)</f>
        <v>49000</v>
      </c>
      <c r="I322" s="3" t="s">
        <v>698</v>
      </c>
      <c r="J322" s="3" t="s">
        <v>112</v>
      </c>
      <c r="K322" s="3" t="s">
        <v>0</v>
      </c>
      <c r="L322" s="3" t="str">
        <f>VLOOKUP(tblSalaries[[#This Row],[Where do you work]],tblCountries[[Actual]:[Mapping]],2,FALSE)</f>
        <v>USA</v>
      </c>
      <c r="M322" s="12" t="str">
        <f>VLOOKUP(tblSalaries[[#This Row],[clean Country]], mapping!$M$4:$N$137, 2, FALSE)</f>
        <v>US / Canada</v>
      </c>
      <c r="N322" s="3" t="s">
        <v>61</v>
      </c>
      <c r="O322" s="12">
        <v>8</v>
      </c>
    </row>
    <row r="323" spans="2:16" ht="15" customHeight="1">
      <c r="B323" s="3" t="s">
        <v>699</v>
      </c>
      <c r="C323" s="12" t="str">
        <f>IF(AND(tblSalaries[[#This Row],[Region]]=Selected_Region, tblSalaries[[#This Row],[Job Type]]=Selected_Job_Type), COUNT($C$5:C322), "")</f>
        <v/>
      </c>
      <c r="D323" s="5">
        <v>41055.030173611114</v>
      </c>
      <c r="E323" s="6">
        <v>40000</v>
      </c>
      <c r="F323" s="3">
        <v>40000</v>
      </c>
      <c r="G323" s="3" t="s">
        <v>36</v>
      </c>
      <c r="H323" s="3">
        <f>tblSalaries[[#This Row],[clean Salary (in local currency)]]*VLOOKUP(tblSalaries[[#This Row],[Currency]],tblXrate[#Data],2,FALSE)</f>
        <v>40000</v>
      </c>
      <c r="I323" s="3" t="s">
        <v>700</v>
      </c>
      <c r="J323" s="3" t="s">
        <v>112</v>
      </c>
      <c r="K323" s="3" t="s">
        <v>0</v>
      </c>
      <c r="L323" s="3" t="str">
        <f>VLOOKUP(tblSalaries[[#This Row],[Where do you work]],tblCountries[[Actual]:[Mapping]],2,FALSE)</f>
        <v>USA</v>
      </c>
      <c r="M323" s="12" t="str">
        <f>VLOOKUP(tblSalaries[[#This Row],[clean Country]], mapping!$M$4:$N$137, 2, FALSE)</f>
        <v>US / Canada</v>
      </c>
      <c r="N323" s="3" t="s">
        <v>38</v>
      </c>
      <c r="O323" s="12">
        <v>5</v>
      </c>
    </row>
    <row r="324" spans="2:16" ht="15" customHeight="1">
      <c r="B324" s="3" t="s">
        <v>701</v>
      </c>
      <c r="C324" s="12" t="str">
        <f>IF(AND(tblSalaries[[#This Row],[Region]]=Selected_Region, tblSalaries[[#This Row],[Job Type]]=Selected_Job_Type), COUNT($C$5:C323), "")</f>
        <v/>
      </c>
      <c r="D324" s="5">
        <v>41055.045451388891</v>
      </c>
      <c r="E324" s="6">
        <v>40000</v>
      </c>
      <c r="F324" s="3">
        <v>40000</v>
      </c>
      <c r="G324" s="3" t="s">
        <v>36</v>
      </c>
      <c r="H324" s="3">
        <f>tblSalaries[[#This Row],[clean Salary (in local currency)]]*VLOOKUP(tblSalaries[[#This Row],[Currency]],tblXrate[#Data],2,FALSE)</f>
        <v>40000</v>
      </c>
      <c r="I324" s="3" t="s">
        <v>700</v>
      </c>
      <c r="J324" s="3" t="s">
        <v>112</v>
      </c>
      <c r="K324" s="3" t="s">
        <v>0</v>
      </c>
      <c r="L324" s="3" t="str">
        <f>VLOOKUP(tblSalaries[[#This Row],[Where do you work]],tblCountries[[Actual]:[Mapping]],2,FALSE)</f>
        <v>USA</v>
      </c>
      <c r="M324" s="12" t="str">
        <f>VLOOKUP(tblSalaries[[#This Row],[clean Country]], mapping!$M$4:$N$137, 2, FALSE)</f>
        <v>US / Canada</v>
      </c>
      <c r="N324" s="3" t="s">
        <v>61</v>
      </c>
      <c r="O324" s="12">
        <v>8</v>
      </c>
    </row>
    <row r="325" spans="2:16" ht="15" customHeight="1">
      <c r="B325" s="3" t="s">
        <v>702</v>
      </c>
      <c r="C325" s="12" t="str">
        <f>IF(AND(tblSalaries[[#This Row],[Region]]=Selected_Region, tblSalaries[[#This Row],[Job Type]]=Selected_Job_Type), COUNT($C$5:C324), "")</f>
        <v/>
      </c>
      <c r="D325" s="5">
        <v>41055.049247685187</v>
      </c>
      <c r="E325" s="6">
        <v>99000</v>
      </c>
      <c r="F325" s="3">
        <v>99000</v>
      </c>
      <c r="G325" s="3" t="s">
        <v>36</v>
      </c>
      <c r="H325" s="3">
        <f>tblSalaries[[#This Row],[clean Salary (in local currency)]]*VLOOKUP(tblSalaries[[#This Row],[Currency]],tblXrate[#Data],2,FALSE)</f>
        <v>99000</v>
      </c>
      <c r="I325" s="3" t="s">
        <v>700</v>
      </c>
      <c r="J325" s="3" t="s">
        <v>112</v>
      </c>
      <c r="K325" s="3" t="s">
        <v>0</v>
      </c>
      <c r="L325" s="3" t="str">
        <f>VLOOKUP(tblSalaries[[#This Row],[Where do you work]],tblCountries[[Actual]:[Mapping]],2,FALSE)</f>
        <v>USA</v>
      </c>
      <c r="M325" s="12" t="str">
        <f>VLOOKUP(tblSalaries[[#This Row],[clean Country]], mapping!$M$4:$N$137, 2, FALSE)</f>
        <v>US / Canada</v>
      </c>
      <c r="N325" s="3" t="s">
        <v>34</v>
      </c>
      <c r="O325" s="12">
        <v>2.5</v>
      </c>
    </row>
    <row r="326" spans="2:16" ht="15" customHeight="1">
      <c r="B326" s="3" t="s">
        <v>703</v>
      </c>
      <c r="C326" s="12" t="str">
        <f>IF(AND(tblSalaries[[#This Row],[Region]]=Selected_Region, tblSalaries[[#This Row],[Job Type]]=Selected_Job_Type), COUNT($C$5:C325), "")</f>
        <v/>
      </c>
      <c r="D326" s="5">
        <v>41055.05127314815</v>
      </c>
      <c r="E326" s="6">
        <v>40000</v>
      </c>
      <c r="F326" s="3">
        <v>40000</v>
      </c>
      <c r="G326" s="3" t="s">
        <v>36</v>
      </c>
      <c r="H326" s="3">
        <f>tblSalaries[[#This Row],[clean Salary (in local currency)]]*VLOOKUP(tblSalaries[[#This Row],[Currency]],tblXrate[#Data],2,FALSE)</f>
        <v>40000</v>
      </c>
      <c r="I326" s="3" t="s">
        <v>700</v>
      </c>
      <c r="J326" s="3" t="s">
        <v>112</v>
      </c>
      <c r="K326" s="3" t="s">
        <v>0</v>
      </c>
      <c r="L326" s="3" t="str">
        <f>VLOOKUP(tblSalaries[[#This Row],[Where do you work]],tblCountries[[Actual]:[Mapping]],2,FALSE)</f>
        <v>USA</v>
      </c>
      <c r="M326" s="12" t="str">
        <f>VLOOKUP(tblSalaries[[#This Row],[clean Country]], mapping!$M$4:$N$137, 2, FALSE)</f>
        <v>US / Canada</v>
      </c>
      <c r="N326" s="3" t="s">
        <v>61</v>
      </c>
      <c r="O326" s="12">
        <v>8</v>
      </c>
    </row>
    <row r="327" spans="2:16" ht="15" customHeight="1">
      <c r="B327" s="3" t="s">
        <v>704</v>
      </c>
      <c r="C327" s="12" t="str">
        <f>IF(AND(tblSalaries[[#This Row],[Region]]=Selected_Region, tblSalaries[[#This Row],[Job Type]]=Selected_Job_Type), COUNT($C$5:C326), "")</f>
        <v/>
      </c>
      <c r="D327" s="5">
        <v>41055.054131944446</v>
      </c>
      <c r="E327" s="6">
        <v>97000</v>
      </c>
      <c r="F327" s="3">
        <v>97000</v>
      </c>
      <c r="G327" s="3" t="s">
        <v>36</v>
      </c>
      <c r="H327" s="3">
        <f>tblSalaries[[#This Row],[clean Salary (in local currency)]]*VLOOKUP(tblSalaries[[#This Row],[Currency]],tblXrate[#Data],2,FALSE)</f>
        <v>97000</v>
      </c>
      <c r="I327" s="3" t="s">
        <v>698</v>
      </c>
      <c r="J327" s="3" t="s">
        <v>112</v>
      </c>
      <c r="K327" s="3" t="s">
        <v>0</v>
      </c>
      <c r="L327" s="3" t="str">
        <f>VLOOKUP(tblSalaries[[#This Row],[Where do you work]],tblCountries[[Actual]:[Mapping]],2,FALSE)</f>
        <v>USA</v>
      </c>
      <c r="M327" s="12" t="str">
        <f>VLOOKUP(tblSalaries[[#This Row],[clean Country]], mapping!$M$4:$N$137, 2, FALSE)</f>
        <v>US / Canada</v>
      </c>
      <c r="N327" s="3" t="s">
        <v>61</v>
      </c>
      <c r="O327" s="12">
        <v>8</v>
      </c>
    </row>
    <row r="328" spans="2:16" ht="15" customHeight="1">
      <c r="B328" s="3" t="s">
        <v>1653</v>
      </c>
      <c r="C328" s="12" t="str">
        <f>IF(AND(tblSalaries[[#This Row],[Region]]=Selected_Region, tblSalaries[[#This Row],[Job Type]]=Selected_Job_Type), COUNT($C$5:C327), "")</f>
        <v/>
      </c>
      <c r="D328" s="5">
        <v>41058.07640046296</v>
      </c>
      <c r="E328" s="6">
        <v>300000</v>
      </c>
      <c r="F328" s="3">
        <v>300000</v>
      </c>
      <c r="G328" s="3" t="s">
        <v>31</v>
      </c>
      <c r="H328" s="3">
        <f>tblSalaries[[#This Row],[clean Salary (in local currency)]]*VLOOKUP(tblSalaries[[#This Row],[Currency]],tblXrate[#Data],2,FALSE)</f>
        <v>5342.3750062327708</v>
      </c>
      <c r="I328" s="3" t="s">
        <v>1648</v>
      </c>
      <c r="J328" s="3" t="s">
        <v>112</v>
      </c>
      <c r="K328" s="3" t="s">
        <v>1</v>
      </c>
      <c r="L328" s="3" t="str">
        <f>VLOOKUP(tblSalaries[[#This Row],[Where do you work]],tblCountries[[Actual]:[Mapping]],2,FALSE)</f>
        <v>India</v>
      </c>
      <c r="M328" s="12" t="str">
        <f>VLOOKUP(tblSalaries[[#This Row],[clean Country]], mapping!$M$4:$N$137, 2, FALSE)</f>
        <v>Asia</v>
      </c>
      <c r="N328" s="3" t="s">
        <v>38</v>
      </c>
      <c r="O328" s="12">
        <v>5</v>
      </c>
      <c r="P328" s="3">
        <v>6</v>
      </c>
    </row>
    <row r="329" spans="2:16" ht="15" customHeight="1">
      <c r="B329" s="3" t="s">
        <v>707</v>
      </c>
      <c r="C329" s="12" t="str">
        <f>IF(AND(tblSalaries[[#This Row],[Region]]=Selected_Region, tblSalaries[[#This Row],[Job Type]]=Selected_Job_Type), COUNT($C$5:C328), "")</f>
        <v/>
      </c>
      <c r="D329" s="5">
        <v>41055.060717592591</v>
      </c>
      <c r="E329" s="6">
        <v>55</v>
      </c>
      <c r="F329" s="3">
        <v>55000</v>
      </c>
      <c r="G329" s="3" t="s">
        <v>36</v>
      </c>
      <c r="H329" s="3">
        <f>tblSalaries[[#This Row],[clean Salary (in local currency)]]*VLOOKUP(tblSalaries[[#This Row],[Currency]],tblXrate[#Data],2,FALSE)</f>
        <v>55000</v>
      </c>
      <c r="I329" s="3" t="s">
        <v>700</v>
      </c>
      <c r="J329" s="3" t="s">
        <v>112</v>
      </c>
      <c r="K329" s="3" t="s">
        <v>0</v>
      </c>
      <c r="L329" s="3" t="str">
        <f>VLOOKUP(tblSalaries[[#This Row],[Where do you work]],tblCountries[[Actual]:[Mapping]],2,FALSE)</f>
        <v>USA</v>
      </c>
      <c r="M329" s="12" t="str">
        <f>VLOOKUP(tblSalaries[[#This Row],[clean Country]], mapping!$M$4:$N$137, 2, FALSE)</f>
        <v>US / Canada</v>
      </c>
      <c r="N329" s="3" t="s">
        <v>38</v>
      </c>
      <c r="O329" s="12">
        <v>5</v>
      </c>
    </row>
    <row r="330" spans="2:16" ht="15" customHeight="1">
      <c r="B330" s="3" t="s">
        <v>708</v>
      </c>
      <c r="C330" s="12" t="str">
        <f>IF(AND(tblSalaries[[#This Row],[Region]]=Selected_Region, tblSalaries[[#This Row],[Job Type]]=Selected_Job_Type), COUNT($C$5:C329), "")</f>
        <v/>
      </c>
      <c r="D330" s="5">
        <v>41055.062951388885</v>
      </c>
      <c r="E330" s="6">
        <v>65000</v>
      </c>
      <c r="F330" s="3">
        <v>65000</v>
      </c>
      <c r="G330" s="3" t="s">
        <v>36</v>
      </c>
      <c r="H330" s="3">
        <f>tblSalaries[[#This Row],[clean Salary (in local currency)]]*VLOOKUP(tblSalaries[[#This Row],[Currency]],tblXrate[#Data],2,FALSE)</f>
        <v>65000</v>
      </c>
      <c r="I330" s="3" t="s">
        <v>698</v>
      </c>
      <c r="J330" s="3" t="s">
        <v>112</v>
      </c>
      <c r="K330" s="3" t="s">
        <v>0</v>
      </c>
      <c r="L330" s="3" t="str">
        <f>VLOOKUP(tblSalaries[[#This Row],[Where do you work]],tblCountries[[Actual]:[Mapping]],2,FALSE)</f>
        <v>USA</v>
      </c>
      <c r="M330" s="12" t="str">
        <f>VLOOKUP(tblSalaries[[#This Row],[clean Country]], mapping!$M$4:$N$137, 2, FALSE)</f>
        <v>US / Canada</v>
      </c>
      <c r="N330" s="3" t="s">
        <v>61</v>
      </c>
      <c r="O330" s="12">
        <v>8</v>
      </c>
    </row>
    <row r="331" spans="2:16" ht="15" customHeight="1">
      <c r="B331" s="3" t="s">
        <v>1821</v>
      </c>
      <c r="C331" s="12" t="str">
        <f>IF(AND(tblSalaries[[#This Row],[Region]]=Selected_Region, tblSalaries[[#This Row],[Job Type]]=Selected_Job_Type), COUNT($C$5:C330), "")</f>
        <v/>
      </c>
      <c r="D331" s="5">
        <v>41058.715185185189</v>
      </c>
      <c r="E331" s="6">
        <v>300000</v>
      </c>
      <c r="F331" s="3">
        <v>300000</v>
      </c>
      <c r="G331" s="3" t="s">
        <v>31</v>
      </c>
      <c r="H331" s="3">
        <f>tblSalaries[[#This Row],[clean Salary (in local currency)]]*VLOOKUP(tblSalaries[[#This Row],[Currency]],tblXrate[#Data],2,FALSE)</f>
        <v>5342.3750062327708</v>
      </c>
      <c r="I331" s="3" t="s">
        <v>1822</v>
      </c>
      <c r="J331" s="3" t="s">
        <v>112</v>
      </c>
      <c r="K331" s="3" t="s">
        <v>1</v>
      </c>
      <c r="L331" s="3" t="str">
        <f>VLOOKUP(tblSalaries[[#This Row],[Where do you work]],tblCountries[[Actual]:[Mapping]],2,FALSE)</f>
        <v>India</v>
      </c>
      <c r="M331" s="12" t="str">
        <f>VLOOKUP(tblSalaries[[#This Row],[clean Country]], mapping!$M$4:$N$137, 2, FALSE)</f>
        <v>Asia</v>
      </c>
      <c r="N331" s="3" t="s">
        <v>61</v>
      </c>
      <c r="O331" s="12">
        <v>8</v>
      </c>
      <c r="P331" s="3">
        <v>3</v>
      </c>
    </row>
    <row r="332" spans="2:16" ht="15" customHeight="1">
      <c r="B332" s="3" t="s">
        <v>1863</v>
      </c>
      <c r="C332" s="12" t="str">
        <f>IF(AND(tblSalaries[[#This Row],[Region]]=Selected_Region, tblSalaries[[#This Row],[Job Type]]=Selected_Job_Type), COUNT($C$5:C331), "")</f>
        <v/>
      </c>
      <c r="D332" s="5">
        <v>41055.557442129626</v>
      </c>
      <c r="E332" s="6">
        <v>300000</v>
      </c>
      <c r="F332" s="3">
        <v>300000</v>
      </c>
      <c r="G332" s="3" t="s">
        <v>31</v>
      </c>
      <c r="H332" s="3">
        <f>tblSalaries[[#This Row],[clean Salary (in local currency)]]*VLOOKUP(tblSalaries[[#This Row],[Currency]],tblXrate[#Data],2,FALSE)</f>
        <v>5342.3750062327708</v>
      </c>
      <c r="I332" s="3" t="s">
        <v>1864</v>
      </c>
      <c r="J332" s="3" t="s">
        <v>134</v>
      </c>
      <c r="K332" s="3" t="s">
        <v>1</v>
      </c>
      <c r="L332" s="3" t="str">
        <f>VLOOKUP(tblSalaries[[#This Row],[Where do you work]],tblCountries[[Actual]:[Mapping]],2,FALSE)</f>
        <v>India</v>
      </c>
      <c r="M332" s="12" t="str">
        <f>VLOOKUP(tblSalaries[[#This Row],[clean Country]], mapping!$M$4:$N$137, 2, FALSE)</f>
        <v>Asia</v>
      </c>
      <c r="N332" s="3" t="s">
        <v>34</v>
      </c>
      <c r="O332" s="12">
        <v>2.5</v>
      </c>
      <c r="P332" s="3">
        <v>3</v>
      </c>
    </row>
    <row r="333" spans="2:16" ht="15" customHeight="1">
      <c r="B333" s="3" t="s">
        <v>713</v>
      </c>
      <c r="C333" s="12" t="str">
        <f>IF(AND(tblSalaries[[#This Row],[Region]]=Selected_Region, tblSalaries[[#This Row],[Job Type]]=Selected_Job_Type), COUNT($C$5:C332), "")</f>
        <v/>
      </c>
      <c r="D333" s="5">
        <v>41055.185555555552</v>
      </c>
      <c r="E333" s="6">
        <v>54000</v>
      </c>
      <c r="F333" s="3">
        <v>54000</v>
      </c>
      <c r="G333" s="3" t="s">
        <v>36</v>
      </c>
      <c r="H333" s="3">
        <f>tblSalaries[[#This Row],[clean Salary (in local currency)]]*VLOOKUP(tblSalaries[[#This Row],[Currency]],tblXrate[#Data],2,FALSE)</f>
        <v>54000</v>
      </c>
      <c r="I333" s="3" t="s">
        <v>700</v>
      </c>
      <c r="J333" s="3" t="s">
        <v>112</v>
      </c>
      <c r="K333" s="3" t="s">
        <v>0</v>
      </c>
      <c r="L333" s="3" t="str">
        <f>VLOOKUP(tblSalaries[[#This Row],[Where do you work]],tblCountries[[Actual]:[Mapping]],2,FALSE)</f>
        <v>USA</v>
      </c>
      <c r="M333" s="12" t="str">
        <f>VLOOKUP(tblSalaries[[#This Row],[clean Country]], mapping!$M$4:$N$137, 2, FALSE)</f>
        <v>US / Canada</v>
      </c>
      <c r="N333" s="3" t="s">
        <v>38</v>
      </c>
      <c r="O333" s="12">
        <v>5</v>
      </c>
    </row>
    <row r="334" spans="2:16" ht="15" customHeight="1">
      <c r="B334" s="3" t="s">
        <v>714</v>
      </c>
      <c r="C334" s="12" t="str">
        <f>IF(AND(tblSalaries[[#This Row],[Region]]=Selected_Region, tblSalaries[[#This Row],[Job Type]]=Selected_Job_Type), COUNT($C$5:C333), "")</f>
        <v/>
      </c>
      <c r="D334" s="5">
        <v>41055.228310185186</v>
      </c>
      <c r="E334" s="6">
        <v>85000</v>
      </c>
      <c r="F334" s="3">
        <v>85000</v>
      </c>
      <c r="G334" s="3" t="s">
        <v>63</v>
      </c>
      <c r="H334" s="3">
        <f>tblSalaries[[#This Row],[clean Salary (in local currency)]]*VLOOKUP(tblSalaries[[#This Row],[Currency]],tblXrate[#Data],2,FALSE)</f>
        <v>86692.320794224041</v>
      </c>
      <c r="I334" s="3" t="s">
        <v>715</v>
      </c>
      <c r="J334" s="3" t="s">
        <v>112</v>
      </c>
      <c r="K334" s="3" t="s">
        <v>64</v>
      </c>
      <c r="L334" s="3" t="str">
        <f>VLOOKUP(tblSalaries[[#This Row],[Where do you work]],tblCountries[[Actual]:[Mapping]],2,FALSE)</f>
        <v>Australia</v>
      </c>
      <c r="M334" s="12" t="str">
        <f>VLOOKUP(tblSalaries[[#This Row],[clean Country]], mapping!$M$4:$N$137, 2, FALSE)</f>
        <v>Pacific</v>
      </c>
      <c r="N334" s="3" t="s">
        <v>38</v>
      </c>
      <c r="O334" s="12">
        <v>5</v>
      </c>
    </row>
    <row r="335" spans="2:16" ht="15" customHeight="1">
      <c r="B335" s="3" t="s">
        <v>716</v>
      </c>
      <c r="C335" s="12" t="str">
        <f>IF(AND(tblSalaries[[#This Row],[Region]]=Selected_Region, tblSalaries[[#This Row],[Job Type]]=Selected_Job_Type), COUNT($C$5:C334), "")</f>
        <v/>
      </c>
      <c r="D335" s="5">
        <v>41055.266701388886</v>
      </c>
      <c r="E335" s="6">
        <v>55000</v>
      </c>
      <c r="F335" s="3">
        <v>55000</v>
      </c>
      <c r="G335" s="3" t="s">
        <v>43</v>
      </c>
      <c r="H335" s="3">
        <f>tblSalaries[[#This Row],[clean Salary (in local currency)]]*VLOOKUP(tblSalaries[[#This Row],[Currency]],tblXrate[#Data],2,FALSE)</f>
        <v>69871.969144538423</v>
      </c>
      <c r="I335" s="3" t="s">
        <v>715</v>
      </c>
      <c r="J335" s="3" t="s">
        <v>112</v>
      </c>
      <c r="K335" s="3" t="s">
        <v>119</v>
      </c>
      <c r="L335" s="3" t="str">
        <f>VLOOKUP(tblSalaries[[#This Row],[Where do you work]],tblCountries[[Actual]:[Mapping]],2,FALSE)</f>
        <v>Netherlands</v>
      </c>
      <c r="M335" s="12" t="str">
        <f>VLOOKUP(tblSalaries[[#This Row],[clean Country]], mapping!$M$4:$N$137, 2, FALSE)</f>
        <v>EU</v>
      </c>
      <c r="N335" s="3" t="s">
        <v>61</v>
      </c>
      <c r="O335" s="12">
        <v>8</v>
      </c>
      <c r="P335" s="3">
        <v>6</v>
      </c>
    </row>
    <row r="336" spans="2:16" ht="15" customHeight="1">
      <c r="B336" s="3" t="s">
        <v>717</v>
      </c>
      <c r="C336" s="12" t="str">
        <f>IF(AND(tblSalaries[[#This Row],[Region]]=Selected_Region, tblSalaries[[#This Row],[Job Type]]=Selected_Job_Type), COUNT($C$5:C335), "")</f>
        <v/>
      </c>
      <c r="D336" s="5">
        <v>41055.28197916667</v>
      </c>
      <c r="E336" s="6" t="s">
        <v>718</v>
      </c>
      <c r="F336" s="3">
        <v>95000</v>
      </c>
      <c r="G336" s="3" t="s">
        <v>36</v>
      </c>
      <c r="H336" s="3">
        <f>tblSalaries[[#This Row],[clean Salary (in local currency)]]*VLOOKUP(tblSalaries[[#This Row],[Currency]],tblXrate[#Data],2,FALSE)</f>
        <v>95000</v>
      </c>
      <c r="I336" s="3" t="s">
        <v>700</v>
      </c>
      <c r="J336" s="3" t="s">
        <v>112</v>
      </c>
      <c r="K336" s="3" t="s">
        <v>64</v>
      </c>
      <c r="L336" s="3" t="str">
        <f>VLOOKUP(tblSalaries[[#This Row],[Where do you work]],tblCountries[[Actual]:[Mapping]],2,FALSE)</f>
        <v>Australia</v>
      </c>
      <c r="M336" s="12" t="str">
        <f>VLOOKUP(tblSalaries[[#This Row],[clean Country]], mapping!$M$4:$N$137, 2, FALSE)</f>
        <v>Pacific</v>
      </c>
      <c r="N336" s="3" t="s">
        <v>34</v>
      </c>
      <c r="O336" s="12">
        <v>2.5</v>
      </c>
      <c r="P336" s="3">
        <v>11</v>
      </c>
    </row>
    <row r="337" spans="2:16" ht="15" customHeight="1">
      <c r="B337" s="3" t="s">
        <v>719</v>
      </c>
      <c r="C337" s="12" t="str">
        <f>IF(AND(tblSalaries[[#This Row],[Region]]=Selected_Region, tblSalaries[[#This Row],[Job Type]]=Selected_Job_Type), COUNT($C$5:C336), "")</f>
        <v/>
      </c>
      <c r="D337" s="5">
        <v>41055.316932870373</v>
      </c>
      <c r="E337" s="6">
        <v>45000</v>
      </c>
      <c r="F337" s="3">
        <v>45000</v>
      </c>
      <c r="G337" s="3" t="s">
        <v>36</v>
      </c>
      <c r="H337" s="3">
        <f>tblSalaries[[#This Row],[clean Salary (in local currency)]]*VLOOKUP(tblSalaries[[#This Row],[Currency]],tblXrate[#Data],2,FALSE)</f>
        <v>45000</v>
      </c>
      <c r="I337" s="3" t="s">
        <v>698</v>
      </c>
      <c r="J337" s="3" t="s">
        <v>112</v>
      </c>
      <c r="K337" s="3" t="s">
        <v>0</v>
      </c>
      <c r="L337" s="3" t="str">
        <f>VLOOKUP(tblSalaries[[#This Row],[Where do you work]],tblCountries[[Actual]:[Mapping]],2,FALSE)</f>
        <v>USA</v>
      </c>
      <c r="M337" s="12" t="str">
        <f>VLOOKUP(tblSalaries[[#This Row],[clean Country]], mapping!$M$4:$N$137, 2, FALSE)</f>
        <v>US / Canada</v>
      </c>
      <c r="N337" s="3" t="s">
        <v>38</v>
      </c>
      <c r="O337" s="12">
        <v>5</v>
      </c>
      <c r="P337" s="3">
        <v>3</v>
      </c>
    </row>
    <row r="338" spans="2:16" ht="15" customHeight="1">
      <c r="B338" s="3" t="s">
        <v>3384</v>
      </c>
      <c r="C338" s="12" t="str">
        <f>IF(AND(tblSalaries[[#This Row],[Region]]=Selected_Region, tblSalaries[[#This Row],[Job Type]]=Selected_Job_Type), COUNT($C$5:C337), "")</f>
        <v/>
      </c>
      <c r="D338" s="5">
        <v>41067.358923611115</v>
      </c>
      <c r="E338" s="6">
        <v>134000</v>
      </c>
      <c r="F338" s="3">
        <v>134000</v>
      </c>
      <c r="G338" s="3" t="s">
        <v>48</v>
      </c>
      <c r="H338" s="3">
        <f>tblSalaries[[#This Row],[clean Salary (in local currency)]]*VLOOKUP(tblSalaries[[#This Row],[Currency]],tblXrate[#Data],2,FALSE)</f>
        <v>131770.4440860638</v>
      </c>
      <c r="I338" s="3" t="s">
        <v>3385</v>
      </c>
      <c r="J338" s="3" t="s">
        <v>45</v>
      </c>
      <c r="K338" s="3" t="s">
        <v>50</v>
      </c>
      <c r="L338" s="3" t="str">
        <f>VLOOKUP(tblSalaries[[#This Row],[Where do you work]],tblCountries[[Actual]:[Mapping]],2,FALSE)</f>
        <v>Canada</v>
      </c>
      <c r="M338" s="12" t="str">
        <f>VLOOKUP(tblSalaries[[#This Row],[clean Country]], mapping!$M$4:$N$137, 2, FALSE)</f>
        <v>US / Canada</v>
      </c>
      <c r="N338" s="3" t="s">
        <v>61</v>
      </c>
      <c r="O338" s="12">
        <v>8</v>
      </c>
      <c r="P338" s="3">
        <v>20</v>
      </c>
    </row>
    <row r="339" spans="2:16" ht="15" customHeight="1">
      <c r="B339" s="3" t="s">
        <v>721</v>
      </c>
      <c r="C339" s="12" t="str">
        <f>IF(AND(tblSalaries[[#This Row],[Region]]=Selected_Region, tblSalaries[[#This Row],[Job Type]]=Selected_Job_Type), COUNT($C$5:C338), "")</f>
        <v/>
      </c>
      <c r="D339" s="5">
        <v>41055.462326388886</v>
      </c>
      <c r="E339" s="6">
        <v>100000</v>
      </c>
      <c r="F339" s="3">
        <v>100000</v>
      </c>
      <c r="G339" s="3" t="s">
        <v>63</v>
      </c>
      <c r="H339" s="3">
        <f>tblSalaries[[#This Row],[clean Salary (in local currency)]]*VLOOKUP(tblSalaries[[#This Row],[Currency]],tblXrate[#Data],2,FALSE)</f>
        <v>101990.96564026357</v>
      </c>
      <c r="I339" s="3" t="s">
        <v>700</v>
      </c>
      <c r="J339" s="3" t="s">
        <v>112</v>
      </c>
      <c r="K339" s="3" t="s">
        <v>64</v>
      </c>
      <c r="L339" s="3" t="str">
        <f>VLOOKUP(tblSalaries[[#This Row],[Where do you work]],tblCountries[[Actual]:[Mapping]],2,FALSE)</f>
        <v>Australia</v>
      </c>
      <c r="M339" s="12" t="str">
        <f>VLOOKUP(tblSalaries[[#This Row],[clean Country]], mapping!$M$4:$N$137, 2, FALSE)</f>
        <v>Pacific</v>
      </c>
      <c r="N339" s="3" t="s">
        <v>61</v>
      </c>
      <c r="O339" s="12">
        <v>8</v>
      </c>
      <c r="P339" s="3">
        <v>1</v>
      </c>
    </row>
    <row r="340" spans="2:16" ht="15" customHeight="1">
      <c r="B340" s="3" t="s">
        <v>722</v>
      </c>
      <c r="C340" s="12" t="str">
        <f>IF(AND(tblSalaries[[#This Row],[Region]]=Selected_Region, tblSalaries[[#This Row],[Job Type]]=Selected_Job_Type), COUNT($C$5:C339), "")</f>
        <v/>
      </c>
      <c r="D340" s="5">
        <v>41055.476921296293</v>
      </c>
      <c r="E340" s="6">
        <v>60000</v>
      </c>
      <c r="F340" s="3">
        <v>60000</v>
      </c>
      <c r="G340" s="3" t="s">
        <v>36</v>
      </c>
      <c r="H340" s="3">
        <f>tblSalaries[[#This Row],[clean Salary (in local currency)]]*VLOOKUP(tblSalaries[[#This Row],[Currency]],tblXrate[#Data],2,FALSE)</f>
        <v>60000</v>
      </c>
      <c r="I340" s="3" t="s">
        <v>698</v>
      </c>
      <c r="J340" s="3" t="s">
        <v>112</v>
      </c>
      <c r="K340" s="3" t="s">
        <v>0</v>
      </c>
      <c r="L340" s="3" t="str">
        <f>VLOOKUP(tblSalaries[[#This Row],[Where do you work]],tblCountries[[Actual]:[Mapping]],2,FALSE)</f>
        <v>USA</v>
      </c>
      <c r="M340" s="12" t="str">
        <f>VLOOKUP(tblSalaries[[#This Row],[clean Country]], mapping!$M$4:$N$137, 2, FALSE)</f>
        <v>US / Canada</v>
      </c>
      <c r="N340" s="3" t="s">
        <v>38</v>
      </c>
      <c r="O340" s="12">
        <v>5</v>
      </c>
      <c r="P340" s="3">
        <v>12</v>
      </c>
    </row>
    <row r="341" spans="2:16" ht="15" customHeight="1">
      <c r="B341" s="3" t="s">
        <v>2436</v>
      </c>
      <c r="C341" s="12" t="str">
        <f>IF(AND(tblSalaries[[#This Row],[Region]]=Selected_Region, tblSalaries[[#This Row],[Job Type]]=Selected_Job_Type), COUNT($C$5:C340), "")</f>
        <v/>
      </c>
      <c r="D341" s="5">
        <v>41055.491412037038</v>
      </c>
      <c r="E341" s="6" t="s">
        <v>2437</v>
      </c>
      <c r="F341" s="3">
        <v>300000</v>
      </c>
      <c r="G341" s="3" t="s">
        <v>31</v>
      </c>
      <c r="H341" s="3">
        <f>tblSalaries[[#This Row],[clean Salary (in local currency)]]*VLOOKUP(tblSalaries[[#This Row],[Currency]],tblXrate[#Data],2,FALSE)</f>
        <v>5342.3750062327708</v>
      </c>
      <c r="I341" s="3" t="s">
        <v>2431</v>
      </c>
      <c r="J341" s="3" t="s">
        <v>632</v>
      </c>
      <c r="K341" s="3" t="s">
        <v>1</v>
      </c>
      <c r="L341" s="3" t="str">
        <f>VLOOKUP(tblSalaries[[#This Row],[Where do you work]],tblCountries[[Actual]:[Mapping]],2,FALSE)</f>
        <v>India</v>
      </c>
      <c r="M341" s="12" t="str">
        <f>VLOOKUP(tblSalaries[[#This Row],[clean Country]], mapping!$M$4:$N$137, 2, FALSE)</f>
        <v>Asia</v>
      </c>
      <c r="N341" s="3" t="s">
        <v>38</v>
      </c>
      <c r="O341" s="12">
        <v>5</v>
      </c>
      <c r="P341" s="3">
        <v>1</v>
      </c>
    </row>
    <row r="342" spans="2:16" ht="15" customHeight="1">
      <c r="B342" s="3" t="s">
        <v>2456</v>
      </c>
      <c r="C342" s="12" t="str">
        <f>IF(AND(tblSalaries[[#This Row],[Region]]=Selected_Region, tblSalaries[[#This Row],[Job Type]]=Selected_Job_Type), COUNT($C$5:C341), "")</f>
        <v/>
      </c>
      <c r="D342" s="5">
        <v>41055.523472222223</v>
      </c>
      <c r="E342" s="6" t="s">
        <v>2457</v>
      </c>
      <c r="F342" s="3">
        <v>300000</v>
      </c>
      <c r="G342" s="3" t="s">
        <v>31</v>
      </c>
      <c r="H342" s="3">
        <f>tblSalaries[[#This Row],[clean Salary (in local currency)]]*VLOOKUP(tblSalaries[[#This Row],[Currency]],tblXrate[#Data],2,FALSE)</f>
        <v>5342.3750062327708</v>
      </c>
      <c r="I342" s="3" t="s">
        <v>2458</v>
      </c>
      <c r="J342" s="3" t="s">
        <v>112</v>
      </c>
      <c r="K342" s="3" t="s">
        <v>1</v>
      </c>
      <c r="L342" s="3" t="str">
        <f>VLOOKUP(tblSalaries[[#This Row],[Where do you work]],tblCountries[[Actual]:[Mapping]],2,FALSE)</f>
        <v>India</v>
      </c>
      <c r="M342" s="12" t="str">
        <f>VLOOKUP(tblSalaries[[#This Row],[clean Country]], mapping!$M$4:$N$137, 2, FALSE)</f>
        <v>Asia</v>
      </c>
      <c r="N342" s="3" t="s">
        <v>38</v>
      </c>
      <c r="O342" s="12">
        <v>5</v>
      </c>
      <c r="P342" s="3">
        <v>4.5</v>
      </c>
    </row>
    <row r="343" spans="2:16" ht="15" customHeight="1">
      <c r="B343" s="3" t="s">
        <v>2514</v>
      </c>
      <c r="C343" s="12" t="str">
        <f>IF(AND(tblSalaries[[#This Row],[Region]]=Selected_Region, tblSalaries[[#This Row],[Job Type]]=Selected_Job_Type), COUNT($C$5:C342), "")</f>
        <v/>
      </c>
      <c r="D343" s="5">
        <v>41058.513645833336</v>
      </c>
      <c r="E343" s="6" t="s">
        <v>2515</v>
      </c>
      <c r="F343" s="3">
        <v>300000</v>
      </c>
      <c r="G343" s="3" t="s">
        <v>31</v>
      </c>
      <c r="H343" s="3">
        <f>tblSalaries[[#This Row],[clean Salary (in local currency)]]*VLOOKUP(tblSalaries[[#This Row],[Currency]],tblXrate[#Data],2,FALSE)</f>
        <v>5342.3750062327708</v>
      </c>
      <c r="I343" s="3" t="s">
        <v>2516</v>
      </c>
      <c r="J343" s="3" t="s">
        <v>632</v>
      </c>
      <c r="K343" s="3" t="s">
        <v>1</v>
      </c>
      <c r="L343" s="3" t="str">
        <f>VLOOKUP(tblSalaries[[#This Row],[Where do you work]],tblCountries[[Actual]:[Mapping]],2,FALSE)</f>
        <v>India</v>
      </c>
      <c r="M343" s="12" t="str">
        <f>VLOOKUP(tblSalaries[[#This Row],[clean Country]], mapping!$M$4:$N$137, 2, FALSE)</f>
        <v>Asia</v>
      </c>
      <c r="N343" s="3" t="s">
        <v>34</v>
      </c>
      <c r="O343" s="12">
        <v>2.5</v>
      </c>
      <c r="P343" s="3">
        <v>5</v>
      </c>
    </row>
    <row r="344" spans="2:16" ht="15" customHeight="1">
      <c r="B344" s="3" t="s">
        <v>2651</v>
      </c>
      <c r="C344" s="12" t="str">
        <f>IF(AND(tblSalaries[[#This Row],[Region]]=Selected_Region, tblSalaries[[#This Row],[Job Type]]=Selected_Job_Type), COUNT($C$5:C343), "")</f>
        <v/>
      </c>
      <c r="D344" s="5">
        <v>41055.74255787037</v>
      </c>
      <c r="E344" s="6" t="s">
        <v>2652</v>
      </c>
      <c r="F344" s="3">
        <v>300000</v>
      </c>
      <c r="G344" s="3" t="s">
        <v>31</v>
      </c>
      <c r="H344" s="3">
        <f>tblSalaries[[#This Row],[clean Salary (in local currency)]]*VLOOKUP(tblSalaries[[#This Row],[Currency]],tblXrate[#Data],2,FALSE)</f>
        <v>5342.3750062327708</v>
      </c>
      <c r="I344" s="3" t="s">
        <v>2653</v>
      </c>
      <c r="J344" s="3" t="s">
        <v>433</v>
      </c>
      <c r="K344" s="3" t="s">
        <v>1</v>
      </c>
      <c r="L344" s="3" t="str">
        <f>VLOOKUP(tblSalaries[[#This Row],[Where do you work]],tblCountries[[Actual]:[Mapping]],2,FALSE)</f>
        <v>India</v>
      </c>
      <c r="M344" s="12" t="str">
        <f>VLOOKUP(tblSalaries[[#This Row],[clean Country]], mapping!$M$4:$N$137, 2, FALSE)</f>
        <v>Asia</v>
      </c>
      <c r="N344" s="3" t="s">
        <v>61</v>
      </c>
      <c r="O344" s="12">
        <v>8</v>
      </c>
      <c r="P344" s="3">
        <v>4</v>
      </c>
    </row>
    <row r="345" spans="2:16" ht="15" customHeight="1">
      <c r="B345" s="3" t="s">
        <v>729</v>
      </c>
      <c r="C345" s="12" t="str">
        <f>IF(AND(tblSalaries[[#This Row],[Region]]=Selected_Region, tblSalaries[[#This Row],[Job Type]]=Selected_Job_Type), COUNT($C$5:C344), "")</f>
        <v/>
      </c>
      <c r="D345" s="5">
        <v>41055.725474537037</v>
      </c>
      <c r="E345" s="6">
        <v>41000</v>
      </c>
      <c r="F345" s="3">
        <v>41000</v>
      </c>
      <c r="G345" s="3" t="s">
        <v>36</v>
      </c>
      <c r="H345" s="3">
        <f>tblSalaries[[#This Row],[clean Salary (in local currency)]]*VLOOKUP(tblSalaries[[#This Row],[Currency]],tblXrate[#Data],2,FALSE)</f>
        <v>41000</v>
      </c>
      <c r="I345" s="3" t="s">
        <v>700</v>
      </c>
      <c r="J345" s="3" t="s">
        <v>112</v>
      </c>
      <c r="K345" s="3" t="s">
        <v>0</v>
      </c>
      <c r="L345" s="3" t="str">
        <f>VLOOKUP(tblSalaries[[#This Row],[Where do you work]],tblCountries[[Actual]:[Mapping]],2,FALSE)</f>
        <v>USA</v>
      </c>
      <c r="M345" s="12" t="str">
        <f>VLOOKUP(tblSalaries[[#This Row],[clean Country]], mapping!$M$4:$N$137, 2, FALSE)</f>
        <v>US / Canada</v>
      </c>
      <c r="N345" s="3" t="s">
        <v>61</v>
      </c>
      <c r="O345" s="12">
        <v>8</v>
      </c>
      <c r="P345" s="3">
        <v>4</v>
      </c>
    </row>
    <row r="346" spans="2:16" ht="15" customHeight="1">
      <c r="B346" s="3" t="s">
        <v>730</v>
      </c>
      <c r="C346" s="12" t="str">
        <f>IF(AND(tblSalaries[[#This Row],[Region]]=Selected_Region, tblSalaries[[#This Row],[Job Type]]=Selected_Job_Type), COUNT($C$5:C345), "")</f>
        <v/>
      </c>
      <c r="D346" s="5">
        <v>41055.892118055555</v>
      </c>
      <c r="E346" s="6" t="s">
        <v>731</v>
      </c>
      <c r="F346" s="3">
        <v>900000</v>
      </c>
      <c r="G346" s="3" t="s">
        <v>86</v>
      </c>
      <c r="H346" s="3">
        <f>tblSalaries[[#This Row],[clean Salary (in local currency)]]*VLOOKUP(tblSalaries[[#This Row],[Currency]],tblXrate[#Data],2,FALSE)</f>
        <v>109729.60187662003</v>
      </c>
      <c r="I346" s="3" t="s">
        <v>700</v>
      </c>
      <c r="J346" s="3" t="s">
        <v>112</v>
      </c>
      <c r="K346" s="3" t="s">
        <v>87</v>
      </c>
      <c r="L346" s="3" t="str">
        <f>VLOOKUP(tblSalaries[[#This Row],[Where do you work]],tblCountries[[Actual]:[Mapping]],2,FALSE)</f>
        <v>South Africa</v>
      </c>
      <c r="M346" s="12" t="str">
        <f>VLOOKUP(tblSalaries[[#This Row],[clean Country]], mapping!$M$4:$N$137, 2, FALSE)</f>
        <v>Africa</v>
      </c>
      <c r="N346" s="3" t="s">
        <v>61</v>
      </c>
      <c r="O346" s="12">
        <v>8</v>
      </c>
      <c r="P346" s="3">
        <v>40</v>
      </c>
    </row>
    <row r="347" spans="2:16" ht="15" customHeight="1">
      <c r="B347" s="3" t="s">
        <v>732</v>
      </c>
      <c r="C347" s="12" t="str">
        <f>IF(AND(tblSalaries[[#This Row],[Region]]=Selected_Region, tblSalaries[[#This Row],[Job Type]]=Selected_Job_Type), COUNT($C$5:C346), "")</f>
        <v/>
      </c>
      <c r="D347" s="5">
        <v>41055.932615740741</v>
      </c>
      <c r="E347" s="6">
        <v>95000</v>
      </c>
      <c r="F347" s="3">
        <v>95000</v>
      </c>
      <c r="G347" s="3" t="s">
        <v>36</v>
      </c>
      <c r="H347" s="3">
        <f>tblSalaries[[#This Row],[clean Salary (in local currency)]]*VLOOKUP(tblSalaries[[#This Row],[Currency]],tblXrate[#Data],2,FALSE)</f>
        <v>95000</v>
      </c>
      <c r="I347" s="3" t="s">
        <v>700</v>
      </c>
      <c r="J347" s="3" t="s">
        <v>112</v>
      </c>
      <c r="K347" s="3" t="s">
        <v>0</v>
      </c>
      <c r="L347" s="3" t="str">
        <f>VLOOKUP(tblSalaries[[#This Row],[Where do you work]],tblCountries[[Actual]:[Mapping]],2,FALSE)</f>
        <v>USA</v>
      </c>
      <c r="M347" s="12" t="str">
        <f>VLOOKUP(tblSalaries[[#This Row],[clean Country]], mapping!$M$4:$N$137, 2, FALSE)</f>
        <v>US / Canada</v>
      </c>
      <c r="N347" s="3" t="s">
        <v>34</v>
      </c>
      <c r="O347" s="12">
        <v>2.5</v>
      </c>
      <c r="P347" s="3">
        <v>13</v>
      </c>
    </row>
    <row r="348" spans="2:16" ht="15" customHeight="1">
      <c r="B348" s="3" t="s">
        <v>2706</v>
      </c>
      <c r="C348" s="12" t="str">
        <f>IF(AND(tblSalaries[[#This Row],[Region]]=Selected_Region, tblSalaries[[#This Row],[Job Type]]=Selected_Job_Type), COUNT($C$5:C347), "")</f>
        <v/>
      </c>
      <c r="D348" s="5">
        <v>41055.485972222225</v>
      </c>
      <c r="E348" s="6" t="s">
        <v>2457</v>
      </c>
      <c r="F348" s="3">
        <v>300000</v>
      </c>
      <c r="G348" s="3" t="s">
        <v>31</v>
      </c>
      <c r="H348" s="3">
        <f>tblSalaries[[#This Row],[clean Salary (in local currency)]]*VLOOKUP(tblSalaries[[#This Row],[Currency]],tblXrate[#Data],2,FALSE)</f>
        <v>5342.3750062327708</v>
      </c>
      <c r="I348" s="3" t="s">
        <v>2707</v>
      </c>
      <c r="J348" s="3" t="s">
        <v>374</v>
      </c>
      <c r="K348" s="3" t="s">
        <v>1</v>
      </c>
      <c r="L348" s="3" t="str">
        <f>VLOOKUP(tblSalaries[[#This Row],[Where do you work]],tblCountries[[Actual]:[Mapping]],2,FALSE)</f>
        <v>India</v>
      </c>
      <c r="M348" s="12" t="str">
        <f>VLOOKUP(tblSalaries[[#This Row],[clean Country]], mapping!$M$4:$N$137, 2, FALSE)</f>
        <v>Asia</v>
      </c>
      <c r="N348" s="3" t="s">
        <v>61</v>
      </c>
      <c r="O348" s="12">
        <v>8</v>
      </c>
      <c r="P348" s="3">
        <v>2</v>
      </c>
    </row>
    <row r="349" spans="2:16" ht="15" customHeight="1">
      <c r="B349" s="3" t="s">
        <v>735</v>
      </c>
      <c r="C349" s="12" t="str">
        <f>IF(AND(tblSalaries[[#This Row],[Region]]=Selected_Region, tblSalaries[[#This Row],[Job Type]]=Selected_Job_Type), COUNT($C$5:C348), "")</f>
        <v/>
      </c>
      <c r="D349" s="5">
        <v>41056.90966435185</v>
      </c>
      <c r="E349" s="6">
        <v>105000</v>
      </c>
      <c r="F349" s="3">
        <v>105000</v>
      </c>
      <c r="G349" s="3" t="s">
        <v>36</v>
      </c>
      <c r="H349" s="3">
        <f>tblSalaries[[#This Row],[clean Salary (in local currency)]]*VLOOKUP(tblSalaries[[#This Row],[Currency]],tblXrate[#Data],2,FALSE)</f>
        <v>105000</v>
      </c>
      <c r="I349" s="3" t="s">
        <v>698</v>
      </c>
      <c r="J349" s="3" t="s">
        <v>112</v>
      </c>
      <c r="K349" s="3" t="s">
        <v>0</v>
      </c>
      <c r="L349" s="3" t="str">
        <f>VLOOKUP(tblSalaries[[#This Row],[Where do you work]],tblCountries[[Actual]:[Mapping]],2,FALSE)</f>
        <v>USA</v>
      </c>
      <c r="M349" s="12" t="str">
        <f>VLOOKUP(tblSalaries[[#This Row],[clean Country]], mapping!$M$4:$N$137, 2, FALSE)</f>
        <v>US / Canada</v>
      </c>
      <c r="N349" s="3" t="s">
        <v>38</v>
      </c>
      <c r="O349" s="12">
        <v>5</v>
      </c>
      <c r="P349" s="3">
        <v>20</v>
      </c>
    </row>
    <row r="350" spans="2:16" ht="15" customHeight="1">
      <c r="B350" s="3" t="s">
        <v>2826</v>
      </c>
      <c r="C350" s="12" t="str">
        <f>IF(AND(tblSalaries[[#This Row],[Region]]=Selected_Region, tblSalaries[[#This Row],[Job Type]]=Selected_Job_Type), COUNT($C$5:C349), "")</f>
        <v/>
      </c>
      <c r="D350" s="5">
        <v>41057.61996527778</v>
      </c>
      <c r="E350" s="6" t="s">
        <v>2827</v>
      </c>
      <c r="F350" s="3">
        <v>300000</v>
      </c>
      <c r="G350" s="3" t="s">
        <v>31</v>
      </c>
      <c r="H350" s="3">
        <f>tblSalaries[[#This Row],[clean Salary (in local currency)]]*VLOOKUP(tblSalaries[[#This Row],[Currency]],tblXrate[#Data],2,FALSE)</f>
        <v>5342.3750062327708</v>
      </c>
      <c r="I350" s="3" t="s">
        <v>2828</v>
      </c>
      <c r="J350" s="3" t="s">
        <v>41</v>
      </c>
      <c r="K350" s="3" t="s">
        <v>1</v>
      </c>
      <c r="L350" s="3" t="str">
        <f>VLOOKUP(tblSalaries[[#This Row],[Where do you work]],tblCountries[[Actual]:[Mapping]],2,FALSE)</f>
        <v>India</v>
      </c>
      <c r="M350" s="12" t="str">
        <f>VLOOKUP(tblSalaries[[#This Row],[clean Country]], mapping!$M$4:$N$137, 2, FALSE)</f>
        <v>Asia</v>
      </c>
      <c r="N350" s="3" t="s">
        <v>34</v>
      </c>
      <c r="O350" s="12">
        <v>2.5</v>
      </c>
      <c r="P350" s="3">
        <v>1</v>
      </c>
    </row>
    <row r="351" spans="2:16" ht="15" customHeight="1">
      <c r="B351" s="3" t="s">
        <v>3157</v>
      </c>
      <c r="C351" s="12" t="str">
        <f>IF(AND(tblSalaries[[#This Row],[Region]]=Selected_Region, tblSalaries[[#This Row],[Job Type]]=Selected_Job_Type), COUNT($C$5:C350), "")</f>
        <v/>
      </c>
      <c r="D351" s="5">
        <v>41056.52447916667</v>
      </c>
      <c r="E351" s="6" t="s">
        <v>3158</v>
      </c>
      <c r="F351" s="3">
        <v>300000</v>
      </c>
      <c r="G351" s="3" t="s">
        <v>31</v>
      </c>
      <c r="H351" s="3">
        <f>tblSalaries[[#This Row],[clean Salary (in local currency)]]*VLOOKUP(tblSalaries[[#This Row],[Currency]],tblXrate[#Data],2,FALSE)</f>
        <v>5342.3750062327708</v>
      </c>
      <c r="I351" s="3" t="s">
        <v>3159</v>
      </c>
      <c r="J351" s="3" t="s">
        <v>112</v>
      </c>
      <c r="K351" s="3" t="s">
        <v>1</v>
      </c>
      <c r="L351" s="3" t="str">
        <f>VLOOKUP(tblSalaries[[#This Row],[Where do you work]],tblCountries[[Actual]:[Mapping]],2,FALSE)</f>
        <v>India</v>
      </c>
      <c r="M351" s="12" t="str">
        <f>VLOOKUP(tblSalaries[[#This Row],[clean Country]], mapping!$M$4:$N$137, 2, FALSE)</f>
        <v>Asia</v>
      </c>
      <c r="N351" s="3" t="s">
        <v>73</v>
      </c>
      <c r="O351" s="12">
        <v>1.5</v>
      </c>
      <c r="P351" s="3">
        <v>10</v>
      </c>
    </row>
    <row r="352" spans="2:16" ht="15" customHeight="1">
      <c r="B352" s="3" t="s">
        <v>739</v>
      </c>
      <c r="C352" s="12" t="str">
        <f>IF(AND(tblSalaries[[#This Row],[Region]]=Selected_Region, tblSalaries[[#This Row],[Job Type]]=Selected_Job_Type), COUNT($C$5:C351), "")</f>
        <v/>
      </c>
      <c r="D352" s="5">
        <v>41057.319004629629</v>
      </c>
      <c r="E352" s="6">
        <v>62000</v>
      </c>
      <c r="F352" s="3">
        <v>62000</v>
      </c>
      <c r="G352" s="3" t="s">
        <v>63</v>
      </c>
      <c r="H352" s="3">
        <f>tblSalaries[[#This Row],[clean Salary (in local currency)]]*VLOOKUP(tblSalaries[[#This Row],[Currency]],tblXrate[#Data],2,FALSE)</f>
        <v>63234.398696963413</v>
      </c>
      <c r="I352" s="3" t="s">
        <v>700</v>
      </c>
      <c r="J352" s="3" t="s">
        <v>112</v>
      </c>
      <c r="K352" s="3" t="s">
        <v>64</v>
      </c>
      <c r="L352" s="3" t="str">
        <f>VLOOKUP(tblSalaries[[#This Row],[Where do you work]],tblCountries[[Actual]:[Mapping]],2,FALSE)</f>
        <v>Australia</v>
      </c>
      <c r="M352" s="12" t="str">
        <f>VLOOKUP(tblSalaries[[#This Row],[clean Country]], mapping!$M$4:$N$137, 2, FALSE)</f>
        <v>Pacific</v>
      </c>
      <c r="N352" s="3" t="s">
        <v>38</v>
      </c>
      <c r="O352" s="12">
        <v>5</v>
      </c>
      <c r="P352" s="3">
        <v>3</v>
      </c>
    </row>
    <row r="353" spans="2:16" ht="15" customHeight="1">
      <c r="B353" s="3" t="s">
        <v>740</v>
      </c>
      <c r="C353" s="12" t="str">
        <f>IF(AND(tblSalaries[[#This Row],[Region]]=Selected_Region, tblSalaries[[#This Row],[Job Type]]=Selected_Job_Type), COUNT($C$5:C352), "")</f>
        <v/>
      </c>
      <c r="D353" s="5">
        <v>41057.351886574077</v>
      </c>
      <c r="E353" s="6">
        <v>94000</v>
      </c>
      <c r="F353" s="3">
        <v>94000</v>
      </c>
      <c r="G353" s="3" t="s">
        <v>63</v>
      </c>
      <c r="H353" s="3">
        <f>tblSalaries[[#This Row],[clean Salary (in local currency)]]*VLOOKUP(tblSalaries[[#This Row],[Currency]],tblXrate[#Data],2,FALSE)</f>
        <v>95871.50770184776</v>
      </c>
      <c r="I353" s="3" t="s">
        <v>700</v>
      </c>
      <c r="J353" s="3" t="s">
        <v>112</v>
      </c>
      <c r="K353" s="3" t="s">
        <v>64</v>
      </c>
      <c r="L353" s="3" t="str">
        <f>VLOOKUP(tblSalaries[[#This Row],[Where do you work]],tblCountries[[Actual]:[Mapping]],2,FALSE)</f>
        <v>Australia</v>
      </c>
      <c r="M353" s="12" t="str">
        <f>VLOOKUP(tblSalaries[[#This Row],[clean Country]], mapping!$M$4:$N$137, 2, FALSE)</f>
        <v>Pacific</v>
      </c>
      <c r="N353" s="3" t="s">
        <v>34</v>
      </c>
      <c r="O353" s="12">
        <v>2.5</v>
      </c>
      <c r="P353" s="3">
        <v>2.5</v>
      </c>
    </row>
    <row r="354" spans="2:16" ht="15" customHeight="1">
      <c r="B354" s="3" t="s">
        <v>3603</v>
      </c>
      <c r="C354" s="12" t="str">
        <f>IF(AND(tblSalaries[[#This Row],[Region]]=Selected_Region, tblSalaries[[#This Row],[Job Type]]=Selected_Job_Type), COUNT($C$5:C353), "")</f>
        <v/>
      </c>
      <c r="D354" s="5">
        <v>41055.089004629626</v>
      </c>
      <c r="E354" s="6">
        <v>300000</v>
      </c>
      <c r="F354" s="3">
        <v>300000</v>
      </c>
      <c r="G354" s="3" t="s">
        <v>31</v>
      </c>
      <c r="H354" s="3">
        <f>tblSalaries[[#This Row],[clean Salary (in local currency)]]*VLOOKUP(tblSalaries[[#This Row],[Currency]],tblXrate[#Data],2,FALSE)</f>
        <v>5342.3750062327708</v>
      </c>
      <c r="I354" s="3" t="s">
        <v>3604</v>
      </c>
      <c r="J354" s="3" t="s">
        <v>374</v>
      </c>
      <c r="K354" s="3" t="s">
        <v>1</v>
      </c>
      <c r="L354" s="3" t="str">
        <f>VLOOKUP(tblSalaries[[#This Row],[Where do you work]],tblCountries[[Actual]:[Mapping]],2,FALSE)</f>
        <v>India</v>
      </c>
      <c r="M354" s="12" t="str">
        <f>VLOOKUP(tblSalaries[[#This Row],[clean Country]], mapping!$M$4:$N$137, 2, FALSE)</f>
        <v>Asia</v>
      </c>
      <c r="N354" s="3" t="s">
        <v>73</v>
      </c>
      <c r="O354" s="12">
        <v>1.5</v>
      </c>
    </row>
    <row r="355" spans="2:16" ht="15" customHeight="1">
      <c r="B355" s="3" t="s">
        <v>3638</v>
      </c>
      <c r="C355" s="12" t="str">
        <f>IF(AND(tblSalaries[[#This Row],[Region]]=Selected_Region, tblSalaries[[#This Row],[Job Type]]=Selected_Job_Type), COUNT($C$5:C354), "")</f>
        <v/>
      </c>
      <c r="D355" s="5">
        <v>41064.540347222224</v>
      </c>
      <c r="E355" s="6">
        <v>300000</v>
      </c>
      <c r="F355" s="3">
        <v>300000</v>
      </c>
      <c r="G355" s="3" t="s">
        <v>31</v>
      </c>
      <c r="H355" s="3">
        <f>tblSalaries[[#This Row],[clean Salary (in local currency)]]*VLOOKUP(tblSalaries[[#This Row],[Currency]],tblXrate[#Data],2,FALSE)</f>
        <v>5342.3750062327708</v>
      </c>
      <c r="I355" s="3" t="s">
        <v>3639</v>
      </c>
      <c r="J355" s="3" t="s">
        <v>112</v>
      </c>
      <c r="K355" s="3" t="s">
        <v>1</v>
      </c>
      <c r="L355" s="3" t="str">
        <f>VLOOKUP(tblSalaries[[#This Row],[Where do you work]],tblCountries[[Actual]:[Mapping]],2,FALSE)</f>
        <v>India</v>
      </c>
      <c r="M355" s="12" t="str">
        <f>VLOOKUP(tblSalaries[[#This Row],[clean Country]], mapping!$M$4:$N$137, 2, FALSE)</f>
        <v>Asia</v>
      </c>
      <c r="N355" s="3" t="s">
        <v>38</v>
      </c>
      <c r="O355" s="12">
        <v>5</v>
      </c>
      <c r="P355" s="3">
        <v>8</v>
      </c>
    </row>
    <row r="356" spans="2:16" ht="15" customHeight="1">
      <c r="B356" s="3" t="s">
        <v>744</v>
      </c>
      <c r="C356" s="12" t="str">
        <f>IF(AND(tblSalaries[[#This Row],[Region]]=Selected_Region, tblSalaries[[#This Row],[Job Type]]=Selected_Job_Type), COUNT($C$5:C355), "")</f>
        <v/>
      </c>
      <c r="D356" s="5">
        <v>41057.717210648145</v>
      </c>
      <c r="E356" s="6">
        <v>18987</v>
      </c>
      <c r="F356" s="3">
        <v>18987</v>
      </c>
      <c r="G356" s="3" t="s">
        <v>36</v>
      </c>
      <c r="H356" s="3">
        <f>tblSalaries[[#This Row],[clean Salary (in local currency)]]*VLOOKUP(tblSalaries[[#This Row],[Currency]],tblXrate[#Data],2,FALSE)</f>
        <v>18987</v>
      </c>
      <c r="I356" s="3" t="s">
        <v>700</v>
      </c>
      <c r="J356" s="3" t="s">
        <v>112</v>
      </c>
      <c r="K356" s="3" t="s">
        <v>745</v>
      </c>
      <c r="L356" s="3" t="str">
        <f>VLOOKUP(tblSalaries[[#This Row],[Where do you work]],tblCountries[[Actual]:[Mapping]],2,FALSE)</f>
        <v>Nigeria</v>
      </c>
      <c r="M356" s="12" t="str">
        <f>VLOOKUP(tblSalaries[[#This Row],[clean Country]], mapping!$M$4:$N$137, 2, FALSE)</f>
        <v>Africa</v>
      </c>
      <c r="N356" s="3" t="s">
        <v>61</v>
      </c>
      <c r="O356" s="12">
        <v>8</v>
      </c>
      <c r="P356" s="3">
        <v>7</v>
      </c>
    </row>
    <row r="357" spans="2:16" ht="15" customHeight="1">
      <c r="B357" s="3" t="s">
        <v>3903</v>
      </c>
      <c r="C357" s="12" t="str">
        <f>IF(AND(tblSalaries[[#This Row],[Region]]=Selected_Region, tblSalaries[[#This Row],[Job Type]]=Selected_Job_Type), COUNT($C$5:C356), "")</f>
        <v/>
      </c>
      <c r="D357" s="5">
        <v>41055.11273148148</v>
      </c>
      <c r="E357" s="6" t="s">
        <v>2652</v>
      </c>
      <c r="F357" s="3">
        <v>300000</v>
      </c>
      <c r="G357" s="3" t="s">
        <v>31</v>
      </c>
      <c r="H357" s="3">
        <f>tblSalaries[[#This Row],[clean Salary (in local currency)]]*VLOOKUP(tblSalaries[[#This Row],[Currency]],tblXrate[#Data],2,FALSE)</f>
        <v>5342.3750062327708</v>
      </c>
      <c r="I357" s="3" t="s">
        <v>3904</v>
      </c>
      <c r="J357" s="3" t="s">
        <v>134</v>
      </c>
      <c r="K357" s="3" t="s">
        <v>1</v>
      </c>
      <c r="L357" s="3" t="str">
        <f>VLOOKUP(tblSalaries[[#This Row],[Where do you work]],tblCountries[[Actual]:[Mapping]],2,FALSE)</f>
        <v>India</v>
      </c>
      <c r="M357" s="12" t="str">
        <f>VLOOKUP(tblSalaries[[#This Row],[clean Country]], mapping!$M$4:$N$137, 2, FALSE)</f>
        <v>Asia</v>
      </c>
      <c r="N357" s="3" t="s">
        <v>38</v>
      </c>
      <c r="O357" s="12">
        <v>5</v>
      </c>
    </row>
    <row r="358" spans="2:16" ht="15" customHeight="1">
      <c r="B358" s="3" t="s">
        <v>2198</v>
      </c>
      <c r="C358" s="12" t="str">
        <f>IF(AND(tblSalaries[[#This Row],[Region]]=Selected_Region, tblSalaries[[#This Row],[Job Type]]=Selected_Job_Type), COUNT($C$5:C357), "")</f>
        <v/>
      </c>
      <c r="D358" s="5">
        <v>41055.513969907406</v>
      </c>
      <c r="E358" s="6">
        <v>450</v>
      </c>
      <c r="F358" s="3">
        <v>5400</v>
      </c>
      <c r="G358" s="3" t="s">
        <v>36</v>
      </c>
      <c r="H358" s="3">
        <f>tblSalaries[[#This Row],[clean Salary (in local currency)]]*VLOOKUP(tblSalaries[[#This Row],[Currency]],tblXrate[#Data],2,FALSE)</f>
        <v>5400</v>
      </c>
      <c r="I358" s="3" t="s">
        <v>2194</v>
      </c>
      <c r="J358" s="3" t="s">
        <v>134</v>
      </c>
      <c r="K358" s="3" t="s">
        <v>1</v>
      </c>
      <c r="L358" s="3" t="str">
        <f>VLOOKUP(tblSalaries[[#This Row],[Where do you work]],tblCountries[[Actual]:[Mapping]],2,FALSE)</f>
        <v>India</v>
      </c>
      <c r="M358" s="12" t="str">
        <f>VLOOKUP(tblSalaries[[#This Row],[clean Country]], mapping!$M$4:$N$137, 2, FALSE)</f>
        <v>Asia</v>
      </c>
      <c r="N358" s="3" t="s">
        <v>61</v>
      </c>
      <c r="O358" s="12">
        <v>8</v>
      </c>
      <c r="P358" s="3">
        <v>3</v>
      </c>
    </row>
    <row r="359" spans="2:16" ht="15" customHeight="1">
      <c r="B359" s="3" t="s">
        <v>748</v>
      </c>
      <c r="C359" s="12" t="str">
        <f>IF(AND(tblSalaries[[#This Row],[Region]]=Selected_Region, tblSalaries[[#This Row],[Job Type]]=Selected_Job_Type), COUNT($C$5:C358), "")</f>
        <v/>
      </c>
      <c r="D359" s="5">
        <v>41058.092037037037</v>
      </c>
      <c r="E359" s="6" t="s">
        <v>749</v>
      </c>
      <c r="F359" s="3">
        <v>26000</v>
      </c>
      <c r="G359" s="3" t="s">
        <v>108</v>
      </c>
      <c r="H359" s="3">
        <f>tblSalaries[[#This Row],[clean Salary (in local currency)]]*VLOOKUP(tblSalaries[[#This Row],[Currency]],tblXrate[#Data],2,FALSE)</f>
        <v>40980.635073749385</v>
      </c>
      <c r="I359" s="3" t="s">
        <v>700</v>
      </c>
      <c r="J359" s="3" t="s">
        <v>112</v>
      </c>
      <c r="K359" s="3" t="s">
        <v>89</v>
      </c>
      <c r="L359" s="3" t="str">
        <f>VLOOKUP(tblSalaries[[#This Row],[Where do you work]],tblCountries[[Actual]:[Mapping]],2,FALSE)</f>
        <v>UK</v>
      </c>
      <c r="M359" s="12" t="str">
        <f>VLOOKUP(tblSalaries[[#This Row],[clean Country]], mapping!$M$4:$N$137, 2, FALSE)</f>
        <v>EU</v>
      </c>
      <c r="N359" s="3" t="s">
        <v>38</v>
      </c>
      <c r="O359" s="12">
        <v>5</v>
      </c>
      <c r="P359" s="3">
        <v>2</v>
      </c>
    </row>
    <row r="360" spans="2:16" ht="15" customHeight="1">
      <c r="B360" s="3" t="s">
        <v>750</v>
      </c>
      <c r="C360" s="12" t="str">
        <f>IF(AND(tblSalaries[[#This Row],[Region]]=Selected_Region, tblSalaries[[#This Row],[Job Type]]=Selected_Job_Type), COUNT($C$5:C359), "")</f>
        <v/>
      </c>
      <c r="D360" s="5">
        <v>41058.144872685189</v>
      </c>
      <c r="E360" s="6" t="s">
        <v>751</v>
      </c>
      <c r="F360" s="3">
        <v>35000</v>
      </c>
      <c r="G360" s="3" t="s">
        <v>43</v>
      </c>
      <c r="H360" s="3">
        <f>tblSalaries[[#This Row],[clean Salary (in local currency)]]*VLOOKUP(tblSalaries[[#This Row],[Currency]],tblXrate[#Data],2,FALSE)</f>
        <v>44463.980364706273</v>
      </c>
      <c r="I360" s="3" t="s">
        <v>700</v>
      </c>
      <c r="J360" s="3" t="s">
        <v>112</v>
      </c>
      <c r="K360" s="3" t="s">
        <v>752</v>
      </c>
      <c r="L360" s="3" t="str">
        <f>VLOOKUP(tblSalaries[[#This Row],[Where do you work]],tblCountries[[Actual]:[Mapping]],2,FALSE)</f>
        <v>Ireland</v>
      </c>
      <c r="M360" s="12" t="str">
        <f>VLOOKUP(tblSalaries[[#This Row],[clean Country]], mapping!$M$4:$N$137, 2, FALSE)</f>
        <v>EU</v>
      </c>
      <c r="N360" s="3" t="s">
        <v>61</v>
      </c>
      <c r="O360" s="12">
        <v>8</v>
      </c>
      <c r="P360" s="3">
        <v>12</v>
      </c>
    </row>
    <row r="361" spans="2:16" ht="15" customHeight="1">
      <c r="B361" s="3" t="s">
        <v>753</v>
      </c>
      <c r="C361" s="12" t="str">
        <f>IF(AND(tblSalaries[[#This Row],[Region]]=Selected_Region, tblSalaries[[#This Row],[Job Type]]=Selected_Job_Type), COUNT($C$5:C360), "")</f>
        <v/>
      </c>
      <c r="D361" s="5">
        <v>41058.361828703702</v>
      </c>
      <c r="E361" s="6">
        <v>90000</v>
      </c>
      <c r="F361" s="3">
        <v>90000</v>
      </c>
      <c r="G361" s="3" t="s">
        <v>63</v>
      </c>
      <c r="H361" s="3">
        <f>tblSalaries[[#This Row],[clean Salary (in local currency)]]*VLOOKUP(tblSalaries[[#This Row],[Currency]],tblXrate[#Data],2,FALSE)</f>
        <v>91791.869076237213</v>
      </c>
      <c r="I361" s="3" t="s">
        <v>700</v>
      </c>
      <c r="J361" s="3" t="s">
        <v>112</v>
      </c>
      <c r="K361" s="3" t="s">
        <v>64</v>
      </c>
      <c r="L361" s="3" t="str">
        <f>VLOOKUP(tblSalaries[[#This Row],[Where do you work]],tblCountries[[Actual]:[Mapping]],2,FALSE)</f>
        <v>Australia</v>
      </c>
      <c r="M361" s="12" t="str">
        <f>VLOOKUP(tblSalaries[[#This Row],[clean Country]], mapping!$M$4:$N$137, 2, FALSE)</f>
        <v>Pacific</v>
      </c>
      <c r="N361" s="3" t="s">
        <v>38</v>
      </c>
      <c r="O361" s="12">
        <v>5</v>
      </c>
      <c r="P361" s="3">
        <v>5</v>
      </c>
    </row>
    <row r="362" spans="2:16" ht="15" customHeight="1">
      <c r="B362" s="3" t="s">
        <v>754</v>
      </c>
      <c r="C362" s="12" t="str">
        <f>IF(AND(tblSalaries[[#This Row],[Region]]=Selected_Region, tblSalaries[[#This Row],[Job Type]]=Selected_Job_Type), COUNT($C$5:C361), "")</f>
        <v/>
      </c>
      <c r="D362" s="5">
        <v>41058.582291666666</v>
      </c>
      <c r="E362" s="6" t="s">
        <v>755</v>
      </c>
      <c r="F362" s="3">
        <v>100000</v>
      </c>
      <c r="G362" s="3" t="s">
        <v>36</v>
      </c>
      <c r="H362" s="3">
        <f>tblSalaries[[#This Row],[clean Salary (in local currency)]]*VLOOKUP(tblSalaries[[#This Row],[Currency]],tblXrate[#Data],2,FALSE)</f>
        <v>100000</v>
      </c>
      <c r="I362" s="3" t="s">
        <v>700</v>
      </c>
      <c r="J362" s="3" t="s">
        <v>112</v>
      </c>
      <c r="K362" s="3" t="s">
        <v>756</v>
      </c>
      <c r="L362" s="3" t="str">
        <f>VLOOKUP(tblSalaries[[#This Row],[Where do you work]],tblCountries[[Actual]:[Mapping]],2,FALSE)</f>
        <v>Uganda</v>
      </c>
      <c r="M362" s="12" t="str">
        <f>VLOOKUP(tblSalaries[[#This Row],[clean Country]], mapping!$M$4:$N$137, 2, FALSE)</f>
        <v>Africa</v>
      </c>
      <c r="N362" s="3" t="s">
        <v>38</v>
      </c>
      <c r="O362" s="12">
        <v>5</v>
      </c>
      <c r="P362" s="3">
        <v>17</v>
      </c>
    </row>
    <row r="363" spans="2:16" ht="15" customHeight="1">
      <c r="B363" s="3" t="s">
        <v>757</v>
      </c>
      <c r="C363" s="12" t="str">
        <f>IF(AND(tblSalaries[[#This Row],[Region]]=Selected_Region, tblSalaries[[#This Row],[Job Type]]=Selected_Job_Type), COUNT($C$5:C362), "")</f>
        <v/>
      </c>
      <c r="D363" s="5">
        <v>41058.97320601852</v>
      </c>
      <c r="E363" s="6">
        <v>60000</v>
      </c>
      <c r="F363" s="3">
        <v>60000</v>
      </c>
      <c r="G363" s="3" t="s">
        <v>36</v>
      </c>
      <c r="H363" s="3">
        <f>tblSalaries[[#This Row],[clean Salary (in local currency)]]*VLOOKUP(tblSalaries[[#This Row],[Currency]],tblXrate[#Data],2,FALSE)</f>
        <v>60000</v>
      </c>
      <c r="I363" s="3" t="s">
        <v>698</v>
      </c>
      <c r="J363" s="3" t="s">
        <v>112</v>
      </c>
      <c r="K363" s="3" t="s">
        <v>0</v>
      </c>
      <c r="L363" s="3" t="str">
        <f>VLOOKUP(tblSalaries[[#This Row],[Where do you work]],tblCountries[[Actual]:[Mapping]],2,FALSE)</f>
        <v>USA</v>
      </c>
      <c r="M363" s="12" t="str">
        <f>VLOOKUP(tblSalaries[[#This Row],[clean Country]], mapping!$M$4:$N$137, 2, FALSE)</f>
        <v>US / Canada</v>
      </c>
      <c r="N363" s="3" t="s">
        <v>38</v>
      </c>
      <c r="O363" s="12">
        <v>5</v>
      </c>
      <c r="P363" s="3">
        <v>15</v>
      </c>
    </row>
    <row r="364" spans="2:16" ht="15" customHeight="1">
      <c r="B364" s="3" t="s">
        <v>758</v>
      </c>
      <c r="C364" s="12" t="str">
        <f>IF(AND(tblSalaries[[#This Row],[Region]]=Selected_Region, tblSalaries[[#This Row],[Job Type]]=Selected_Job_Type), COUNT($C$5:C363), "")</f>
        <v/>
      </c>
      <c r="D364" s="5">
        <v>41059.444722222222</v>
      </c>
      <c r="E364" s="6">
        <v>75000</v>
      </c>
      <c r="F364" s="3">
        <v>75000</v>
      </c>
      <c r="G364" s="3" t="s">
        <v>36</v>
      </c>
      <c r="H364" s="3">
        <f>tblSalaries[[#This Row],[clean Salary (in local currency)]]*VLOOKUP(tblSalaries[[#This Row],[Currency]],tblXrate[#Data],2,FALSE)</f>
        <v>75000</v>
      </c>
      <c r="I364" s="3" t="s">
        <v>700</v>
      </c>
      <c r="J364" s="3" t="s">
        <v>112</v>
      </c>
      <c r="K364" s="3" t="s">
        <v>0</v>
      </c>
      <c r="L364" s="3" t="str">
        <f>VLOOKUP(tblSalaries[[#This Row],[Where do you work]],tblCountries[[Actual]:[Mapping]],2,FALSE)</f>
        <v>USA</v>
      </c>
      <c r="M364" s="12" t="str">
        <f>VLOOKUP(tblSalaries[[#This Row],[clean Country]], mapping!$M$4:$N$137, 2, FALSE)</f>
        <v>US / Canada</v>
      </c>
      <c r="N364" s="3" t="s">
        <v>34</v>
      </c>
      <c r="O364" s="12">
        <v>2.5</v>
      </c>
      <c r="P364" s="3">
        <v>1.5</v>
      </c>
    </row>
    <row r="365" spans="2:16" ht="15" customHeight="1">
      <c r="B365" s="3" t="s">
        <v>3045</v>
      </c>
      <c r="C365" s="12" t="str">
        <f>IF(AND(tblSalaries[[#This Row],[Region]]=Selected_Region, tblSalaries[[#This Row],[Job Type]]=Selected_Job_Type), COUNT($C$5:C364), "")</f>
        <v/>
      </c>
      <c r="D365" s="5">
        <v>41058.659502314818</v>
      </c>
      <c r="E365" s="6">
        <v>314000</v>
      </c>
      <c r="F365" s="3">
        <v>314000</v>
      </c>
      <c r="G365" s="3" t="s">
        <v>31</v>
      </c>
      <c r="H365" s="3">
        <f>tblSalaries[[#This Row],[clean Salary (in local currency)]]*VLOOKUP(tblSalaries[[#This Row],[Currency]],tblXrate[#Data],2,FALSE)</f>
        <v>5591.6858398569666</v>
      </c>
      <c r="I365" s="3" t="s">
        <v>3046</v>
      </c>
      <c r="J365" s="3" t="s">
        <v>134</v>
      </c>
      <c r="K365" s="3" t="s">
        <v>1</v>
      </c>
      <c r="L365" s="3" t="str">
        <f>VLOOKUP(tblSalaries[[#This Row],[Where do you work]],tblCountries[[Actual]:[Mapping]],2,FALSE)</f>
        <v>India</v>
      </c>
      <c r="M365" s="12" t="str">
        <f>VLOOKUP(tblSalaries[[#This Row],[clean Country]], mapping!$M$4:$N$137, 2, FALSE)</f>
        <v>Asia</v>
      </c>
      <c r="N365" s="3" t="s">
        <v>73</v>
      </c>
      <c r="O365" s="12">
        <v>1.5</v>
      </c>
      <c r="P365" s="3">
        <v>0.1</v>
      </c>
    </row>
    <row r="366" spans="2:16" ht="15" customHeight="1">
      <c r="B366" s="3" t="s">
        <v>760</v>
      </c>
      <c r="C366" s="12" t="str">
        <f>IF(AND(tblSalaries[[#This Row],[Region]]=Selected_Region, tblSalaries[[#This Row],[Job Type]]=Selected_Job_Type), COUNT($C$5:C365), "")</f>
        <v/>
      </c>
      <c r="D366" s="5">
        <v>41060.266608796293</v>
      </c>
      <c r="E366" s="6">
        <v>45000</v>
      </c>
      <c r="F366" s="3">
        <v>45000</v>
      </c>
      <c r="G366" s="3" t="s">
        <v>36</v>
      </c>
      <c r="H366" s="3">
        <f>tblSalaries[[#This Row],[clean Salary (in local currency)]]*VLOOKUP(tblSalaries[[#This Row],[Currency]],tblXrate[#Data],2,FALSE)</f>
        <v>45000</v>
      </c>
      <c r="I366" s="3" t="s">
        <v>700</v>
      </c>
      <c r="J366" s="3" t="s">
        <v>112</v>
      </c>
      <c r="K366" s="3" t="s">
        <v>0</v>
      </c>
      <c r="L366" s="3" t="str">
        <f>VLOOKUP(tblSalaries[[#This Row],[Where do you work]],tblCountries[[Actual]:[Mapping]],2,FALSE)</f>
        <v>USA</v>
      </c>
      <c r="M366" s="12" t="str">
        <f>VLOOKUP(tblSalaries[[#This Row],[clean Country]], mapping!$M$4:$N$137, 2, FALSE)</f>
        <v>US / Canada</v>
      </c>
      <c r="N366" s="3" t="s">
        <v>38</v>
      </c>
      <c r="O366" s="12">
        <v>5</v>
      </c>
      <c r="P366" s="3">
        <v>8</v>
      </c>
    </row>
    <row r="367" spans="2:16" ht="15" customHeight="1">
      <c r="B367" s="3" t="s">
        <v>1108</v>
      </c>
      <c r="C367" s="12" t="str">
        <f>IF(AND(tblSalaries[[#This Row],[Region]]=Selected_Region, tblSalaries[[#This Row],[Job Type]]=Selected_Job_Type), COUNT($C$5:C366), "")</f>
        <v/>
      </c>
      <c r="D367" s="5">
        <v>41055.117037037038</v>
      </c>
      <c r="E367" s="6">
        <v>110000</v>
      </c>
      <c r="F367" s="3">
        <v>110000</v>
      </c>
      <c r="G367" s="3" t="s">
        <v>48</v>
      </c>
      <c r="H367" s="3">
        <f>tblSalaries[[#This Row],[clean Salary (in local currency)]]*VLOOKUP(tblSalaries[[#This Row],[Currency]],tblXrate[#Data],2,FALSE)</f>
        <v>108169.76753333595</v>
      </c>
      <c r="I367" s="3" t="s">
        <v>1109</v>
      </c>
      <c r="J367" s="3" t="s">
        <v>433</v>
      </c>
      <c r="K367" s="3" t="s">
        <v>1110</v>
      </c>
      <c r="L367" s="3" t="str">
        <f>VLOOKUP(tblSalaries[[#This Row],[Where do you work]],tblCountries[[Actual]:[Mapping]],2,FALSE)</f>
        <v>Canada</v>
      </c>
      <c r="M367" s="12" t="str">
        <f>VLOOKUP(tblSalaries[[#This Row],[clean Country]], mapping!$M$4:$N$137, 2, FALSE)</f>
        <v>US / Canada</v>
      </c>
      <c r="N367" s="3" t="s">
        <v>34</v>
      </c>
      <c r="O367" s="12">
        <v>2.5</v>
      </c>
    </row>
    <row r="368" spans="2:16" ht="15" customHeight="1">
      <c r="B368" s="3" t="s">
        <v>335</v>
      </c>
      <c r="C368" s="12" t="str">
        <f>IF(AND(tblSalaries[[#This Row],[Region]]=Selected_Region, tblSalaries[[#This Row],[Job Type]]=Selected_Job_Type), COUNT($C$5:C367), "")</f>
        <v/>
      </c>
      <c r="D368" s="5">
        <v>41059.581111111111</v>
      </c>
      <c r="E368" s="6" t="s">
        <v>336</v>
      </c>
      <c r="F368" s="3">
        <v>320000</v>
      </c>
      <c r="G368" s="3" t="s">
        <v>31</v>
      </c>
      <c r="H368" s="3">
        <f>tblSalaries[[#This Row],[clean Salary (in local currency)]]*VLOOKUP(tblSalaries[[#This Row],[Currency]],tblXrate[#Data],2,FALSE)</f>
        <v>5698.5333399816218</v>
      </c>
      <c r="I368" s="3" t="s">
        <v>112</v>
      </c>
      <c r="J368" s="3" t="s">
        <v>112</v>
      </c>
      <c r="K368" s="3" t="s">
        <v>1</v>
      </c>
      <c r="L368" s="3" t="str">
        <f>VLOOKUP(tblSalaries[[#This Row],[Where do you work]],tblCountries[[Actual]:[Mapping]],2,FALSE)</f>
        <v>India</v>
      </c>
      <c r="M368" s="12" t="str">
        <f>VLOOKUP(tblSalaries[[#This Row],[clean Country]], mapping!$M$4:$N$137, 2, FALSE)</f>
        <v>Asia</v>
      </c>
      <c r="N368" s="3" t="s">
        <v>34</v>
      </c>
      <c r="O368" s="12">
        <v>2.5</v>
      </c>
      <c r="P368" s="3">
        <v>2</v>
      </c>
    </row>
    <row r="369" spans="2:16" ht="15" customHeight="1">
      <c r="B369" s="3" t="s">
        <v>764</v>
      </c>
      <c r="C369" s="12" t="str">
        <f>IF(AND(tblSalaries[[#This Row],[Region]]=Selected_Region, tblSalaries[[#This Row],[Job Type]]=Selected_Job_Type), COUNT($C$5:C368), "")</f>
        <v/>
      </c>
      <c r="D369" s="5">
        <v>41062.100451388891</v>
      </c>
      <c r="E369" s="6">
        <v>55000</v>
      </c>
      <c r="F369" s="3">
        <v>55000</v>
      </c>
      <c r="G369" s="3" t="s">
        <v>36</v>
      </c>
      <c r="H369" s="3">
        <f>tblSalaries[[#This Row],[clean Salary (in local currency)]]*VLOOKUP(tblSalaries[[#This Row],[Currency]],tblXrate[#Data],2,FALSE)</f>
        <v>55000</v>
      </c>
      <c r="I369" s="3" t="s">
        <v>700</v>
      </c>
      <c r="J369" s="3" t="s">
        <v>112</v>
      </c>
      <c r="K369" s="3" t="s">
        <v>0</v>
      </c>
      <c r="L369" s="3" t="str">
        <f>VLOOKUP(tblSalaries[[#This Row],[Where do you work]],tblCountries[[Actual]:[Mapping]],2,FALSE)</f>
        <v>USA</v>
      </c>
      <c r="M369" s="12" t="str">
        <f>VLOOKUP(tblSalaries[[#This Row],[clean Country]], mapping!$M$4:$N$137, 2, FALSE)</f>
        <v>US / Canada</v>
      </c>
      <c r="N369" s="3" t="s">
        <v>38</v>
      </c>
      <c r="O369" s="12">
        <v>5</v>
      </c>
      <c r="P369" s="3">
        <v>2</v>
      </c>
    </row>
    <row r="370" spans="2:16" ht="15" customHeight="1">
      <c r="B370" s="3" t="s">
        <v>765</v>
      </c>
      <c r="C370" s="12" t="str">
        <f>IF(AND(tblSalaries[[#This Row],[Region]]=Selected_Region, tblSalaries[[#This Row],[Job Type]]=Selected_Job_Type), COUNT($C$5:C369), "")</f>
        <v/>
      </c>
      <c r="D370" s="5">
        <v>41062.103125000001</v>
      </c>
      <c r="E370" s="6">
        <v>38000</v>
      </c>
      <c r="F370" s="3">
        <v>38000</v>
      </c>
      <c r="G370" s="3" t="s">
        <v>36</v>
      </c>
      <c r="H370" s="3">
        <f>tblSalaries[[#This Row],[clean Salary (in local currency)]]*VLOOKUP(tblSalaries[[#This Row],[Currency]],tblXrate[#Data],2,FALSE)</f>
        <v>38000</v>
      </c>
      <c r="I370" s="3" t="s">
        <v>700</v>
      </c>
      <c r="J370" s="3" t="s">
        <v>112</v>
      </c>
      <c r="K370" s="3" t="s">
        <v>0</v>
      </c>
      <c r="L370" s="3" t="str">
        <f>VLOOKUP(tblSalaries[[#This Row],[Where do you work]],tblCountries[[Actual]:[Mapping]],2,FALSE)</f>
        <v>USA</v>
      </c>
      <c r="M370" s="12" t="str">
        <f>VLOOKUP(tblSalaries[[#This Row],[clean Country]], mapping!$M$4:$N$137, 2, FALSE)</f>
        <v>US / Canada</v>
      </c>
      <c r="N370" s="3" t="s">
        <v>61</v>
      </c>
      <c r="O370" s="12">
        <v>8</v>
      </c>
      <c r="P370" s="3">
        <v>1</v>
      </c>
    </row>
    <row r="371" spans="2:16" ht="15" customHeight="1">
      <c r="B371" s="3" t="s">
        <v>766</v>
      </c>
      <c r="C371" s="12" t="str">
        <f>IF(AND(tblSalaries[[#This Row],[Region]]=Selected_Region, tblSalaries[[#This Row],[Job Type]]=Selected_Job_Type), COUNT($C$5:C370), "")</f>
        <v/>
      </c>
      <c r="D371" s="5">
        <v>41065.529606481483</v>
      </c>
      <c r="E371" s="6" t="s">
        <v>767</v>
      </c>
      <c r="F371" s="3">
        <v>71000</v>
      </c>
      <c r="G371" s="3" t="s">
        <v>92</v>
      </c>
      <c r="H371" s="3">
        <f>tblSalaries[[#This Row],[clean Salary (in local currency)]]*VLOOKUP(tblSalaries[[#This Row],[Currency]],tblXrate[#Data],2,FALSE)</f>
        <v>56628.754645950656</v>
      </c>
      <c r="I371" s="3" t="s">
        <v>700</v>
      </c>
      <c r="J371" s="3" t="s">
        <v>112</v>
      </c>
      <c r="K371" s="3" t="s">
        <v>312</v>
      </c>
      <c r="L371" s="3" t="str">
        <f>VLOOKUP(tblSalaries[[#This Row],[Where do you work]],tblCountries[[Actual]:[Mapping]],2,FALSE)</f>
        <v>New Zealand</v>
      </c>
      <c r="M371" s="12" t="str">
        <f>VLOOKUP(tblSalaries[[#This Row],[clean Country]], mapping!$M$4:$N$137, 2, FALSE)</f>
        <v>Pacific</v>
      </c>
      <c r="N371" s="3" t="s">
        <v>61</v>
      </c>
      <c r="O371" s="12">
        <v>8</v>
      </c>
      <c r="P371" s="3">
        <v>6</v>
      </c>
    </row>
    <row r="372" spans="2:16" ht="15" customHeight="1">
      <c r="B372" s="3" t="s">
        <v>768</v>
      </c>
      <c r="C372" s="12" t="str">
        <f>IF(AND(tblSalaries[[#This Row],[Region]]=Selected_Region, tblSalaries[[#This Row],[Job Type]]=Selected_Job_Type), COUNT($C$5:C371), "")</f>
        <v/>
      </c>
      <c r="D372" s="5">
        <v>41065.916435185187</v>
      </c>
      <c r="E372" s="6">
        <v>65000</v>
      </c>
      <c r="F372" s="3">
        <v>65000</v>
      </c>
      <c r="G372" s="3" t="s">
        <v>36</v>
      </c>
      <c r="H372" s="3">
        <f>tblSalaries[[#This Row],[clean Salary (in local currency)]]*VLOOKUP(tblSalaries[[#This Row],[Currency]],tblXrate[#Data],2,FALSE)</f>
        <v>65000</v>
      </c>
      <c r="I372" s="3" t="s">
        <v>700</v>
      </c>
      <c r="J372" s="3" t="s">
        <v>112</v>
      </c>
      <c r="K372" s="3" t="s">
        <v>0</v>
      </c>
      <c r="L372" s="3" t="str">
        <f>VLOOKUP(tblSalaries[[#This Row],[Where do you work]],tblCountries[[Actual]:[Mapping]],2,FALSE)</f>
        <v>USA</v>
      </c>
      <c r="M372" s="12" t="str">
        <f>VLOOKUP(tblSalaries[[#This Row],[clean Country]], mapping!$M$4:$N$137, 2, FALSE)</f>
        <v>US / Canada</v>
      </c>
      <c r="N372" s="3" t="s">
        <v>38</v>
      </c>
      <c r="O372" s="12">
        <v>5</v>
      </c>
      <c r="P372" s="3">
        <v>8</v>
      </c>
    </row>
    <row r="373" spans="2:16" ht="15" customHeight="1">
      <c r="B373" s="3" t="s">
        <v>3107</v>
      </c>
      <c r="C373" s="12" t="str">
        <f>IF(AND(tblSalaries[[#This Row],[Region]]=Selected_Region, tblSalaries[[#This Row],[Job Type]]=Selected_Job_Type), COUNT($C$5:C372), "")</f>
        <v/>
      </c>
      <c r="D373" s="5">
        <v>41064.788819444446</v>
      </c>
      <c r="E373" s="6" t="s">
        <v>3108</v>
      </c>
      <c r="F373" s="3">
        <v>320000</v>
      </c>
      <c r="G373" s="3" t="s">
        <v>31</v>
      </c>
      <c r="H373" s="3">
        <f>tblSalaries[[#This Row],[clean Salary (in local currency)]]*VLOOKUP(tblSalaries[[#This Row],[Currency]],tblXrate[#Data],2,FALSE)</f>
        <v>5698.5333399816218</v>
      </c>
      <c r="I373" s="3" t="s">
        <v>3106</v>
      </c>
      <c r="J373" s="3" t="s">
        <v>112</v>
      </c>
      <c r="K373" s="3" t="s">
        <v>1</v>
      </c>
      <c r="L373" s="3" t="str">
        <f>VLOOKUP(tblSalaries[[#This Row],[Where do you work]],tblCountries[[Actual]:[Mapping]],2,FALSE)</f>
        <v>India</v>
      </c>
      <c r="M373" s="12" t="str">
        <f>VLOOKUP(tblSalaries[[#This Row],[clean Country]], mapping!$M$4:$N$137, 2, FALSE)</f>
        <v>Asia</v>
      </c>
      <c r="N373" s="3" t="s">
        <v>38</v>
      </c>
      <c r="O373" s="12">
        <v>5</v>
      </c>
      <c r="P373" s="3">
        <v>2.5</v>
      </c>
    </row>
    <row r="374" spans="2:16" ht="15" customHeight="1">
      <c r="B374" s="3" t="s">
        <v>771</v>
      </c>
      <c r="C374" s="12" t="str">
        <f>IF(AND(tblSalaries[[#This Row],[Region]]=Selected_Region, tblSalaries[[#This Row],[Job Type]]=Selected_Job_Type), COUNT($C$5:C373), "")</f>
        <v/>
      </c>
      <c r="D374" s="5">
        <v>41067.840752314813</v>
      </c>
      <c r="E374" s="6">
        <v>60000</v>
      </c>
      <c r="F374" s="3">
        <v>60000</v>
      </c>
      <c r="G374" s="3" t="s">
        <v>63</v>
      </c>
      <c r="H374" s="3">
        <f>tblSalaries[[#This Row],[clean Salary (in local currency)]]*VLOOKUP(tblSalaries[[#This Row],[Currency]],tblXrate[#Data],2,FALSE)</f>
        <v>61194.579384158147</v>
      </c>
      <c r="I374" s="3" t="s">
        <v>698</v>
      </c>
      <c r="J374" s="3" t="s">
        <v>112</v>
      </c>
      <c r="K374" s="3" t="s">
        <v>64</v>
      </c>
      <c r="L374" s="3" t="str">
        <f>VLOOKUP(tblSalaries[[#This Row],[Where do you work]],tblCountries[[Actual]:[Mapping]],2,FALSE)</f>
        <v>Australia</v>
      </c>
      <c r="M374" s="12" t="str">
        <f>VLOOKUP(tblSalaries[[#This Row],[clean Country]], mapping!$M$4:$N$137, 2, FALSE)</f>
        <v>Pacific</v>
      </c>
      <c r="N374" s="3" t="s">
        <v>34</v>
      </c>
      <c r="O374" s="12">
        <v>2.5</v>
      </c>
      <c r="P374" s="3">
        <v>3</v>
      </c>
    </row>
    <row r="375" spans="2:16" ht="15" customHeight="1">
      <c r="B375" s="3" t="s">
        <v>772</v>
      </c>
      <c r="C375" s="12" t="str">
        <f>IF(AND(tblSalaries[[#This Row],[Region]]=Selected_Region, tblSalaries[[#This Row],[Job Type]]=Selected_Job_Type), COUNT($C$5:C374), "")</f>
        <v/>
      </c>
      <c r="D375" s="5">
        <v>41068.866643518515</v>
      </c>
      <c r="E375" s="6">
        <v>45000</v>
      </c>
      <c r="F375" s="3">
        <v>45000</v>
      </c>
      <c r="G375" s="3" t="s">
        <v>108</v>
      </c>
      <c r="H375" s="3">
        <f>tblSalaries[[#This Row],[clean Salary (in local currency)]]*VLOOKUP(tblSalaries[[#This Row],[Currency]],tblXrate[#Data],2,FALSE)</f>
        <v>70928.022243027779</v>
      </c>
      <c r="I375" s="3" t="s">
        <v>773</v>
      </c>
      <c r="J375" s="3" t="s">
        <v>112</v>
      </c>
      <c r="K375" s="3" t="s">
        <v>89</v>
      </c>
      <c r="L375" s="3" t="str">
        <f>VLOOKUP(tblSalaries[[#This Row],[Where do you work]],tblCountries[[Actual]:[Mapping]],2,FALSE)</f>
        <v>UK</v>
      </c>
      <c r="M375" s="12" t="str">
        <f>VLOOKUP(tblSalaries[[#This Row],[clean Country]], mapping!$M$4:$N$137, 2, FALSE)</f>
        <v>EU</v>
      </c>
      <c r="N375" s="3" t="s">
        <v>61</v>
      </c>
      <c r="O375" s="12">
        <v>8</v>
      </c>
      <c r="P375" s="3">
        <v>20</v>
      </c>
    </row>
    <row r="376" spans="2:16" ht="15" customHeight="1">
      <c r="B376" s="3" t="s">
        <v>3344</v>
      </c>
      <c r="C376" s="12" t="str">
        <f>IF(AND(tblSalaries[[#This Row],[Region]]=Selected_Region, tblSalaries[[#This Row],[Job Type]]=Selected_Job_Type), COUNT($C$5:C375), "")</f>
        <v/>
      </c>
      <c r="D376" s="5">
        <v>41063.065243055556</v>
      </c>
      <c r="E376" s="6">
        <v>320000</v>
      </c>
      <c r="F376" s="3">
        <v>320000</v>
      </c>
      <c r="G376" s="3" t="s">
        <v>31</v>
      </c>
      <c r="H376" s="3">
        <f>tblSalaries[[#This Row],[clean Salary (in local currency)]]*VLOOKUP(tblSalaries[[#This Row],[Currency]],tblXrate[#Data],2,FALSE)</f>
        <v>5698.5333399816218</v>
      </c>
      <c r="I376" s="3" t="s">
        <v>3343</v>
      </c>
      <c r="J376" s="3" t="s">
        <v>134</v>
      </c>
      <c r="K376" s="3" t="s">
        <v>1</v>
      </c>
      <c r="L376" s="3" t="str">
        <f>VLOOKUP(tblSalaries[[#This Row],[Where do you work]],tblCountries[[Actual]:[Mapping]],2,FALSE)</f>
        <v>India</v>
      </c>
      <c r="M376" s="12" t="str">
        <f>VLOOKUP(tblSalaries[[#This Row],[clean Country]], mapping!$M$4:$N$137, 2, FALSE)</f>
        <v>Asia</v>
      </c>
      <c r="N376" s="3" t="s">
        <v>38</v>
      </c>
      <c r="O376" s="12">
        <v>5</v>
      </c>
      <c r="P376" s="3">
        <v>5</v>
      </c>
    </row>
    <row r="377" spans="2:16" ht="15" customHeight="1">
      <c r="B377" s="3" t="s">
        <v>775</v>
      </c>
      <c r="C377" s="12" t="str">
        <f>IF(AND(tblSalaries[[#This Row],[Region]]=Selected_Region, tblSalaries[[#This Row],[Job Type]]=Selected_Job_Type), COUNT($C$5:C376), "")</f>
        <v/>
      </c>
      <c r="D377" s="5">
        <v>41072.756921296299</v>
      </c>
      <c r="E377" s="6" t="s">
        <v>776</v>
      </c>
      <c r="F377" s="3">
        <v>32000</v>
      </c>
      <c r="G377" s="3" t="s">
        <v>108</v>
      </c>
      <c r="H377" s="3">
        <f>tblSalaries[[#This Row],[clean Salary (in local currency)]]*VLOOKUP(tblSalaries[[#This Row],[Currency]],tblXrate[#Data],2,FALSE)</f>
        <v>50437.70470615309</v>
      </c>
      <c r="I377" s="3" t="s">
        <v>700</v>
      </c>
      <c r="J377" s="3" t="s">
        <v>112</v>
      </c>
      <c r="K377" s="3" t="s">
        <v>89</v>
      </c>
      <c r="L377" s="3" t="str">
        <f>VLOOKUP(tblSalaries[[#This Row],[Where do you work]],tblCountries[[Actual]:[Mapping]],2,FALSE)</f>
        <v>UK</v>
      </c>
      <c r="M377" s="12" t="str">
        <f>VLOOKUP(tblSalaries[[#This Row],[clean Country]], mapping!$M$4:$N$137, 2, FALSE)</f>
        <v>EU</v>
      </c>
      <c r="N377" s="3" t="s">
        <v>38</v>
      </c>
      <c r="O377" s="12">
        <v>5</v>
      </c>
      <c r="P377" s="3">
        <v>20</v>
      </c>
    </row>
    <row r="378" spans="2:16" ht="15" customHeight="1">
      <c r="B378" s="3" t="s">
        <v>777</v>
      </c>
      <c r="C378" s="12" t="str">
        <f>IF(AND(tblSalaries[[#This Row],[Region]]=Selected_Region, tblSalaries[[#This Row],[Job Type]]=Selected_Job_Type), COUNT($C$5:C377), "")</f>
        <v/>
      </c>
      <c r="D378" s="5">
        <v>41073.080821759257</v>
      </c>
      <c r="E378" s="6">
        <v>70000</v>
      </c>
      <c r="F378" s="3">
        <v>70000</v>
      </c>
      <c r="G378" s="3" t="s">
        <v>36</v>
      </c>
      <c r="H378" s="3">
        <f>tblSalaries[[#This Row],[clean Salary (in local currency)]]*VLOOKUP(tblSalaries[[#This Row],[Currency]],tblXrate[#Data],2,FALSE)</f>
        <v>70000</v>
      </c>
      <c r="I378" s="3" t="s">
        <v>698</v>
      </c>
      <c r="J378" s="3" t="s">
        <v>112</v>
      </c>
      <c r="K378" s="3" t="s">
        <v>0</v>
      </c>
      <c r="L378" s="3" t="str">
        <f>VLOOKUP(tblSalaries[[#This Row],[Where do you work]],tblCountries[[Actual]:[Mapping]],2,FALSE)</f>
        <v>USA</v>
      </c>
      <c r="M378" s="12" t="str">
        <f>VLOOKUP(tblSalaries[[#This Row],[clean Country]], mapping!$M$4:$N$137, 2, FALSE)</f>
        <v>US / Canada</v>
      </c>
      <c r="N378" s="3" t="s">
        <v>34</v>
      </c>
      <c r="O378" s="12">
        <v>2.5</v>
      </c>
      <c r="P378" s="3">
        <v>5</v>
      </c>
    </row>
    <row r="379" spans="2:16" ht="15" customHeight="1">
      <c r="B379" s="3" t="s">
        <v>778</v>
      </c>
      <c r="C379" s="12" t="str">
        <f>IF(AND(tblSalaries[[#This Row],[Region]]=Selected_Region, tblSalaries[[#This Row],[Job Type]]=Selected_Job_Type), COUNT($C$5:C378), "")</f>
        <v/>
      </c>
      <c r="D379" s="5">
        <v>41074.080011574071</v>
      </c>
      <c r="E379" s="6">
        <v>60000</v>
      </c>
      <c r="F379" s="3">
        <v>60000</v>
      </c>
      <c r="G379" s="3" t="s">
        <v>36</v>
      </c>
      <c r="H379" s="3">
        <f>tblSalaries[[#This Row],[clean Salary (in local currency)]]*VLOOKUP(tblSalaries[[#This Row],[Currency]],tblXrate[#Data],2,FALSE)</f>
        <v>60000</v>
      </c>
      <c r="I379" s="3" t="s">
        <v>700</v>
      </c>
      <c r="J379" s="3" t="s">
        <v>112</v>
      </c>
      <c r="K379" s="3" t="s">
        <v>0</v>
      </c>
      <c r="L379" s="3" t="str">
        <f>VLOOKUP(tblSalaries[[#This Row],[Where do you work]],tblCountries[[Actual]:[Mapping]],2,FALSE)</f>
        <v>USA</v>
      </c>
      <c r="M379" s="12" t="str">
        <f>VLOOKUP(tblSalaries[[#This Row],[clean Country]], mapping!$M$4:$N$137, 2, FALSE)</f>
        <v>US / Canada</v>
      </c>
      <c r="N379" s="3" t="s">
        <v>38</v>
      </c>
      <c r="O379" s="12">
        <v>5</v>
      </c>
      <c r="P379" s="3">
        <v>15</v>
      </c>
    </row>
    <row r="380" spans="2:16" ht="15" customHeight="1">
      <c r="B380" s="3" t="s">
        <v>779</v>
      </c>
      <c r="C380" s="12" t="str">
        <f>IF(AND(tblSalaries[[#This Row],[Region]]=Selected_Region, tblSalaries[[#This Row],[Job Type]]=Selected_Job_Type), COUNT($C$5:C379), "")</f>
        <v/>
      </c>
      <c r="D380" s="5">
        <v>41075.043611111112</v>
      </c>
      <c r="E380" s="6">
        <v>60000</v>
      </c>
      <c r="F380" s="3">
        <v>60000</v>
      </c>
      <c r="G380" s="3" t="s">
        <v>36</v>
      </c>
      <c r="H380" s="3">
        <f>tblSalaries[[#This Row],[clean Salary (in local currency)]]*VLOOKUP(tblSalaries[[#This Row],[Currency]],tblXrate[#Data],2,FALSE)</f>
        <v>60000</v>
      </c>
      <c r="I380" s="3" t="s">
        <v>700</v>
      </c>
      <c r="J380" s="3" t="s">
        <v>112</v>
      </c>
      <c r="K380" s="3" t="s">
        <v>0</v>
      </c>
      <c r="L380" s="3" t="str">
        <f>VLOOKUP(tblSalaries[[#This Row],[Where do you work]],tblCountries[[Actual]:[Mapping]],2,FALSE)</f>
        <v>USA</v>
      </c>
      <c r="M380" s="12" t="str">
        <f>VLOOKUP(tblSalaries[[#This Row],[clean Country]], mapping!$M$4:$N$137, 2, FALSE)</f>
        <v>US / Canada</v>
      </c>
      <c r="N380" s="3" t="s">
        <v>34</v>
      </c>
      <c r="O380" s="12">
        <v>2.5</v>
      </c>
      <c r="P380" s="3">
        <v>3</v>
      </c>
    </row>
    <row r="381" spans="2:16" ht="15" customHeight="1">
      <c r="B381" s="3" t="s">
        <v>780</v>
      </c>
      <c r="C381" s="12" t="str">
        <f>IF(AND(tblSalaries[[#This Row],[Region]]=Selected_Region, tblSalaries[[#This Row],[Job Type]]=Selected_Job_Type), COUNT($C$5:C380), "")</f>
        <v/>
      </c>
      <c r="D381" s="5">
        <v>41080.210925925923</v>
      </c>
      <c r="E381" s="6">
        <v>115000</v>
      </c>
      <c r="F381" s="3">
        <v>115000</v>
      </c>
      <c r="G381" s="3" t="s">
        <v>36</v>
      </c>
      <c r="H381" s="3">
        <f>tblSalaries[[#This Row],[clean Salary (in local currency)]]*VLOOKUP(tblSalaries[[#This Row],[Currency]],tblXrate[#Data],2,FALSE)</f>
        <v>115000</v>
      </c>
      <c r="I381" s="3" t="s">
        <v>700</v>
      </c>
      <c r="J381" s="3" t="s">
        <v>112</v>
      </c>
      <c r="K381" s="3" t="s">
        <v>0</v>
      </c>
      <c r="L381" s="3" t="str">
        <f>VLOOKUP(tblSalaries[[#This Row],[Where do you work]],tblCountries[[Actual]:[Mapping]],2,FALSE)</f>
        <v>USA</v>
      </c>
      <c r="M381" s="12" t="str">
        <f>VLOOKUP(tblSalaries[[#This Row],[clean Country]], mapping!$M$4:$N$137, 2, FALSE)</f>
        <v>US / Canada</v>
      </c>
      <c r="N381" s="3" t="s">
        <v>61</v>
      </c>
      <c r="O381" s="12">
        <v>8</v>
      </c>
      <c r="P381" s="3">
        <v>15</v>
      </c>
    </row>
    <row r="382" spans="2:16" ht="15" customHeight="1">
      <c r="B382" s="3" t="s">
        <v>781</v>
      </c>
      <c r="C382" s="12" t="str">
        <f>IF(AND(tblSalaries[[#This Row],[Region]]=Selected_Region, tblSalaries[[#This Row],[Job Type]]=Selected_Job_Type), COUNT($C$5:C381), "")</f>
        <v/>
      </c>
      <c r="D382" s="5">
        <v>41057.934074074074</v>
      </c>
      <c r="E382" s="6" t="s">
        <v>782</v>
      </c>
      <c r="F382" s="3">
        <v>81600</v>
      </c>
      <c r="G382" s="3" t="s">
        <v>36</v>
      </c>
      <c r="H382" s="3">
        <f>tblSalaries[[#This Row],[clean Salary (in local currency)]]*VLOOKUP(tblSalaries[[#This Row],[Currency]],tblXrate[#Data],2,FALSE)</f>
        <v>81600</v>
      </c>
      <c r="I382" s="3" t="s">
        <v>783</v>
      </c>
      <c r="J382" s="3" t="s">
        <v>112</v>
      </c>
      <c r="K382" s="3" t="s">
        <v>89</v>
      </c>
      <c r="L382" s="3" t="str">
        <f>VLOOKUP(tblSalaries[[#This Row],[Where do you work]],tblCountries[[Actual]:[Mapping]],2,FALSE)</f>
        <v>UK</v>
      </c>
      <c r="M382" s="12" t="str">
        <f>VLOOKUP(tblSalaries[[#This Row],[clean Country]], mapping!$M$4:$N$137, 2, FALSE)</f>
        <v>EU</v>
      </c>
      <c r="N382" s="3" t="s">
        <v>38</v>
      </c>
      <c r="O382" s="12">
        <v>5</v>
      </c>
      <c r="P382" s="3">
        <v>4</v>
      </c>
    </row>
    <row r="383" spans="2:16" ht="15" customHeight="1">
      <c r="B383" s="3" t="s">
        <v>2487</v>
      </c>
      <c r="C383" s="12" t="str">
        <f>IF(AND(tblSalaries[[#This Row],[Region]]=Selected_Region, tblSalaries[[#This Row],[Job Type]]=Selected_Job_Type), COUNT($C$5:C382), "")</f>
        <v/>
      </c>
      <c r="D383" s="5">
        <v>41055.541446759256</v>
      </c>
      <c r="E383" s="6">
        <v>325000</v>
      </c>
      <c r="F383" s="3">
        <v>325000</v>
      </c>
      <c r="G383" s="3" t="s">
        <v>31</v>
      </c>
      <c r="H383" s="3">
        <f>tblSalaries[[#This Row],[clean Salary (in local currency)]]*VLOOKUP(tblSalaries[[#This Row],[Currency]],tblXrate[#Data],2,FALSE)</f>
        <v>5787.5729234188348</v>
      </c>
      <c r="I383" s="3" t="s">
        <v>2477</v>
      </c>
      <c r="J383" s="3" t="s">
        <v>632</v>
      </c>
      <c r="K383" s="3" t="s">
        <v>1</v>
      </c>
      <c r="L383" s="3" t="str">
        <f>VLOOKUP(tblSalaries[[#This Row],[Where do you work]],tblCountries[[Actual]:[Mapping]],2,FALSE)</f>
        <v>India</v>
      </c>
      <c r="M383" s="12" t="str">
        <f>VLOOKUP(tblSalaries[[#This Row],[clean Country]], mapping!$M$4:$N$137, 2, FALSE)</f>
        <v>Asia</v>
      </c>
      <c r="N383" s="3" t="s">
        <v>61</v>
      </c>
      <c r="O383" s="12">
        <v>8</v>
      </c>
      <c r="P383" s="3">
        <v>4.5</v>
      </c>
    </row>
    <row r="384" spans="2:16" ht="15" customHeight="1">
      <c r="B384" s="3" t="s">
        <v>787</v>
      </c>
      <c r="C384" s="12" t="str">
        <f>IF(AND(tblSalaries[[#This Row],[Region]]=Selected_Region, tblSalaries[[#This Row],[Job Type]]=Selected_Job_Type), COUNT($C$5:C383), "")</f>
        <v/>
      </c>
      <c r="D384" s="5">
        <v>41068.141203703701</v>
      </c>
      <c r="E384" s="6">
        <v>69000</v>
      </c>
      <c r="F384" s="3">
        <v>69000</v>
      </c>
      <c r="G384" s="3" t="s">
        <v>36</v>
      </c>
      <c r="H384" s="3">
        <f>tblSalaries[[#This Row],[clean Salary (in local currency)]]*VLOOKUP(tblSalaries[[#This Row],[Currency]],tblXrate[#Data],2,FALSE)</f>
        <v>69000</v>
      </c>
      <c r="I384" s="3" t="s">
        <v>788</v>
      </c>
      <c r="J384" s="3" t="s">
        <v>112</v>
      </c>
      <c r="K384" s="3" t="s">
        <v>0</v>
      </c>
      <c r="L384" s="3" t="str">
        <f>VLOOKUP(tblSalaries[[#This Row],[Where do you work]],tblCountries[[Actual]:[Mapping]],2,FALSE)</f>
        <v>USA</v>
      </c>
      <c r="M384" s="12" t="str">
        <f>VLOOKUP(tblSalaries[[#This Row],[clean Country]], mapping!$M$4:$N$137, 2, FALSE)</f>
        <v>US / Canada</v>
      </c>
      <c r="N384" s="3" t="s">
        <v>61</v>
      </c>
      <c r="O384" s="12">
        <v>8</v>
      </c>
      <c r="P384" s="3">
        <v>15</v>
      </c>
    </row>
    <row r="385" spans="2:16" ht="15" customHeight="1">
      <c r="B385" s="3" t="s">
        <v>789</v>
      </c>
      <c r="C385" s="12" t="str">
        <f>IF(AND(tblSalaries[[#This Row],[Region]]=Selected_Region, tblSalaries[[#This Row],[Job Type]]=Selected_Job_Type), COUNT($C$5:C384), "")</f>
        <v/>
      </c>
      <c r="D385" s="5">
        <v>41058.797650462962</v>
      </c>
      <c r="E385" s="6">
        <v>110000</v>
      </c>
      <c r="F385" s="3">
        <v>110000</v>
      </c>
      <c r="G385" s="3" t="s">
        <v>36</v>
      </c>
      <c r="H385" s="3">
        <f>tblSalaries[[#This Row],[clean Salary (in local currency)]]*VLOOKUP(tblSalaries[[#This Row],[Currency]],tblXrate[#Data],2,FALSE)</f>
        <v>110000</v>
      </c>
      <c r="I385" s="3" t="s">
        <v>790</v>
      </c>
      <c r="J385" s="3" t="s">
        <v>112</v>
      </c>
      <c r="K385" s="3" t="s">
        <v>0</v>
      </c>
      <c r="L385" s="3" t="str">
        <f>VLOOKUP(tblSalaries[[#This Row],[Where do you work]],tblCountries[[Actual]:[Mapping]],2,FALSE)</f>
        <v>USA</v>
      </c>
      <c r="M385" s="12" t="str">
        <f>VLOOKUP(tblSalaries[[#This Row],[clean Country]], mapping!$M$4:$N$137, 2, FALSE)</f>
        <v>US / Canada</v>
      </c>
      <c r="N385" s="3" t="s">
        <v>73</v>
      </c>
      <c r="O385" s="12">
        <v>1.5</v>
      </c>
      <c r="P385" s="3">
        <v>10</v>
      </c>
    </row>
    <row r="386" spans="2:16" ht="15" customHeight="1">
      <c r="B386" s="3" t="s">
        <v>791</v>
      </c>
      <c r="C386" s="12" t="str">
        <f>IF(AND(tblSalaries[[#This Row],[Region]]=Selected_Region, tblSalaries[[#This Row],[Job Type]]=Selected_Job_Type), COUNT($C$5:C385), "")</f>
        <v/>
      </c>
      <c r="D386" s="5">
        <v>41057.805451388886</v>
      </c>
      <c r="E386" s="6">
        <v>5000</v>
      </c>
      <c r="F386" s="3">
        <v>60000</v>
      </c>
      <c r="G386" s="3" t="s">
        <v>36</v>
      </c>
      <c r="H386" s="3">
        <f>tblSalaries[[#This Row],[clean Salary (in local currency)]]*VLOOKUP(tblSalaries[[#This Row],[Currency]],tblXrate[#Data],2,FALSE)</f>
        <v>60000</v>
      </c>
      <c r="I386" s="3" t="s">
        <v>792</v>
      </c>
      <c r="J386" s="3" t="s">
        <v>112</v>
      </c>
      <c r="K386" s="3" t="s">
        <v>0</v>
      </c>
      <c r="L386" s="3" t="str">
        <f>VLOOKUP(tblSalaries[[#This Row],[Where do you work]],tblCountries[[Actual]:[Mapping]],2,FALSE)</f>
        <v>USA</v>
      </c>
      <c r="M386" s="12" t="str">
        <f>VLOOKUP(tblSalaries[[#This Row],[clean Country]], mapping!$M$4:$N$137, 2, FALSE)</f>
        <v>US / Canada</v>
      </c>
      <c r="N386" s="3" t="s">
        <v>34</v>
      </c>
      <c r="O386" s="12">
        <v>2.5</v>
      </c>
      <c r="P386" s="3">
        <v>4</v>
      </c>
    </row>
    <row r="387" spans="2:16" ht="15" customHeight="1">
      <c r="B387" s="3" t="s">
        <v>793</v>
      </c>
      <c r="C387" s="12" t="str">
        <f>IF(AND(tblSalaries[[#This Row],[Region]]=Selected_Region, tblSalaries[[#This Row],[Job Type]]=Selected_Job_Type), COUNT($C$5:C386), "")</f>
        <v/>
      </c>
      <c r="D387" s="5">
        <v>41060.442800925928</v>
      </c>
      <c r="E387" s="6">
        <v>105000</v>
      </c>
      <c r="F387" s="3">
        <v>105000</v>
      </c>
      <c r="G387" s="3" t="s">
        <v>36</v>
      </c>
      <c r="H387" s="3">
        <f>tblSalaries[[#This Row],[clean Salary (in local currency)]]*VLOOKUP(tblSalaries[[#This Row],[Currency]],tblXrate[#Data],2,FALSE)</f>
        <v>105000</v>
      </c>
      <c r="I387" s="3" t="s">
        <v>794</v>
      </c>
      <c r="J387" s="3" t="s">
        <v>134</v>
      </c>
      <c r="K387" s="3" t="s">
        <v>0</v>
      </c>
      <c r="L387" s="3" t="str">
        <f>VLOOKUP(tblSalaries[[#This Row],[Where do you work]],tblCountries[[Actual]:[Mapping]],2,FALSE)</f>
        <v>USA</v>
      </c>
      <c r="M387" s="12" t="str">
        <f>VLOOKUP(tblSalaries[[#This Row],[clean Country]], mapping!$M$4:$N$137, 2, FALSE)</f>
        <v>US / Canada</v>
      </c>
      <c r="N387" s="3" t="s">
        <v>73</v>
      </c>
      <c r="O387" s="12">
        <v>1.5</v>
      </c>
      <c r="P387" s="3">
        <v>30</v>
      </c>
    </row>
    <row r="388" spans="2:16" ht="15" customHeight="1">
      <c r="B388" s="3" t="s">
        <v>560</v>
      </c>
      <c r="C388" s="12" t="str">
        <f>IF(AND(tblSalaries[[#This Row],[Region]]=Selected_Region, tblSalaries[[#This Row],[Job Type]]=Selected_Job_Type), COUNT($C$5:C387), "")</f>
        <v/>
      </c>
      <c r="D388" s="5">
        <v>41055.53224537037</v>
      </c>
      <c r="E388" s="6">
        <v>5800</v>
      </c>
      <c r="F388" s="3">
        <v>5800</v>
      </c>
      <c r="G388" s="3" t="s">
        <v>36</v>
      </c>
      <c r="H388" s="3">
        <f>tblSalaries[[#This Row],[clean Salary (in local currency)]]*VLOOKUP(tblSalaries[[#This Row],[Currency]],tblXrate[#Data],2,FALSE)</f>
        <v>5800</v>
      </c>
      <c r="I388" s="3" t="s">
        <v>561</v>
      </c>
      <c r="J388" s="3" t="s">
        <v>134</v>
      </c>
      <c r="K388" s="3" t="s">
        <v>1</v>
      </c>
      <c r="L388" s="3" t="str">
        <f>VLOOKUP(tblSalaries[[#This Row],[Where do you work]],tblCountries[[Actual]:[Mapping]],2,FALSE)</f>
        <v>India</v>
      </c>
      <c r="M388" s="12" t="str">
        <f>VLOOKUP(tblSalaries[[#This Row],[clean Country]], mapping!$M$4:$N$137, 2, FALSE)</f>
        <v>Asia</v>
      </c>
      <c r="N388" s="3" t="s">
        <v>61</v>
      </c>
      <c r="O388" s="12">
        <v>8</v>
      </c>
      <c r="P388" s="3">
        <v>8</v>
      </c>
    </row>
    <row r="389" spans="2:16" ht="15" customHeight="1">
      <c r="B389" s="3" t="s">
        <v>798</v>
      </c>
      <c r="C389" s="12" t="str">
        <f>IF(AND(tblSalaries[[#This Row],[Region]]=Selected_Region, tblSalaries[[#This Row],[Job Type]]=Selected_Job_Type), COUNT($C$5:C388), "")</f>
        <v/>
      </c>
      <c r="D389" s="5">
        <v>41057.445925925924</v>
      </c>
      <c r="E389" s="6">
        <v>170000</v>
      </c>
      <c r="F389" s="3">
        <v>170000</v>
      </c>
      <c r="G389" s="3" t="s">
        <v>63</v>
      </c>
      <c r="H389" s="3">
        <f>tblSalaries[[#This Row],[clean Salary (in local currency)]]*VLOOKUP(tblSalaries[[#This Row],[Currency]],tblXrate[#Data],2,FALSE)</f>
        <v>173384.64158844808</v>
      </c>
      <c r="I389" s="3" t="s">
        <v>799</v>
      </c>
      <c r="J389" s="3" t="s">
        <v>41</v>
      </c>
      <c r="K389" s="3" t="s">
        <v>64</v>
      </c>
      <c r="L389" s="3" t="str">
        <f>VLOOKUP(tblSalaries[[#This Row],[Where do you work]],tblCountries[[Actual]:[Mapping]],2,FALSE)</f>
        <v>Australia</v>
      </c>
      <c r="M389" s="12" t="str">
        <f>VLOOKUP(tblSalaries[[#This Row],[clean Country]], mapping!$M$4:$N$137, 2, FALSE)</f>
        <v>Pacific</v>
      </c>
      <c r="N389" s="3" t="s">
        <v>34</v>
      </c>
      <c r="O389" s="12">
        <v>2.5</v>
      </c>
      <c r="P389" s="3">
        <v>8</v>
      </c>
    </row>
    <row r="390" spans="2:16" ht="15" customHeight="1">
      <c r="B390" s="3" t="s">
        <v>800</v>
      </c>
      <c r="C390" s="12" t="str">
        <f>IF(AND(tblSalaries[[#This Row],[Region]]=Selected_Region, tblSalaries[[#This Row],[Job Type]]=Selected_Job_Type), COUNT($C$5:C389), "")</f>
        <v/>
      </c>
      <c r="D390" s="5">
        <v>41057.99417824074</v>
      </c>
      <c r="E390" s="6" t="s">
        <v>801</v>
      </c>
      <c r="F390" s="3">
        <v>15000</v>
      </c>
      <c r="G390" s="3" t="s">
        <v>43</v>
      </c>
      <c r="H390" s="3">
        <f>tblSalaries[[#This Row],[clean Salary (in local currency)]]*VLOOKUP(tblSalaries[[#This Row],[Currency]],tblXrate[#Data],2,FALSE)</f>
        <v>19055.991584874118</v>
      </c>
      <c r="I390" s="3" t="s">
        <v>802</v>
      </c>
      <c r="J390" s="3" t="s">
        <v>41</v>
      </c>
      <c r="K390" s="3" t="s">
        <v>803</v>
      </c>
      <c r="L390" s="3" t="str">
        <f>VLOOKUP(tblSalaries[[#This Row],[Where do you work]],tblCountries[[Actual]:[Mapping]],2,FALSE)</f>
        <v>italy</v>
      </c>
      <c r="M390" s="12" t="str">
        <f>VLOOKUP(tblSalaries[[#This Row],[clean Country]], mapping!$M$4:$N$137, 2, FALSE)</f>
        <v>EU</v>
      </c>
      <c r="N390" s="3" t="s">
        <v>38</v>
      </c>
      <c r="O390" s="12">
        <v>5</v>
      </c>
      <c r="P390" s="3">
        <v>3</v>
      </c>
    </row>
    <row r="391" spans="2:16" ht="15" customHeight="1">
      <c r="B391" s="3" t="s">
        <v>804</v>
      </c>
      <c r="C391" s="12" t="str">
        <f>IF(AND(tblSalaries[[#This Row],[Region]]=Selected_Region, tblSalaries[[#This Row],[Job Type]]=Selected_Job_Type), COUNT($C$5:C390), "")</f>
        <v/>
      </c>
      <c r="D391" s="5">
        <v>41055.036539351851</v>
      </c>
      <c r="E391" s="6" t="s">
        <v>805</v>
      </c>
      <c r="F391" s="3">
        <v>99000</v>
      </c>
      <c r="G391" s="3" t="s">
        <v>36</v>
      </c>
      <c r="H391" s="3">
        <f>tblSalaries[[#This Row],[clean Salary (in local currency)]]*VLOOKUP(tblSalaries[[#This Row],[Currency]],tblXrate[#Data],2,FALSE)</f>
        <v>99000</v>
      </c>
      <c r="I391" s="3" t="s">
        <v>806</v>
      </c>
      <c r="J391" s="3" t="s">
        <v>433</v>
      </c>
      <c r="K391" s="3" t="s">
        <v>0</v>
      </c>
      <c r="L391" s="3" t="str">
        <f>VLOOKUP(tblSalaries[[#This Row],[Where do you work]],tblCountries[[Actual]:[Mapping]],2,FALSE)</f>
        <v>USA</v>
      </c>
      <c r="M391" s="12" t="str">
        <f>VLOOKUP(tblSalaries[[#This Row],[clean Country]], mapping!$M$4:$N$137, 2, FALSE)</f>
        <v>US / Canada</v>
      </c>
      <c r="N391" s="3" t="s">
        <v>38</v>
      </c>
      <c r="O391" s="12">
        <v>5</v>
      </c>
    </row>
    <row r="392" spans="2:16" ht="15" customHeight="1">
      <c r="B392" s="3" t="s">
        <v>807</v>
      </c>
      <c r="C392" s="12" t="str">
        <f>IF(AND(tblSalaries[[#This Row],[Region]]=Selected_Region, tblSalaries[[#This Row],[Job Type]]=Selected_Job_Type), COUNT($C$5:C391), "")</f>
        <v/>
      </c>
      <c r="D392" s="5">
        <v>41060.908067129632</v>
      </c>
      <c r="E392" s="6">
        <v>110000</v>
      </c>
      <c r="F392" s="3">
        <v>110000</v>
      </c>
      <c r="G392" s="3" t="s">
        <v>36</v>
      </c>
      <c r="H392" s="3">
        <f>tblSalaries[[#This Row],[clean Salary (in local currency)]]*VLOOKUP(tblSalaries[[#This Row],[Currency]],tblXrate[#Data],2,FALSE)</f>
        <v>110000</v>
      </c>
      <c r="I392" s="3" t="s">
        <v>806</v>
      </c>
      <c r="J392" s="3" t="s">
        <v>433</v>
      </c>
      <c r="K392" s="3" t="s">
        <v>808</v>
      </c>
      <c r="L392" s="3" t="str">
        <f>VLOOKUP(tblSalaries[[#This Row],[Where do you work]],tblCountries[[Actual]:[Mapping]],2,FALSE)</f>
        <v>Norway</v>
      </c>
      <c r="M392" s="12" t="str">
        <f>VLOOKUP(tblSalaries[[#This Row],[clean Country]], mapping!$M$4:$N$137, 2, FALSE)</f>
        <v>EU</v>
      </c>
      <c r="N392" s="3" t="s">
        <v>61</v>
      </c>
      <c r="O392" s="12">
        <v>8</v>
      </c>
      <c r="P392" s="3">
        <v>5</v>
      </c>
    </row>
    <row r="393" spans="2:16" ht="15" customHeight="1">
      <c r="B393" s="3" t="s">
        <v>809</v>
      </c>
      <c r="C393" s="12" t="str">
        <f>IF(AND(tblSalaries[[#This Row],[Region]]=Selected_Region, tblSalaries[[#This Row],[Job Type]]=Selected_Job_Type), COUNT($C$5:C392), "")</f>
        <v/>
      </c>
      <c r="D393" s="5">
        <v>41057.622534722221</v>
      </c>
      <c r="E393" s="6">
        <v>15600</v>
      </c>
      <c r="F393" s="3">
        <v>15600</v>
      </c>
      <c r="G393" s="3" t="s">
        <v>108</v>
      </c>
      <c r="H393" s="3">
        <f>tblSalaries[[#This Row],[clean Salary (in local currency)]]*VLOOKUP(tblSalaries[[#This Row],[Currency]],tblXrate[#Data],2,FALSE)</f>
        <v>24588.381044249632</v>
      </c>
      <c r="I393" s="3" t="s">
        <v>810</v>
      </c>
      <c r="J393" s="3" t="s">
        <v>112</v>
      </c>
      <c r="K393" s="3" t="s">
        <v>89</v>
      </c>
      <c r="L393" s="3" t="str">
        <f>VLOOKUP(tblSalaries[[#This Row],[Where do you work]],tblCountries[[Actual]:[Mapping]],2,FALSE)</f>
        <v>UK</v>
      </c>
      <c r="M393" s="12" t="str">
        <f>VLOOKUP(tblSalaries[[#This Row],[clean Country]], mapping!$M$4:$N$137, 2, FALSE)</f>
        <v>EU</v>
      </c>
      <c r="N393" s="3" t="s">
        <v>61</v>
      </c>
      <c r="O393" s="12">
        <v>8</v>
      </c>
      <c r="P393" s="3">
        <v>0</v>
      </c>
    </row>
    <row r="394" spans="2:16" ht="15" customHeight="1">
      <c r="B394" s="3" t="s">
        <v>811</v>
      </c>
      <c r="C394" s="12" t="str">
        <f>IF(AND(tblSalaries[[#This Row],[Region]]=Selected_Region, tblSalaries[[#This Row],[Job Type]]=Selected_Job_Type), COUNT($C$5:C393), "")</f>
        <v/>
      </c>
      <c r="D394" s="5">
        <v>41055.046550925923</v>
      </c>
      <c r="E394" s="6">
        <v>51000</v>
      </c>
      <c r="F394" s="3">
        <v>51000</v>
      </c>
      <c r="G394" s="3" t="s">
        <v>36</v>
      </c>
      <c r="H394" s="3">
        <f>tblSalaries[[#This Row],[clean Salary (in local currency)]]*VLOOKUP(tblSalaries[[#This Row],[Currency]],tblXrate[#Data],2,FALSE)</f>
        <v>51000</v>
      </c>
      <c r="I394" s="3" t="s">
        <v>812</v>
      </c>
      <c r="J394" s="3" t="s">
        <v>112</v>
      </c>
      <c r="K394" s="3" t="s">
        <v>0</v>
      </c>
      <c r="L394" s="3" t="str">
        <f>VLOOKUP(tblSalaries[[#This Row],[Where do you work]],tblCountries[[Actual]:[Mapping]],2,FALSE)</f>
        <v>USA</v>
      </c>
      <c r="M394" s="12" t="str">
        <f>VLOOKUP(tblSalaries[[#This Row],[clean Country]], mapping!$M$4:$N$137, 2, FALSE)</f>
        <v>US / Canada</v>
      </c>
      <c r="N394" s="3" t="s">
        <v>34</v>
      </c>
      <c r="O394" s="12">
        <v>2.5</v>
      </c>
    </row>
    <row r="395" spans="2:16" ht="15" customHeight="1">
      <c r="B395" s="3" t="s">
        <v>813</v>
      </c>
      <c r="C395" s="12" t="str">
        <f>IF(AND(tblSalaries[[#This Row],[Region]]=Selected_Region, tblSalaries[[#This Row],[Job Type]]=Selected_Job_Type), COUNT($C$5:C394), "")</f>
        <v/>
      </c>
      <c r="D395" s="5">
        <v>41054.173738425925</v>
      </c>
      <c r="E395" s="6">
        <v>107000</v>
      </c>
      <c r="F395" s="3">
        <v>107000</v>
      </c>
      <c r="G395" s="3" t="s">
        <v>36</v>
      </c>
      <c r="H395" s="3">
        <f>tblSalaries[[#This Row],[clean Salary (in local currency)]]*VLOOKUP(tblSalaries[[#This Row],[Currency]],tblXrate[#Data],2,FALSE)</f>
        <v>107000</v>
      </c>
      <c r="I395" s="3" t="s">
        <v>814</v>
      </c>
      <c r="J395" s="3" t="s">
        <v>134</v>
      </c>
      <c r="K395" s="3" t="s">
        <v>815</v>
      </c>
      <c r="L395" s="3" t="str">
        <f>VLOOKUP(tblSalaries[[#This Row],[Where do you work]],tblCountries[[Actual]:[Mapping]],2,FALSE)</f>
        <v>Switzerland</v>
      </c>
      <c r="M395" s="12" t="str">
        <f>VLOOKUP(tblSalaries[[#This Row],[clean Country]], mapping!$M$4:$N$137, 2, FALSE)</f>
        <v>EU</v>
      </c>
      <c r="N395" s="3" t="s">
        <v>38</v>
      </c>
      <c r="O395" s="12">
        <v>5</v>
      </c>
    </row>
    <row r="396" spans="2:16" ht="15" customHeight="1">
      <c r="B396" s="3" t="s">
        <v>816</v>
      </c>
      <c r="C396" s="12" t="str">
        <f>IF(AND(tblSalaries[[#This Row],[Region]]=Selected_Region, tblSalaries[[#This Row],[Job Type]]=Selected_Job_Type), COUNT($C$5:C395), "")</f>
        <v/>
      </c>
      <c r="D396" s="5">
        <v>41057.335532407407</v>
      </c>
      <c r="E396" s="6" t="s">
        <v>817</v>
      </c>
      <c r="F396" s="3">
        <v>70000</v>
      </c>
      <c r="G396" s="3" t="s">
        <v>63</v>
      </c>
      <c r="H396" s="3">
        <f>tblSalaries[[#This Row],[clean Salary (in local currency)]]*VLOOKUP(tblSalaries[[#This Row],[Currency]],tblXrate[#Data],2,FALSE)</f>
        <v>71393.675948184507</v>
      </c>
      <c r="I396" s="3" t="s">
        <v>814</v>
      </c>
      <c r="J396" s="3" t="s">
        <v>134</v>
      </c>
      <c r="K396" s="3" t="s">
        <v>64</v>
      </c>
      <c r="L396" s="3" t="str">
        <f>VLOOKUP(tblSalaries[[#This Row],[Where do you work]],tblCountries[[Actual]:[Mapping]],2,FALSE)</f>
        <v>Australia</v>
      </c>
      <c r="M396" s="12" t="str">
        <f>VLOOKUP(tblSalaries[[#This Row],[clean Country]], mapping!$M$4:$N$137, 2, FALSE)</f>
        <v>Pacific</v>
      </c>
      <c r="N396" s="3" t="s">
        <v>38</v>
      </c>
      <c r="O396" s="12">
        <v>5</v>
      </c>
      <c r="P396" s="3">
        <v>7</v>
      </c>
    </row>
    <row r="397" spans="2:16" ht="15" customHeight="1">
      <c r="B397" s="3" t="s">
        <v>2454</v>
      </c>
      <c r="C397" s="12" t="str">
        <f>IF(AND(tblSalaries[[#This Row],[Region]]=Selected_Region, tblSalaries[[#This Row],[Job Type]]=Selected_Job_Type), COUNT($C$5:C396), "")</f>
        <v/>
      </c>
      <c r="D397" s="5">
        <v>41054.133009259262</v>
      </c>
      <c r="E397" s="6">
        <v>5846</v>
      </c>
      <c r="F397" s="3">
        <v>5846</v>
      </c>
      <c r="G397" s="3" t="s">
        <v>36</v>
      </c>
      <c r="H397" s="3">
        <f>tblSalaries[[#This Row],[clean Salary (in local currency)]]*VLOOKUP(tblSalaries[[#This Row],[Currency]],tblXrate[#Data],2,FALSE)</f>
        <v>5846</v>
      </c>
      <c r="I397" s="3" t="s">
        <v>2455</v>
      </c>
      <c r="J397" s="3" t="s">
        <v>112</v>
      </c>
      <c r="K397" s="3" t="s">
        <v>1</v>
      </c>
      <c r="L397" s="3" t="str">
        <f>VLOOKUP(tblSalaries[[#This Row],[Where do you work]],tblCountries[[Actual]:[Mapping]],2,FALSE)</f>
        <v>India</v>
      </c>
      <c r="M397" s="12" t="str">
        <f>VLOOKUP(tblSalaries[[#This Row],[clean Country]], mapping!$M$4:$N$137, 2, FALSE)</f>
        <v>Asia</v>
      </c>
      <c r="N397" s="3" t="s">
        <v>38</v>
      </c>
      <c r="O397" s="12">
        <v>5</v>
      </c>
    </row>
    <row r="398" spans="2:16" ht="15" customHeight="1">
      <c r="B398" s="3" t="s">
        <v>821</v>
      </c>
      <c r="C398" s="12" t="str">
        <f>IF(AND(tblSalaries[[#This Row],[Region]]=Selected_Region, tblSalaries[[#This Row],[Job Type]]=Selected_Job_Type), COUNT($C$5:C397), "")</f>
        <v/>
      </c>
      <c r="D398" s="5">
        <v>41060.906284722223</v>
      </c>
      <c r="E398" s="6" t="s">
        <v>822</v>
      </c>
      <c r="F398" s="3">
        <v>60000</v>
      </c>
      <c r="G398" s="3" t="s">
        <v>43</v>
      </c>
      <c r="H398" s="3">
        <f>tblSalaries[[#This Row],[clean Salary (in local currency)]]*VLOOKUP(tblSalaries[[#This Row],[Currency]],tblXrate[#Data],2,FALSE)</f>
        <v>76223.966339496474</v>
      </c>
      <c r="I398" s="3" t="s">
        <v>823</v>
      </c>
      <c r="J398" s="3" t="s">
        <v>374</v>
      </c>
      <c r="K398" s="3" t="s">
        <v>119</v>
      </c>
      <c r="L398" s="3" t="str">
        <f>VLOOKUP(tblSalaries[[#This Row],[Where do you work]],tblCountries[[Actual]:[Mapping]],2,FALSE)</f>
        <v>Netherlands</v>
      </c>
      <c r="M398" s="12" t="str">
        <f>VLOOKUP(tblSalaries[[#This Row],[clean Country]], mapping!$M$4:$N$137, 2, FALSE)</f>
        <v>EU</v>
      </c>
      <c r="N398" s="3" t="s">
        <v>38</v>
      </c>
      <c r="O398" s="12">
        <v>5</v>
      </c>
      <c r="P398" s="3">
        <v>7</v>
      </c>
    </row>
    <row r="399" spans="2:16" ht="15" customHeight="1">
      <c r="B399" s="3" t="s">
        <v>2523</v>
      </c>
      <c r="C399" s="12" t="str">
        <f>IF(AND(tblSalaries[[#This Row],[Region]]=Selected_Region, tblSalaries[[#This Row],[Job Type]]=Selected_Job_Type), COUNT($C$5:C398), "")</f>
        <v/>
      </c>
      <c r="D399" s="5">
        <v>41055.030277777776</v>
      </c>
      <c r="E399" s="6" t="s">
        <v>2524</v>
      </c>
      <c r="F399" s="3">
        <v>336000</v>
      </c>
      <c r="G399" s="3" t="s">
        <v>31</v>
      </c>
      <c r="H399" s="3">
        <f>tblSalaries[[#This Row],[clean Salary (in local currency)]]*VLOOKUP(tblSalaries[[#This Row],[Currency]],tblXrate[#Data],2,FALSE)</f>
        <v>5983.4600069807029</v>
      </c>
      <c r="I399" s="3" t="s">
        <v>2525</v>
      </c>
      <c r="J399" s="3" t="s">
        <v>632</v>
      </c>
      <c r="K399" s="3" t="s">
        <v>1</v>
      </c>
      <c r="L399" s="3" t="str">
        <f>VLOOKUP(tblSalaries[[#This Row],[Where do you work]],tblCountries[[Actual]:[Mapping]],2,FALSE)</f>
        <v>India</v>
      </c>
      <c r="M399" s="12" t="str">
        <f>VLOOKUP(tblSalaries[[#This Row],[clean Country]], mapping!$M$4:$N$137, 2, FALSE)</f>
        <v>Asia</v>
      </c>
      <c r="N399" s="3" t="s">
        <v>38</v>
      </c>
      <c r="O399" s="12">
        <v>5</v>
      </c>
    </row>
    <row r="400" spans="2:16" ht="15" customHeight="1">
      <c r="B400" s="3" t="s">
        <v>826</v>
      </c>
      <c r="C400" s="12" t="str">
        <f>IF(AND(tblSalaries[[#This Row],[Region]]=Selected_Region, tblSalaries[[#This Row],[Job Type]]=Selected_Job_Type), COUNT($C$5:C399), "")</f>
        <v/>
      </c>
      <c r="D400" s="5">
        <v>41057.655694444446</v>
      </c>
      <c r="E400" s="6" t="s">
        <v>827</v>
      </c>
      <c r="F400" s="3">
        <v>63000</v>
      </c>
      <c r="G400" s="3" t="s">
        <v>108</v>
      </c>
      <c r="H400" s="3">
        <f>tblSalaries[[#This Row],[clean Salary (in local currency)]]*VLOOKUP(tblSalaries[[#This Row],[Currency]],tblXrate[#Data],2,FALSE)</f>
        <v>99299.231140238902</v>
      </c>
      <c r="I400" s="3" t="s">
        <v>828</v>
      </c>
      <c r="J400" s="3" t="s">
        <v>184</v>
      </c>
      <c r="K400" s="3" t="s">
        <v>89</v>
      </c>
      <c r="L400" s="3" t="str">
        <f>VLOOKUP(tblSalaries[[#This Row],[Where do you work]],tblCountries[[Actual]:[Mapping]],2,FALSE)</f>
        <v>UK</v>
      </c>
      <c r="M400" s="12" t="str">
        <f>VLOOKUP(tblSalaries[[#This Row],[clean Country]], mapping!$M$4:$N$137, 2, FALSE)</f>
        <v>EU</v>
      </c>
      <c r="N400" s="3" t="s">
        <v>34</v>
      </c>
      <c r="O400" s="12">
        <v>2.5</v>
      </c>
      <c r="P400" s="3">
        <v>1</v>
      </c>
    </row>
    <row r="401" spans="2:16" ht="15" customHeight="1">
      <c r="B401" s="3" t="s">
        <v>829</v>
      </c>
      <c r="C401" s="12" t="str">
        <f>IF(AND(tblSalaries[[#This Row],[Region]]=Selected_Region, tblSalaries[[#This Row],[Job Type]]=Selected_Job_Type), COUNT($C$5:C400), "")</f>
        <v/>
      </c>
      <c r="D401" s="5">
        <v>41058.808009259257</v>
      </c>
      <c r="E401" s="6">
        <v>60000</v>
      </c>
      <c r="F401" s="3">
        <v>60000</v>
      </c>
      <c r="G401" s="3" t="s">
        <v>36</v>
      </c>
      <c r="H401" s="3">
        <f>tblSalaries[[#This Row],[clean Salary (in local currency)]]*VLOOKUP(tblSalaries[[#This Row],[Currency]],tblXrate[#Data],2,FALSE)</f>
        <v>60000</v>
      </c>
      <c r="I401" s="3" t="s">
        <v>830</v>
      </c>
      <c r="J401" s="3" t="s">
        <v>112</v>
      </c>
      <c r="K401" s="3" t="s">
        <v>0</v>
      </c>
      <c r="L401" s="3" t="str">
        <f>VLOOKUP(tblSalaries[[#This Row],[Where do you work]],tblCountries[[Actual]:[Mapping]],2,FALSE)</f>
        <v>USA</v>
      </c>
      <c r="M401" s="12" t="str">
        <f>VLOOKUP(tblSalaries[[#This Row],[clean Country]], mapping!$M$4:$N$137, 2, FALSE)</f>
        <v>US / Canada</v>
      </c>
      <c r="N401" s="3" t="s">
        <v>61</v>
      </c>
      <c r="O401" s="12">
        <v>8</v>
      </c>
      <c r="P401" s="3">
        <v>12</v>
      </c>
    </row>
    <row r="402" spans="2:16" ht="15" customHeight="1">
      <c r="B402" s="3" t="s">
        <v>831</v>
      </c>
      <c r="C402" s="12" t="str">
        <f>IF(AND(tblSalaries[[#This Row],[Region]]=Selected_Region, tblSalaries[[#This Row],[Job Type]]=Selected_Job_Type), COUNT($C$5:C401), "")</f>
        <v/>
      </c>
      <c r="D402" s="5">
        <v>41055.037638888891</v>
      </c>
      <c r="E402" s="6" t="s">
        <v>832</v>
      </c>
      <c r="F402" s="3">
        <v>30000</v>
      </c>
      <c r="G402" s="3" t="s">
        <v>108</v>
      </c>
      <c r="H402" s="3">
        <f>tblSalaries[[#This Row],[clean Salary (in local currency)]]*VLOOKUP(tblSalaries[[#This Row],[Currency]],tblXrate[#Data],2,FALSE)</f>
        <v>47285.348162018527</v>
      </c>
      <c r="I402" s="3" t="s">
        <v>833</v>
      </c>
      <c r="J402" s="3" t="s">
        <v>112</v>
      </c>
      <c r="K402" s="3" t="s">
        <v>89</v>
      </c>
      <c r="L402" s="3" t="str">
        <f>VLOOKUP(tblSalaries[[#This Row],[Where do you work]],tblCountries[[Actual]:[Mapping]],2,FALSE)</f>
        <v>UK</v>
      </c>
      <c r="M402" s="12" t="str">
        <f>VLOOKUP(tblSalaries[[#This Row],[clean Country]], mapping!$M$4:$N$137, 2, FALSE)</f>
        <v>EU</v>
      </c>
      <c r="N402" s="3" t="s">
        <v>34</v>
      </c>
      <c r="O402" s="12">
        <v>2.5</v>
      </c>
    </row>
    <row r="403" spans="2:16" ht="15" customHeight="1">
      <c r="B403" s="3" t="s">
        <v>834</v>
      </c>
      <c r="C403" s="12" t="str">
        <f>IF(AND(tblSalaries[[#This Row],[Region]]=Selected_Region, tblSalaries[[#This Row],[Job Type]]=Selected_Job_Type), COUNT($C$5:C402), "")</f>
        <v/>
      </c>
      <c r="D403" s="5">
        <v>41059.880486111113</v>
      </c>
      <c r="E403" s="6">
        <v>42000</v>
      </c>
      <c r="F403" s="3">
        <v>42000</v>
      </c>
      <c r="G403" s="3" t="s">
        <v>43</v>
      </c>
      <c r="H403" s="3">
        <f>tblSalaries[[#This Row],[clean Salary (in local currency)]]*VLOOKUP(tblSalaries[[#This Row],[Currency]],tblXrate[#Data],2,FALSE)</f>
        <v>53356.776437647524</v>
      </c>
      <c r="I403" s="3" t="s">
        <v>835</v>
      </c>
      <c r="J403" s="3" t="s">
        <v>41</v>
      </c>
      <c r="K403" s="3" t="s">
        <v>291</v>
      </c>
      <c r="L403" s="3" t="str">
        <f>VLOOKUP(tblSalaries[[#This Row],[Where do you work]],tblCountries[[Actual]:[Mapping]],2,FALSE)</f>
        <v>Germany</v>
      </c>
      <c r="M403" s="12" t="str">
        <f>VLOOKUP(tblSalaries[[#This Row],[clean Country]], mapping!$M$4:$N$137, 2, FALSE)</f>
        <v>EU</v>
      </c>
      <c r="N403" s="3" t="s">
        <v>61</v>
      </c>
      <c r="O403" s="12">
        <v>8</v>
      </c>
      <c r="P403" s="3">
        <v>7</v>
      </c>
    </row>
    <row r="404" spans="2:16" ht="15" customHeight="1">
      <c r="B404" s="3" t="s">
        <v>836</v>
      </c>
      <c r="C404" s="12" t="str">
        <f>IF(AND(tblSalaries[[#This Row],[Region]]=Selected_Region, tblSalaries[[#This Row],[Job Type]]=Selected_Job_Type), COUNT($C$5:C403), "")</f>
        <v/>
      </c>
      <c r="D404" s="5">
        <v>41055.131747685184</v>
      </c>
      <c r="E404" s="6">
        <v>60000</v>
      </c>
      <c r="F404" s="3">
        <v>60000</v>
      </c>
      <c r="G404" s="3" t="s">
        <v>36</v>
      </c>
      <c r="H404" s="3">
        <f>tblSalaries[[#This Row],[clean Salary (in local currency)]]*VLOOKUP(tblSalaries[[#This Row],[Currency]],tblXrate[#Data],2,FALSE)</f>
        <v>60000</v>
      </c>
      <c r="I404" s="3" t="s">
        <v>837</v>
      </c>
      <c r="J404" s="3" t="s">
        <v>134</v>
      </c>
      <c r="K404" s="3" t="s">
        <v>0</v>
      </c>
      <c r="L404" s="3" t="str">
        <f>VLOOKUP(tblSalaries[[#This Row],[Where do you work]],tblCountries[[Actual]:[Mapping]],2,FALSE)</f>
        <v>USA</v>
      </c>
      <c r="M404" s="12" t="str">
        <f>VLOOKUP(tblSalaries[[#This Row],[clean Country]], mapping!$M$4:$N$137, 2, FALSE)</f>
        <v>US / Canada</v>
      </c>
      <c r="N404" s="3" t="s">
        <v>61</v>
      </c>
      <c r="O404" s="12">
        <v>8</v>
      </c>
    </row>
    <row r="405" spans="2:16" ht="15" customHeight="1">
      <c r="B405" s="3" t="s">
        <v>838</v>
      </c>
      <c r="C405" s="12" t="str">
        <f>IF(AND(tblSalaries[[#This Row],[Region]]=Selected_Region, tblSalaries[[#This Row],[Job Type]]=Selected_Job_Type), COUNT($C$5:C404), "")</f>
        <v/>
      </c>
      <c r="D405" s="5">
        <v>41057.951979166668</v>
      </c>
      <c r="E405" s="6">
        <v>28000</v>
      </c>
      <c r="F405" s="3">
        <v>28000</v>
      </c>
      <c r="G405" s="3" t="s">
        <v>36</v>
      </c>
      <c r="H405" s="3">
        <f>tblSalaries[[#This Row],[clean Salary (in local currency)]]*VLOOKUP(tblSalaries[[#This Row],[Currency]],tblXrate[#Data],2,FALSE)</f>
        <v>28000</v>
      </c>
      <c r="I405" s="3" t="s">
        <v>839</v>
      </c>
      <c r="J405" s="3" t="s">
        <v>134</v>
      </c>
      <c r="K405" s="3" t="s">
        <v>265</v>
      </c>
      <c r="L405" s="3" t="str">
        <f>VLOOKUP(tblSalaries[[#This Row],[Where do you work]],tblCountries[[Actual]:[Mapping]],2,FALSE)</f>
        <v>Poland</v>
      </c>
      <c r="M405" s="12" t="str">
        <f>VLOOKUP(tblSalaries[[#This Row],[clean Country]], mapping!$M$4:$N$137, 2, FALSE)</f>
        <v>EU</v>
      </c>
      <c r="N405" s="3" t="s">
        <v>38</v>
      </c>
      <c r="O405" s="12">
        <v>5</v>
      </c>
      <c r="P405" s="3">
        <v>5</v>
      </c>
    </row>
    <row r="406" spans="2:16" ht="15" customHeight="1">
      <c r="B406" s="3" t="s">
        <v>840</v>
      </c>
      <c r="C406" s="12" t="str">
        <f>IF(AND(tblSalaries[[#This Row],[Region]]=Selected_Region, tblSalaries[[#This Row],[Job Type]]=Selected_Job_Type), COUNT($C$5:C405), "")</f>
        <v/>
      </c>
      <c r="D406" s="5">
        <v>41059.570613425924</v>
      </c>
      <c r="E406" s="6">
        <v>60000</v>
      </c>
      <c r="F406" s="3">
        <v>60000</v>
      </c>
      <c r="G406" s="3" t="s">
        <v>36</v>
      </c>
      <c r="H406" s="3">
        <f>tblSalaries[[#This Row],[clean Salary (in local currency)]]*VLOOKUP(tblSalaries[[#This Row],[Currency]],tblXrate[#Data],2,FALSE)</f>
        <v>60000</v>
      </c>
      <c r="I406" s="3" t="s">
        <v>841</v>
      </c>
      <c r="J406" s="3" t="s">
        <v>134</v>
      </c>
      <c r="K406" s="3" t="s">
        <v>0</v>
      </c>
      <c r="L406" s="3" t="str">
        <f>VLOOKUP(tblSalaries[[#This Row],[Where do you work]],tblCountries[[Actual]:[Mapping]],2,FALSE)</f>
        <v>USA</v>
      </c>
      <c r="M406" s="12" t="str">
        <f>VLOOKUP(tblSalaries[[#This Row],[clean Country]], mapping!$M$4:$N$137, 2, FALSE)</f>
        <v>US / Canada</v>
      </c>
      <c r="N406" s="3" t="s">
        <v>34</v>
      </c>
      <c r="O406" s="12">
        <v>2.5</v>
      </c>
      <c r="P406" s="3">
        <v>4</v>
      </c>
    </row>
    <row r="407" spans="2:16" ht="15" customHeight="1">
      <c r="B407" s="3" t="s">
        <v>2305</v>
      </c>
      <c r="C407" s="12" t="str">
        <f>IF(AND(tblSalaries[[#This Row],[Region]]=Selected_Region, tblSalaries[[#This Row],[Job Type]]=Selected_Job_Type), COUNT($C$5:C406), "")</f>
        <v/>
      </c>
      <c r="D407" s="5">
        <v>41055.033217592594</v>
      </c>
      <c r="E407" s="6">
        <v>107000</v>
      </c>
      <c r="F407" s="3">
        <v>107000</v>
      </c>
      <c r="G407" s="3" t="s">
        <v>48</v>
      </c>
      <c r="H407" s="3">
        <f>tblSalaries[[#This Row],[clean Salary (in local currency)]]*VLOOKUP(tblSalaries[[#This Row],[Currency]],tblXrate[#Data],2,FALSE)</f>
        <v>105219.68296424497</v>
      </c>
      <c r="I407" s="3" t="s">
        <v>2306</v>
      </c>
      <c r="J407" s="3" t="s">
        <v>134</v>
      </c>
      <c r="K407" s="3" t="s">
        <v>50</v>
      </c>
      <c r="L407" s="3" t="str">
        <f>VLOOKUP(tblSalaries[[#This Row],[Where do you work]],tblCountries[[Actual]:[Mapping]],2,FALSE)</f>
        <v>Canada</v>
      </c>
      <c r="M407" s="12" t="str">
        <f>VLOOKUP(tblSalaries[[#This Row],[clean Country]], mapping!$M$4:$N$137, 2, FALSE)</f>
        <v>US / Canada</v>
      </c>
      <c r="N407" s="3" t="s">
        <v>34</v>
      </c>
      <c r="O407" s="12">
        <v>2.5</v>
      </c>
    </row>
    <row r="408" spans="2:16" ht="15" customHeight="1">
      <c r="B408" s="3" t="s">
        <v>844</v>
      </c>
      <c r="C408" s="12" t="str">
        <f>IF(AND(tblSalaries[[#This Row],[Region]]=Selected_Region, tblSalaries[[#This Row],[Job Type]]=Selected_Job_Type), COUNT($C$5:C407), "")</f>
        <v/>
      </c>
      <c r="D408" s="5">
        <v>41055.168043981481</v>
      </c>
      <c r="E408" s="6">
        <v>58000</v>
      </c>
      <c r="F408" s="3">
        <v>58000</v>
      </c>
      <c r="G408" s="3" t="s">
        <v>108</v>
      </c>
      <c r="H408" s="3">
        <f>tblSalaries[[#This Row],[clean Salary (in local currency)]]*VLOOKUP(tblSalaries[[#This Row],[Currency]],tblXrate[#Data],2,FALSE)</f>
        <v>91418.339779902482</v>
      </c>
      <c r="I408" s="3" t="s">
        <v>845</v>
      </c>
      <c r="J408" s="3" t="s">
        <v>134</v>
      </c>
      <c r="K408" s="3" t="s">
        <v>89</v>
      </c>
      <c r="L408" s="3" t="str">
        <f>VLOOKUP(tblSalaries[[#This Row],[Where do you work]],tblCountries[[Actual]:[Mapping]],2,FALSE)</f>
        <v>UK</v>
      </c>
      <c r="M408" s="12" t="str">
        <f>VLOOKUP(tblSalaries[[#This Row],[clean Country]], mapping!$M$4:$N$137, 2, FALSE)</f>
        <v>EU</v>
      </c>
      <c r="N408" s="3" t="s">
        <v>61</v>
      </c>
      <c r="O408" s="12">
        <v>8</v>
      </c>
    </row>
    <row r="409" spans="2:16" ht="15" customHeight="1">
      <c r="B409" s="3" t="s">
        <v>244</v>
      </c>
      <c r="C409" s="12" t="str">
        <f>IF(AND(tblSalaries[[#This Row],[Region]]=Selected_Region, tblSalaries[[#This Row],[Job Type]]=Selected_Job_Type), COUNT($C$5:C408), "")</f>
        <v/>
      </c>
      <c r="D409" s="5">
        <v>41057.913483796299</v>
      </c>
      <c r="E409" s="6">
        <v>500</v>
      </c>
      <c r="F409" s="3">
        <v>6000</v>
      </c>
      <c r="G409" s="3" t="s">
        <v>36</v>
      </c>
      <c r="H409" s="3">
        <f>tblSalaries[[#This Row],[clean Salary (in local currency)]]*VLOOKUP(tblSalaries[[#This Row],[Currency]],tblXrate[#Data],2,FALSE)</f>
        <v>6000</v>
      </c>
      <c r="I409" s="3" t="s">
        <v>245</v>
      </c>
      <c r="J409" s="3" t="s">
        <v>134</v>
      </c>
      <c r="K409" s="3" t="s">
        <v>1</v>
      </c>
      <c r="L409" s="3" t="str">
        <f>VLOOKUP(tblSalaries[[#This Row],[Where do you work]],tblCountries[[Actual]:[Mapping]],2,FALSE)</f>
        <v>India</v>
      </c>
      <c r="M409" s="12" t="str">
        <f>VLOOKUP(tblSalaries[[#This Row],[clean Country]], mapping!$M$4:$N$137, 2, FALSE)</f>
        <v>Asia</v>
      </c>
      <c r="N409" s="3" t="s">
        <v>38</v>
      </c>
      <c r="O409" s="12">
        <v>5</v>
      </c>
      <c r="P409" s="3">
        <v>6</v>
      </c>
    </row>
    <row r="410" spans="2:16" ht="15" customHeight="1">
      <c r="B410" s="3" t="s">
        <v>2370</v>
      </c>
      <c r="C410" s="12" t="str">
        <f>IF(AND(tblSalaries[[#This Row],[Region]]=Selected_Region, tblSalaries[[#This Row],[Job Type]]=Selected_Job_Type), COUNT($C$5:C409), "")</f>
        <v/>
      </c>
      <c r="D410" s="5">
        <v>41056.106504629628</v>
      </c>
      <c r="E410" s="6">
        <v>100000</v>
      </c>
      <c r="F410" s="3">
        <v>100000</v>
      </c>
      <c r="G410" s="3" t="s">
        <v>48</v>
      </c>
      <c r="H410" s="3">
        <f>tblSalaries[[#This Row],[clean Salary (in local currency)]]*VLOOKUP(tblSalaries[[#This Row],[Currency]],tblXrate[#Data],2,FALSE)</f>
        <v>98336.152303032693</v>
      </c>
      <c r="I410" s="3" t="s">
        <v>2371</v>
      </c>
      <c r="J410" s="3" t="s">
        <v>134</v>
      </c>
      <c r="K410" s="3" t="s">
        <v>50</v>
      </c>
      <c r="L410" s="3" t="str">
        <f>VLOOKUP(tblSalaries[[#This Row],[Where do you work]],tblCountries[[Actual]:[Mapping]],2,FALSE)</f>
        <v>Canada</v>
      </c>
      <c r="M410" s="12" t="str">
        <f>VLOOKUP(tblSalaries[[#This Row],[clean Country]], mapping!$M$4:$N$137, 2, FALSE)</f>
        <v>US / Canada</v>
      </c>
      <c r="N410" s="3" t="s">
        <v>34</v>
      </c>
      <c r="O410" s="12">
        <v>2.5</v>
      </c>
      <c r="P410" s="3">
        <v>10</v>
      </c>
    </row>
    <row r="411" spans="2:16" ht="15" customHeight="1">
      <c r="B411" s="3" t="s">
        <v>850</v>
      </c>
      <c r="C411" s="12" t="str">
        <f>IF(AND(tblSalaries[[#This Row],[Region]]=Selected_Region, tblSalaries[[#This Row],[Job Type]]=Selected_Job_Type), COUNT($C$5:C410), "")</f>
        <v/>
      </c>
      <c r="D411" s="5">
        <v>41057.672118055554</v>
      </c>
      <c r="E411" s="6">
        <v>48000</v>
      </c>
      <c r="F411" s="3">
        <v>48000</v>
      </c>
      <c r="G411" s="3" t="s">
        <v>108</v>
      </c>
      <c r="H411" s="3">
        <f>tblSalaries[[#This Row],[clean Salary (in local currency)]]*VLOOKUP(tblSalaries[[#This Row],[Currency]],tblXrate[#Data],2,FALSE)</f>
        <v>75656.557059229643</v>
      </c>
      <c r="I411" s="3" t="s">
        <v>851</v>
      </c>
      <c r="J411" s="3" t="s">
        <v>134</v>
      </c>
      <c r="K411" s="3" t="s">
        <v>89</v>
      </c>
      <c r="L411" s="3" t="str">
        <f>VLOOKUP(tblSalaries[[#This Row],[Where do you work]],tblCountries[[Actual]:[Mapping]],2,FALSE)</f>
        <v>UK</v>
      </c>
      <c r="M411" s="12" t="str">
        <f>VLOOKUP(tblSalaries[[#This Row],[clean Country]], mapping!$M$4:$N$137, 2, FALSE)</f>
        <v>EU</v>
      </c>
      <c r="N411" s="3" t="s">
        <v>34</v>
      </c>
      <c r="O411" s="12">
        <v>2.5</v>
      </c>
      <c r="P411" s="3">
        <v>10</v>
      </c>
    </row>
    <row r="412" spans="2:16" ht="15" customHeight="1">
      <c r="B412" s="3" t="s">
        <v>852</v>
      </c>
      <c r="C412" s="12" t="str">
        <f>IF(AND(tblSalaries[[#This Row],[Region]]=Selected_Region, tblSalaries[[#This Row],[Job Type]]=Selected_Job_Type), COUNT($C$5:C411), "")</f>
        <v/>
      </c>
      <c r="D412" s="5">
        <v>41055.030821759261</v>
      </c>
      <c r="E412" s="6">
        <v>50000</v>
      </c>
      <c r="F412" s="3">
        <v>50000</v>
      </c>
      <c r="G412" s="3" t="s">
        <v>36</v>
      </c>
      <c r="H412" s="3">
        <f>tblSalaries[[#This Row],[clean Salary (in local currency)]]*VLOOKUP(tblSalaries[[#This Row],[Currency]],tblXrate[#Data],2,FALSE)</f>
        <v>50000</v>
      </c>
      <c r="I412" s="3" t="s">
        <v>853</v>
      </c>
      <c r="J412" s="3" t="s">
        <v>112</v>
      </c>
      <c r="K412" s="3" t="s">
        <v>854</v>
      </c>
      <c r="L412" s="3" t="str">
        <f>VLOOKUP(tblSalaries[[#This Row],[Where do you work]],tblCountries[[Actual]:[Mapping]],2,FALSE)</f>
        <v>Mexico</v>
      </c>
      <c r="M412" s="12" t="str">
        <f>VLOOKUP(tblSalaries[[#This Row],[clean Country]], mapping!$M$4:$N$137, 2, FALSE)</f>
        <v>Latin America</v>
      </c>
      <c r="N412" s="3" t="s">
        <v>61</v>
      </c>
      <c r="O412" s="12">
        <v>8</v>
      </c>
    </row>
    <row r="413" spans="2:16" ht="15" customHeight="1">
      <c r="B413" s="3" t="s">
        <v>855</v>
      </c>
      <c r="C413" s="12" t="str">
        <f>IF(AND(tblSalaries[[#This Row],[Region]]=Selected_Region, tblSalaries[[#This Row],[Job Type]]=Selected_Job_Type), COUNT($C$5:C412), "")</f>
        <v/>
      </c>
      <c r="D413" s="5">
        <v>41055.036099537036</v>
      </c>
      <c r="E413" s="6">
        <v>96000</v>
      </c>
      <c r="F413" s="3">
        <v>96000</v>
      </c>
      <c r="G413" s="3" t="s">
        <v>36</v>
      </c>
      <c r="H413" s="3">
        <f>tblSalaries[[#This Row],[clean Salary (in local currency)]]*VLOOKUP(tblSalaries[[#This Row],[Currency]],tblXrate[#Data],2,FALSE)</f>
        <v>96000</v>
      </c>
      <c r="I413" s="3" t="s">
        <v>856</v>
      </c>
      <c r="J413" s="3" t="s">
        <v>184</v>
      </c>
      <c r="K413" s="3" t="s">
        <v>0</v>
      </c>
      <c r="L413" s="3" t="str">
        <f>VLOOKUP(tblSalaries[[#This Row],[Where do you work]],tblCountries[[Actual]:[Mapping]],2,FALSE)</f>
        <v>USA</v>
      </c>
      <c r="M413" s="12" t="str">
        <f>VLOOKUP(tblSalaries[[#This Row],[clean Country]], mapping!$M$4:$N$137, 2, FALSE)</f>
        <v>US / Canada</v>
      </c>
      <c r="N413" s="3" t="s">
        <v>34</v>
      </c>
      <c r="O413" s="12">
        <v>2.5</v>
      </c>
    </row>
    <row r="414" spans="2:16" ht="15" customHeight="1">
      <c r="B414" s="3" t="s">
        <v>857</v>
      </c>
      <c r="C414" s="12" t="str">
        <f>IF(AND(tblSalaries[[#This Row],[Region]]=Selected_Region, tblSalaries[[#This Row],[Job Type]]=Selected_Job_Type), COUNT($C$5:C413), "")</f>
        <v/>
      </c>
      <c r="D414" s="5">
        <v>41057.267777777779</v>
      </c>
      <c r="E414" s="6" t="s">
        <v>858</v>
      </c>
      <c r="F414" s="3">
        <v>65000</v>
      </c>
      <c r="G414" s="3" t="s">
        <v>63</v>
      </c>
      <c r="H414" s="3">
        <f>tblSalaries[[#This Row],[clean Salary (in local currency)]]*VLOOKUP(tblSalaries[[#This Row],[Currency]],tblXrate[#Data],2,FALSE)</f>
        <v>66294.12766617132</v>
      </c>
      <c r="I414" s="3" t="s">
        <v>859</v>
      </c>
      <c r="J414" s="3" t="s">
        <v>134</v>
      </c>
      <c r="K414" s="3" t="s">
        <v>64</v>
      </c>
      <c r="L414" s="3" t="str">
        <f>VLOOKUP(tblSalaries[[#This Row],[Where do you work]],tblCountries[[Actual]:[Mapping]],2,FALSE)</f>
        <v>Australia</v>
      </c>
      <c r="M414" s="12" t="str">
        <f>VLOOKUP(tblSalaries[[#This Row],[clean Country]], mapping!$M$4:$N$137, 2, FALSE)</f>
        <v>Pacific</v>
      </c>
      <c r="N414" s="3" t="s">
        <v>34</v>
      </c>
      <c r="O414" s="12">
        <v>2.5</v>
      </c>
      <c r="P414" s="3">
        <v>5</v>
      </c>
    </row>
    <row r="415" spans="2:16" ht="15" customHeight="1">
      <c r="B415" s="3" t="s">
        <v>860</v>
      </c>
      <c r="C415" s="12" t="str">
        <f>IF(AND(tblSalaries[[#This Row],[Region]]=Selected_Region, tblSalaries[[#This Row],[Job Type]]=Selected_Job_Type), COUNT($C$5:C414), "")</f>
        <v/>
      </c>
      <c r="D415" s="5">
        <v>41063.404629629629</v>
      </c>
      <c r="E415" s="6">
        <v>75000</v>
      </c>
      <c r="F415" s="3">
        <v>75000</v>
      </c>
      <c r="G415" s="3" t="s">
        <v>92</v>
      </c>
      <c r="H415" s="3">
        <f>tblSalaries[[#This Row],[clean Salary (in local currency)]]*VLOOKUP(tblSalaries[[#This Row],[Currency]],tblXrate[#Data],2,FALSE)</f>
        <v>59819.107020370408</v>
      </c>
      <c r="I415" s="3" t="s">
        <v>861</v>
      </c>
      <c r="J415" s="3" t="s">
        <v>112</v>
      </c>
      <c r="K415" s="3" t="s">
        <v>862</v>
      </c>
      <c r="L415" s="3" t="str">
        <f>VLOOKUP(tblSalaries[[#This Row],[Where do you work]],tblCountries[[Actual]:[Mapping]],2,FALSE)</f>
        <v>New Zealand</v>
      </c>
      <c r="M415" s="12" t="str">
        <f>VLOOKUP(tblSalaries[[#This Row],[clean Country]], mapping!$M$4:$N$137, 2, FALSE)</f>
        <v>Pacific</v>
      </c>
      <c r="N415" s="3" t="s">
        <v>34</v>
      </c>
      <c r="O415" s="12">
        <v>2.5</v>
      </c>
      <c r="P415" s="3">
        <v>10</v>
      </c>
    </row>
    <row r="416" spans="2:16" ht="15" customHeight="1">
      <c r="B416" s="3" t="s">
        <v>762</v>
      </c>
      <c r="C416" s="12" t="str">
        <f>IF(AND(tblSalaries[[#This Row],[Region]]=Selected_Region, tblSalaries[[#This Row],[Job Type]]=Selected_Job_Type), COUNT($C$5:C415), "")</f>
        <v/>
      </c>
      <c r="D416" s="5">
        <v>41061.841921296298</v>
      </c>
      <c r="E416" s="6" t="s">
        <v>763</v>
      </c>
      <c r="F416" s="3">
        <v>6000</v>
      </c>
      <c r="G416" s="3" t="s">
        <v>36</v>
      </c>
      <c r="H416" s="3">
        <f>tblSalaries[[#This Row],[clean Salary (in local currency)]]*VLOOKUP(tblSalaries[[#This Row],[Currency]],tblXrate[#Data],2,FALSE)</f>
        <v>6000</v>
      </c>
      <c r="I416" s="3" t="s">
        <v>700</v>
      </c>
      <c r="J416" s="3" t="s">
        <v>112</v>
      </c>
      <c r="K416" s="3" t="s">
        <v>1</v>
      </c>
      <c r="L416" s="3" t="str">
        <f>VLOOKUP(tblSalaries[[#This Row],[Where do you work]],tblCountries[[Actual]:[Mapping]],2,FALSE)</f>
        <v>India</v>
      </c>
      <c r="M416" s="12" t="str">
        <f>VLOOKUP(tblSalaries[[#This Row],[clean Country]], mapping!$M$4:$N$137, 2, FALSE)</f>
        <v>Asia</v>
      </c>
      <c r="N416" s="3" t="s">
        <v>38</v>
      </c>
      <c r="O416" s="12">
        <v>5</v>
      </c>
      <c r="P416" s="3">
        <v>2</v>
      </c>
    </row>
    <row r="417" spans="2:16" ht="15" customHeight="1">
      <c r="B417" s="3" t="s">
        <v>866</v>
      </c>
      <c r="C417" s="12" t="str">
        <f>IF(AND(tblSalaries[[#This Row],[Region]]=Selected_Region, tblSalaries[[#This Row],[Job Type]]=Selected_Job_Type), COUNT($C$5:C416), "")</f>
        <v/>
      </c>
      <c r="D417" s="5">
        <v>41055.690937500003</v>
      </c>
      <c r="E417" s="6" t="s">
        <v>867</v>
      </c>
      <c r="F417" s="3">
        <v>24000</v>
      </c>
      <c r="G417" s="3" t="s">
        <v>108</v>
      </c>
      <c r="H417" s="3">
        <f>tblSalaries[[#This Row],[clean Salary (in local currency)]]*VLOOKUP(tblSalaries[[#This Row],[Currency]],tblXrate[#Data],2,FALSE)</f>
        <v>37828.278529614821</v>
      </c>
      <c r="I417" s="3" t="s">
        <v>868</v>
      </c>
      <c r="J417" s="3" t="s">
        <v>184</v>
      </c>
      <c r="K417" s="3" t="s">
        <v>89</v>
      </c>
      <c r="L417" s="3" t="str">
        <f>VLOOKUP(tblSalaries[[#This Row],[Where do you work]],tblCountries[[Actual]:[Mapping]],2,FALSE)</f>
        <v>UK</v>
      </c>
      <c r="M417" s="12" t="str">
        <f>VLOOKUP(tblSalaries[[#This Row],[clean Country]], mapping!$M$4:$N$137, 2, FALSE)</f>
        <v>EU</v>
      </c>
      <c r="N417" s="3" t="s">
        <v>61</v>
      </c>
      <c r="O417" s="12">
        <v>8</v>
      </c>
      <c r="P417" s="3">
        <v>8</v>
      </c>
    </row>
    <row r="418" spans="2:16" ht="15" customHeight="1">
      <c r="B418" s="3" t="s">
        <v>869</v>
      </c>
      <c r="C418" s="12" t="str">
        <f>IF(AND(tblSalaries[[#This Row],[Region]]=Selected_Region, tblSalaries[[#This Row],[Job Type]]=Selected_Job_Type), COUNT($C$5:C417), "")</f>
        <v/>
      </c>
      <c r="D418" s="5">
        <v>41054.311944444446</v>
      </c>
      <c r="E418" s="6">
        <v>85087</v>
      </c>
      <c r="F418" s="3">
        <v>85087</v>
      </c>
      <c r="G418" s="3" t="s">
        <v>36</v>
      </c>
      <c r="H418" s="3">
        <f>tblSalaries[[#This Row],[clean Salary (in local currency)]]*VLOOKUP(tblSalaries[[#This Row],[Currency]],tblXrate[#Data],2,FALSE)</f>
        <v>85087</v>
      </c>
      <c r="I418" s="3" t="s">
        <v>870</v>
      </c>
      <c r="J418" s="3" t="s">
        <v>112</v>
      </c>
      <c r="K418" s="3" t="s">
        <v>0</v>
      </c>
      <c r="L418" s="3" t="str">
        <f>VLOOKUP(tblSalaries[[#This Row],[Where do you work]],tblCountries[[Actual]:[Mapping]],2,FALSE)</f>
        <v>USA</v>
      </c>
      <c r="M418" s="12" t="str">
        <f>VLOOKUP(tblSalaries[[#This Row],[clean Country]], mapping!$M$4:$N$137, 2, FALSE)</f>
        <v>US / Canada</v>
      </c>
      <c r="N418" s="3" t="s">
        <v>34</v>
      </c>
      <c r="O418" s="12">
        <v>2.5</v>
      </c>
    </row>
    <row r="419" spans="2:16" ht="15" customHeight="1">
      <c r="B419" s="3" t="s">
        <v>871</v>
      </c>
      <c r="C419" s="12" t="str">
        <f>IF(AND(tblSalaries[[#This Row],[Region]]=Selected_Region, tblSalaries[[#This Row],[Job Type]]=Selected_Job_Type), COUNT($C$5:C418), "")</f>
        <v/>
      </c>
      <c r="D419" s="5">
        <v>41055.147372685184</v>
      </c>
      <c r="E419" s="6">
        <v>65000</v>
      </c>
      <c r="F419" s="3">
        <v>65000</v>
      </c>
      <c r="G419" s="3" t="s">
        <v>36</v>
      </c>
      <c r="H419" s="3">
        <f>tblSalaries[[#This Row],[clean Salary (in local currency)]]*VLOOKUP(tblSalaries[[#This Row],[Currency]],tblXrate[#Data],2,FALSE)</f>
        <v>65000</v>
      </c>
      <c r="I419" s="3" t="s">
        <v>870</v>
      </c>
      <c r="J419" s="3" t="s">
        <v>112</v>
      </c>
      <c r="K419" s="3" t="s">
        <v>0</v>
      </c>
      <c r="L419" s="3" t="str">
        <f>VLOOKUP(tblSalaries[[#This Row],[Where do you work]],tblCountries[[Actual]:[Mapping]],2,FALSE)</f>
        <v>USA</v>
      </c>
      <c r="M419" s="12" t="str">
        <f>VLOOKUP(tblSalaries[[#This Row],[clean Country]], mapping!$M$4:$N$137, 2, FALSE)</f>
        <v>US / Canada</v>
      </c>
      <c r="N419" s="3" t="s">
        <v>34</v>
      </c>
      <c r="O419" s="12">
        <v>2.5</v>
      </c>
    </row>
    <row r="420" spans="2:16" ht="15" customHeight="1">
      <c r="B420" s="3" t="s">
        <v>872</v>
      </c>
      <c r="C420" s="12" t="str">
        <f>IF(AND(tblSalaries[[#This Row],[Region]]=Selected_Region, tblSalaries[[#This Row],[Job Type]]=Selected_Job_Type), COUNT($C$5:C419), "")</f>
        <v/>
      </c>
      <c r="D420" s="5">
        <v>41065.210648148146</v>
      </c>
      <c r="E420" s="6">
        <v>48500</v>
      </c>
      <c r="F420" s="3">
        <v>48500</v>
      </c>
      <c r="G420" s="3" t="s">
        <v>36</v>
      </c>
      <c r="H420" s="3">
        <f>tblSalaries[[#This Row],[clean Salary (in local currency)]]*VLOOKUP(tblSalaries[[#This Row],[Currency]],tblXrate[#Data],2,FALSE)</f>
        <v>48500</v>
      </c>
      <c r="I420" s="3" t="s">
        <v>873</v>
      </c>
      <c r="J420" s="3" t="s">
        <v>112</v>
      </c>
      <c r="K420" s="3" t="s">
        <v>0</v>
      </c>
      <c r="L420" s="3" t="str">
        <f>VLOOKUP(tblSalaries[[#This Row],[Where do you work]],tblCountries[[Actual]:[Mapping]],2,FALSE)</f>
        <v>USA</v>
      </c>
      <c r="M420" s="12" t="str">
        <f>VLOOKUP(tblSalaries[[#This Row],[clean Country]], mapping!$M$4:$N$137, 2, FALSE)</f>
        <v>US / Canada</v>
      </c>
      <c r="N420" s="3" t="s">
        <v>38</v>
      </c>
      <c r="O420" s="12">
        <v>5</v>
      </c>
      <c r="P420" s="3">
        <v>6</v>
      </c>
    </row>
    <row r="421" spans="2:16" ht="15" customHeight="1">
      <c r="B421" s="3" t="s">
        <v>874</v>
      </c>
      <c r="C421" s="12" t="str">
        <f>IF(AND(tblSalaries[[#This Row],[Region]]=Selected_Region, tblSalaries[[#This Row],[Job Type]]=Selected_Job_Type), COUNT($C$5:C420), "")</f>
        <v/>
      </c>
      <c r="D421" s="5">
        <v>41055.030810185184</v>
      </c>
      <c r="E421" s="6">
        <v>69000</v>
      </c>
      <c r="F421" s="3">
        <v>69000</v>
      </c>
      <c r="G421" s="3" t="s">
        <v>36</v>
      </c>
      <c r="H421" s="3">
        <f>tblSalaries[[#This Row],[clean Salary (in local currency)]]*VLOOKUP(tblSalaries[[#This Row],[Currency]],tblXrate[#Data],2,FALSE)</f>
        <v>69000</v>
      </c>
      <c r="I421" s="3" t="s">
        <v>875</v>
      </c>
      <c r="J421" s="3" t="s">
        <v>41</v>
      </c>
      <c r="K421" s="3" t="s">
        <v>0</v>
      </c>
      <c r="L421" s="3" t="str">
        <f>VLOOKUP(tblSalaries[[#This Row],[Where do you work]],tblCountries[[Actual]:[Mapping]],2,FALSE)</f>
        <v>USA</v>
      </c>
      <c r="M421" s="12" t="str">
        <f>VLOOKUP(tblSalaries[[#This Row],[clean Country]], mapping!$M$4:$N$137, 2, FALSE)</f>
        <v>US / Canada</v>
      </c>
      <c r="N421" s="3" t="s">
        <v>38</v>
      </c>
      <c r="O421" s="12">
        <v>5</v>
      </c>
    </row>
    <row r="422" spans="2:16" ht="15" customHeight="1">
      <c r="B422" s="3" t="s">
        <v>876</v>
      </c>
      <c r="C422" s="12" t="str">
        <f>IF(AND(tblSalaries[[#This Row],[Region]]=Selected_Region, tblSalaries[[#This Row],[Job Type]]=Selected_Job_Type), COUNT($C$5:C421), "")</f>
        <v/>
      </c>
      <c r="D422" s="5">
        <v>41066.034201388888</v>
      </c>
      <c r="E422" s="6">
        <v>45000</v>
      </c>
      <c r="F422" s="3">
        <v>45000</v>
      </c>
      <c r="G422" s="3" t="s">
        <v>36</v>
      </c>
      <c r="H422" s="3">
        <f>tblSalaries[[#This Row],[clean Salary (in local currency)]]*VLOOKUP(tblSalaries[[#This Row],[Currency]],tblXrate[#Data],2,FALSE)</f>
        <v>45000</v>
      </c>
      <c r="I422" s="3" t="s">
        <v>877</v>
      </c>
      <c r="J422" s="3" t="s">
        <v>112</v>
      </c>
      <c r="K422" s="3" t="s">
        <v>0</v>
      </c>
      <c r="L422" s="3" t="str">
        <f>VLOOKUP(tblSalaries[[#This Row],[Where do you work]],tblCountries[[Actual]:[Mapping]],2,FALSE)</f>
        <v>USA</v>
      </c>
      <c r="M422" s="12" t="str">
        <f>VLOOKUP(tblSalaries[[#This Row],[clean Country]], mapping!$M$4:$N$137, 2, FALSE)</f>
        <v>US / Canada</v>
      </c>
      <c r="N422" s="3" t="s">
        <v>34</v>
      </c>
      <c r="O422" s="12">
        <v>2.5</v>
      </c>
      <c r="P422" s="3">
        <v>4</v>
      </c>
    </row>
    <row r="423" spans="2:16" ht="15" customHeight="1">
      <c r="B423" s="3" t="s">
        <v>878</v>
      </c>
      <c r="C423" s="12" t="str">
        <f>IF(AND(tblSalaries[[#This Row],[Region]]=Selected_Region, tblSalaries[[#This Row],[Job Type]]=Selected_Job_Type), COUNT($C$5:C422), "")</f>
        <v/>
      </c>
      <c r="D423" s="5">
        <v>41055.037812499999</v>
      </c>
      <c r="E423" s="6">
        <v>50000</v>
      </c>
      <c r="F423" s="3">
        <v>50000</v>
      </c>
      <c r="G423" s="3" t="s">
        <v>36</v>
      </c>
      <c r="H423" s="3">
        <f>tblSalaries[[#This Row],[clean Salary (in local currency)]]*VLOOKUP(tblSalaries[[#This Row],[Currency]],tblXrate[#Data],2,FALSE)</f>
        <v>50000</v>
      </c>
      <c r="I423" s="3" t="s">
        <v>879</v>
      </c>
      <c r="J423" s="3" t="s">
        <v>134</v>
      </c>
      <c r="K423" s="3" t="s">
        <v>0</v>
      </c>
      <c r="L423" s="3" t="str">
        <f>VLOOKUP(tblSalaries[[#This Row],[Where do you work]],tblCountries[[Actual]:[Mapping]],2,FALSE)</f>
        <v>USA</v>
      </c>
      <c r="M423" s="12" t="str">
        <f>VLOOKUP(tblSalaries[[#This Row],[clean Country]], mapping!$M$4:$N$137, 2, FALSE)</f>
        <v>US / Canada</v>
      </c>
      <c r="N423" s="3" t="s">
        <v>38</v>
      </c>
      <c r="O423" s="12">
        <v>5</v>
      </c>
    </row>
    <row r="424" spans="2:16" ht="15" customHeight="1">
      <c r="B424" s="3" t="s">
        <v>880</v>
      </c>
      <c r="C424" s="12" t="str">
        <f>IF(AND(tblSalaries[[#This Row],[Region]]=Selected_Region, tblSalaries[[#This Row],[Job Type]]=Selected_Job_Type), COUNT($C$5:C423), "")</f>
        <v/>
      </c>
      <c r="D424" s="5">
        <v>41055.077361111114</v>
      </c>
      <c r="E424" s="6">
        <v>41932</v>
      </c>
      <c r="F424" s="3">
        <v>41932</v>
      </c>
      <c r="G424" s="3" t="s">
        <v>36</v>
      </c>
      <c r="H424" s="3">
        <f>tblSalaries[[#This Row],[clean Salary (in local currency)]]*VLOOKUP(tblSalaries[[#This Row],[Currency]],tblXrate[#Data],2,FALSE)</f>
        <v>41932</v>
      </c>
      <c r="I424" s="3" t="s">
        <v>879</v>
      </c>
      <c r="J424" s="3" t="s">
        <v>134</v>
      </c>
      <c r="K424" s="3" t="s">
        <v>0</v>
      </c>
      <c r="L424" s="3" t="str">
        <f>VLOOKUP(tblSalaries[[#This Row],[Where do you work]],tblCountries[[Actual]:[Mapping]],2,FALSE)</f>
        <v>USA</v>
      </c>
      <c r="M424" s="12" t="str">
        <f>VLOOKUP(tblSalaries[[#This Row],[clean Country]], mapping!$M$4:$N$137, 2, FALSE)</f>
        <v>US / Canada</v>
      </c>
      <c r="N424" s="3" t="s">
        <v>34</v>
      </c>
      <c r="O424" s="12">
        <v>2.5</v>
      </c>
    </row>
    <row r="425" spans="2:16" ht="15" customHeight="1">
      <c r="B425" s="3" t="s">
        <v>881</v>
      </c>
      <c r="C425" s="12" t="str">
        <f>IF(AND(tblSalaries[[#This Row],[Region]]=Selected_Region, tblSalaries[[#This Row],[Job Type]]=Selected_Job_Type), COUNT($C$5:C424), "")</f>
        <v/>
      </c>
      <c r="D425" s="5">
        <v>41057.690833333334</v>
      </c>
      <c r="E425" s="6" t="s">
        <v>882</v>
      </c>
      <c r="F425" s="3">
        <v>40000</v>
      </c>
      <c r="G425" s="3" t="s">
        <v>108</v>
      </c>
      <c r="H425" s="3">
        <f>tblSalaries[[#This Row],[clean Salary (in local currency)]]*VLOOKUP(tblSalaries[[#This Row],[Currency]],tblXrate[#Data],2,FALSE)</f>
        <v>63047.130882691366</v>
      </c>
      <c r="I425" s="3" t="s">
        <v>879</v>
      </c>
      <c r="J425" s="3" t="s">
        <v>134</v>
      </c>
      <c r="K425" s="3" t="s">
        <v>89</v>
      </c>
      <c r="L425" s="3" t="str">
        <f>VLOOKUP(tblSalaries[[#This Row],[Where do you work]],tblCountries[[Actual]:[Mapping]],2,FALSE)</f>
        <v>UK</v>
      </c>
      <c r="M425" s="12" t="str">
        <f>VLOOKUP(tblSalaries[[#This Row],[clean Country]], mapping!$M$4:$N$137, 2, FALSE)</f>
        <v>EU</v>
      </c>
      <c r="N425" s="3" t="s">
        <v>73</v>
      </c>
      <c r="O425" s="12">
        <v>1.5</v>
      </c>
      <c r="P425" s="3">
        <v>20</v>
      </c>
    </row>
    <row r="426" spans="2:16" ht="15" customHeight="1">
      <c r="B426" s="3" t="s">
        <v>3122</v>
      </c>
      <c r="C426" s="12" t="str">
        <f>IF(AND(tblSalaries[[#This Row],[Region]]=Selected_Region, tblSalaries[[#This Row],[Job Type]]=Selected_Job_Type), COUNT($C$5:C425), "")</f>
        <v/>
      </c>
      <c r="D426" s="5">
        <v>41055.043171296296</v>
      </c>
      <c r="E426" s="6">
        <v>100000</v>
      </c>
      <c r="F426" s="3">
        <v>100000</v>
      </c>
      <c r="G426" s="3" t="s">
        <v>48</v>
      </c>
      <c r="H426" s="3">
        <f>tblSalaries[[#This Row],[clean Salary (in local currency)]]*VLOOKUP(tblSalaries[[#This Row],[Currency]],tblXrate[#Data],2,FALSE)</f>
        <v>98336.152303032693</v>
      </c>
      <c r="I426" s="3" t="s">
        <v>3123</v>
      </c>
      <c r="J426" s="3" t="s">
        <v>134</v>
      </c>
      <c r="K426" s="3" t="s">
        <v>50</v>
      </c>
      <c r="L426" s="3" t="str">
        <f>VLOOKUP(tblSalaries[[#This Row],[Where do you work]],tblCountries[[Actual]:[Mapping]],2,FALSE)</f>
        <v>Canada</v>
      </c>
      <c r="M426" s="12" t="str">
        <f>VLOOKUP(tblSalaries[[#This Row],[clean Country]], mapping!$M$4:$N$137, 2, FALSE)</f>
        <v>US / Canada</v>
      </c>
      <c r="N426" s="3" t="s">
        <v>34</v>
      </c>
      <c r="O426" s="12">
        <v>2.5</v>
      </c>
    </row>
    <row r="427" spans="2:16" ht="15" customHeight="1">
      <c r="B427" s="3" t="s">
        <v>886</v>
      </c>
      <c r="C427" s="12" t="str">
        <f>IF(AND(tblSalaries[[#This Row],[Region]]=Selected_Region, tblSalaries[[#This Row],[Job Type]]=Selected_Job_Type), COUNT($C$5:C426), "")</f>
        <v/>
      </c>
      <c r="D427" s="5">
        <v>41056.820775462962</v>
      </c>
      <c r="E427" s="6">
        <v>20500</v>
      </c>
      <c r="F427" s="3">
        <v>20500</v>
      </c>
      <c r="G427" s="3" t="s">
        <v>43</v>
      </c>
      <c r="H427" s="3">
        <f>tblSalaries[[#This Row],[clean Salary (in local currency)]]*VLOOKUP(tblSalaries[[#This Row],[Currency]],tblXrate[#Data],2,FALSE)</f>
        <v>26043.18849932796</v>
      </c>
      <c r="I427" s="3" t="s">
        <v>887</v>
      </c>
      <c r="J427" s="3" t="s">
        <v>134</v>
      </c>
      <c r="K427" s="3" t="s">
        <v>265</v>
      </c>
      <c r="L427" s="3" t="str">
        <f>VLOOKUP(tblSalaries[[#This Row],[Where do you work]],tblCountries[[Actual]:[Mapping]],2,FALSE)</f>
        <v>Poland</v>
      </c>
      <c r="M427" s="12" t="str">
        <f>VLOOKUP(tblSalaries[[#This Row],[clean Country]], mapping!$M$4:$N$137, 2, FALSE)</f>
        <v>EU</v>
      </c>
      <c r="N427" s="3" t="s">
        <v>38</v>
      </c>
      <c r="O427" s="12">
        <v>5</v>
      </c>
      <c r="P427" s="3">
        <v>8</v>
      </c>
    </row>
    <row r="428" spans="2:16" ht="15" customHeight="1">
      <c r="B428" s="3" t="s">
        <v>2214</v>
      </c>
      <c r="C428" s="12" t="str">
        <f>IF(AND(tblSalaries[[#This Row],[Region]]=Selected_Region, tblSalaries[[#This Row],[Job Type]]=Selected_Job_Type), COUNT($C$5:C427), "")</f>
        <v/>
      </c>
      <c r="D428" s="5">
        <v>41057.549791666665</v>
      </c>
      <c r="E428" s="6">
        <v>6000</v>
      </c>
      <c r="F428" s="3">
        <v>6000</v>
      </c>
      <c r="G428" s="3" t="s">
        <v>36</v>
      </c>
      <c r="H428" s="3">
        <f>tblSalaries[[#This Row],[clean Salary (in local currency)]]*VLOOKUP(tblSalaries[[#This Row],[Currency]],tblXrate[#Data],2,FALSE)</f>
        <v>6000</v>
      </c>
      <c r="I428" s="3" t="s">
        <v>134</v>
      </c>
      <c r="J428" s="3" t="s">
        <v>134</v>
      </c>
      <c r="K428" s="3" t="s">
        <v>1</v>
      </c>
      <c r="L428" s="3" t="str">
        <f>VLOOKUP(tblSalaries[[#This Row],[Where do you work]],tblCountries[[Actual]:[Mapping]],2,FALSE)</f>
        <v>India</v>
      </c>
      <c r="M428" s="12" t="str">
        <f>VLOOKUP(tblSalaries[[#This Row],[clean Country]], mapping!$M$4:$N$137, 2, FALSE)</f>
        <v>Asia</v>
      </c>
      <c r="N428" s="3" t="s">
        <v>38</v>
      </c>
      <c r="O428" s="12">
        <v>5</v>
      </c>
      <c r="P428" s="3">
        <v>5</v>
      </c>
    </row>
    <row r="429" spans="2:16" ht="15" customHeight="1">
      <c r="B429" s="3" t="s">
        <v>2413</v>
      </c>
      <c r="C429" s="12" t="str">
        <f>IF(AND(tblSalaries[[#This Row],[Region]]=Selected_Region, tblSalaries[[#This Row],[Job Type]]=Selected_Job_Type), COUNT($C$5:C428), "")</f>
        <v/>
      </c>
      <c r="D429" s="5">
        <v>41055.684641203705</v>
      </c>
      <c r="E429" s="6">
        <v>6000</v>
      </c>
      <c r="F429" s="3">
        <v>6000</v>
      </c>
      <c r="G429" s="3" t="s">
        <v>36</v>
      </c>
      <c r="H429" s="3">
        <f>tblSalaries[[#This Row],[clean Salary (in local currency)]]*VLOOKUP(tblSalaries[[#This Row],[Currency]],tblXrate[#Data],2,FALSE)</f>
        <v>6000</v>
      </c>
      <c r="I429" s="3" t="s">
        <v>2414</v>
      </c>
      <c r="J429" s="3" t="s">
        <v>134</v>
      </c>
      <c r="K429" s="3" t="s">
        <v>1</v>
      </c>
      <c r="L429" s="3" t="str">
        <f>VLOOKUP(tblSalaries[[#This Row],[Where do you work]],tblCountries[[Actual]:[Mapping]],2,FALSE)</f>
        <v>India</v>
      </c>
      <c r="M429" s="12" t="str">
        <f>VLOOKUP(tblSalaries[[#This Row],[clean Country]], mapping!$M$4:$N$137, 2, FALSE)</f>
        <v>Asia</v>
      </c>
      <c r="N429" s="3" t="s">
        <v>34</v>
      </c>
      <c r="O429" s="12">
        <v>2.5</v>
      </c>
      <c r="P429" s="3">
        <v>6</v>
      </c>
    </row>
    <row r="430" spans="2:16" ht="15" customHeight="1">
      <c r="B430" s="3" t="s">
        <v>894</v>
      </c>
      <c r="C430" s="12" t="str">
        <f>IF(AND(tblSalaries[[#This Row],[Region]]=Selected_Region, tblSalaries[[#This Row],[Job Type]]=Selected_Job_Type), COUNT($C$5:C429), "")</f>
        <v/>
      </c>
      <c r="D430" s="5">
        <v>41055.085821759261</v>
      </c>
      <c r="E430" s="6">
        <v>45880</v>
      </c>
      <c r="F430" s="3">
        <v>45880</v>
      </c>
      <c r="G430" s="3" t="s">
        <v>36</v>
      </c>
      <c r="H430" s="3">
        <f>tblSalaries[[#This Row],[clean Salary (in local currency)]]*VLOOKUP(tblSalaries[[#This Row],[Currency]],tblXrate[#Data],2,FALSE)</f>
        <v>45880</v>
      </c>
      <c r="I430" s="3" t="s">
        <v>895</v>
      </c>
      <c r="J430" s="3" t="s">
        <v>134</v>
      </c>
      <c r="K430" s="3" t="s">
        <v>0</v>
      </c>
      <c r="L430" s="3" t="str">
        <f>VLOOKUP(tblSalaries[[#This Row],[Where do you work]],tblCountries[[Actual]:[Mapping]],2,FALSE)</f>
        <v>USA</v>
      </c>
      <c r="M430" s="12" t="str">
        <f>VLOOKUP(tblSalaries[[#This Row],[clean Country]], mapping!$M$4:$N$137, 2, FALSE)</f>
        <v>US / Canada</v>
      </c>
      <c r="N430" s="3" t="s">
        <v>61</v>
      </c>
      <c r="O430" s="12">
        <v>8</v>
      </c>
    </row>
    <row r="431" spans="2:16" ht="15" customHeight="1">
      <c r="B431" s="3" t="s">
        <v>2435</v>
      </c>
      <c r="C431" s="12" t="str">
        <f>IF(AND(tblSalaries[[#This Row],[Region]]=Selected_Region, tblSalaries[[#This Row],[Job Type]]=Selected_Job_Type), COUNT($C$5:C430), "")</f>
        <v/>
      </c>
      <c r="D431" s="5">
        <v>41055.148784722223</v>
      </c>
      <c r="E431" s="6">
        <v>6000</v>
      </c>
      <c r="F431" s="3">
        <v>6000</v>
      </c>
      <c r="G431" s="3" t="s">
        <v>36</v>
      </c>
      <c r="H431" s="3">
        <f>tblSalaries[[#This Row],[clean Salary (in local currency)]]*VLOOKUP(tblSalaries[[#This Row],[Currency]],tblXrate[#Data],2,FALSE)</f>
        <v>6000</v>
      </c>
      <c r="I431" s="3" t="s">
        <v>2431</v>
      </c>
      <c r="J431" s="3" t="s">
        <v>632</v>
      </c>
      <c r="K431" s="3" t="s">
        <v>1</v>
      </c>
      <c r="L431" s="3" t="str">
        <f>VLOOKUP(tblSalaries[[#This Row],[Where do you work]],tblCountries[[Actual]:[Mapping]],2,FALSE)</f>
        <v>India</v>
      </c>
      <c r="M431" s="12" t="str">
        <f>VLOOKUP(tblSalaries[[#This Row],[clean Country]], mapping!$M$4:$N$137, 2, FALSE)</f>
        <v>Asia</v>
      </c>
      <c r="N431" s="3" t="s">
        <v>61</v>
      </c>
      <c r="O431" s="12">
        <v>8</v>
      </c>
    </row>
    <row r="432" spans="2:16" ht="15" customHeight="1">
      <c r="B432" s="3" t="s">
        <v>3076</v>
      </c>
      <c r="C432" s="12" t="str">
        <f>IF(AND(tblSalaries[[#This Row],[Region]]=Selected_Region, tblSalaries[[#This Row],[Job Type]]=Selected_Job_Type), COUNT($C$5:C431), "")</f>
        <v/>
      </c>
      <c r="D432" s="5">
        <v>41067.587939814817</v>
      </c>
      <c r="E432" s="6" t="s">
        <v>3077</v>
      </c>
      <c r="F432" s="3">
        <v>6000</v>
      </c>
      <c r="G432" s="3" t="s">
        <v>36</v>
      </c>
      <c r="H432" s="3">
        <f>tblSalaries[[#This Row],[clean Salary (in local currency)]]*VLOOKUP(tblSalaries[[#This Row],[Currency]],tblXrate[#Data],2,FALSE)</f>
        <v>6000</v>
      </c>
      <c r="I432" s="3" t="s">
        <v>3078</v>
      </c>
      <c r="J432" s="3" t="s">
        <v>632</v>
      </c>
      <c r="K432" s="3" t="s">
        <v>3079</v>
      </c>
      <c r="L432" s="3" t="str">
        <f>VLOOKUP(tblSalaries[[#This Row],[Where do you work]],tblCountries[[Actual]:[Mapping]],2,FALSE)</f>
        <v>Armenia</v>
      </c>
      <c r="M432" s="12" t="str">
        <f>VLOOKUP(tblSalaries[[#This Row],[clean Country]], mapping!$M$4:$N$137, 2, FALSE)</f>
        <v>Asia</v>
      </c>
      <c r="N432" s="3" t="s">
        <v>61</v>
      </c>
      <c r="O432" s="12">
        <v>8</v>
      </c>
      <c r="P432" s="3">
        <v>5</v>
      </c>
    </row>
    <row r="433" spans="2:16" ht="15" customHeight="1">
      <c r="B433" s="3" t="s">
        <v>475</v>
      </c>
      <c r="C433" s="12" t="str">
        <f>IF(AND(tblSalaries[[#This Row],[Region]]=Selected_Region, tblSalaries[[#This Row],[Job Type]]=Selected_Job_Type), COUNT($C$5:C432), "")</f>
        <v/>
      </c>
      <c r="D433" s="5">
        <v>41064.072951388887</v>
      </c>
      <c r="E433" s="6">
        <v>340000</v>
      </c>
      <c r="F433" s="3">
        <v>340000</v>
      </c>
      <c r="G433" s="3" t="s">
        <v>31</v>
      </c>
      <c r="H433" s="3">
        <f>tblSalaries[[#This Row],[clean Salary (in local currency)]]*VLOOKUP(tblSalaries[[#This Row],[Currency]],tblXrate[#Data],2,FALSE)</f>
        <v>6054.6916737304728</v>
      </c>
      <c r="I433" s="3" t="s">
        <v>460</v>
      </c>
      <c r="J433" s="3" t="s">
        <v>134</v>
      </c>
      <c r="K433" s="3" t="s">
        <v>1</v>
      </c>
      <c r="L433" s="3" t="str">
        <f>VLOOKUP(tblSalaries[[#This Row],[Where do you work]],tblCountries[[Actual]:[Mapping]],2,FALSE)</f>
        <v>India</v>
      </c>
      <c r="M433" s="12" t="str">
        <f>VLOOKUP(tblSalaries[[#This Row],[clean Country]], mapping!$M$4:$N$137, 2, FALSE)</f>
        <v>Asia</v>
      </c>
      <c r="N433" s="3" t="s">
        <v>38</v>
      </c>
      <c r="O433" s="12">
        <v>5</v>
      </c>
      <c r="P433" s="3">
        <v>5</v>
      </c>
    </row>
    <row r="434" spans="2:16" ht="15" customHeight="1">
      <c r="B434" s="3" t="s">
        <v>903</v>
      </c>
      <c r="C434" s="12" t="str">
        <f>IF(AND(tblSalaries[[#This Row],[Region]]=Selected_Region, tblSalaries[[#This Row],[Job Type]]=Selected_Job_Type), COUNT($C$5:C433), "")</f>
        <v/>
      </c>
      <c r="D434" s="5">
        <v>41061.87023148148</v>
      </c>
      <c r="E434" s="6">
        <v>50000</v>
      </c>
      <c r="F434" s="3">
        <v>50000</v>
      </c>
      <c r="G434" s="3" t="s">
        <v>36</v>
      </c>
      <c r="H434" s="3">
        <f>tblSalaries[[#This Row],[clean Salary (in local currency)]]*VLOOKUP(tblSalaries[[#This Row],[Currency]],tblXrate[#Data],2,FALSE)</f>
        <v>50000</v>
      </c>
      <c r="I434" s="3" t="s">
        <v>904</v>
      </c>
      <c r="J434" s="3" t="s">
        <v>112</v>
      </c>
      <c r="K434" s="3" t="s">
        <v>0</v>
      </c>
      <c r="L434" s="3" t="str">
        <f>VLOOKUP(tblSalaries[[#This Row],[Where do you work]],tblCountries[[Actual]:[Mapping]],2,FALSE)</f>
        <v>USA</v>
      </c>
      <c r="M434" s="12" t="str">
        <f>VLOOKUP(tblSalaries[[#This Row],[clean Country]], mapping!$M$4:$N$137, 2, FALSE)</f>
        <v>US / Canada</v>
      </c>
      <c r="N434" s="3" t="s">
        <v>61</v>
      </c>
      <c r="O434" s="12">
        <v>8</v>
      </c>
      <c r="P434" s="3">
        <v>12</v>
      </c>
    </row>
    <row r="435" spans="2:16" ht="15" customHeight="1">
      <c r="B435" s="3" t="s">
        <v>905</v>
      </c>
      <c r="C435" s="12" t="str">
        <f>IF(AND(tblSalaries[[#This Row],[Region]]=Selected_Region, tblSalaries[[#This Row],[Job Type]]=Selected_Job_Type), COUNT($C$5:C434), "")</f>
        <v/>
      </c>
      <c r="D435" s="5">
        <v>41055.141562500001</v>
      </c>
      <c r="E435" s="6" t="s">
        <v>906</v>
      </c>
      <c r="F435" s="3">
        <v>169000</v>
      </c>
      <c r="G435" s="3" t="s">
        <v>36</v>
      </c>
      <c r="H435" s="3">
        <f>tblSalaries[[#This Row],[clean Salary (in local currency)]]*VLOOKUP(tblSalaries[[#This Row],[Currency]],tblXrate[#Data],2,FALSE)</f>
        <v>169000</v>
      </c>
      <c r="I435" s="3" t="s">
        <v>907</v>
      </c>
      <c r="J435" s="3" t="s">
        <v>444</v>
      </c>
      <c r="K435" s="3" t="s">
        <v>0</v>
      </c>
      <c r="L435" s="3" t="str">
        <f>VLOOKUP(tblSalaries[[#This Row],[Where do you work]],tblCountries[[Actual]:[Mapping]],2,FALSE)</f>
        <v>USA</v>
      </c>
      <c r="M435" s="12" t="str">
        <f>VLOOKUP(tblSalaries[[#This Row],[clean Country]], mapping!$M$4:$N$137, 2, FALSE)</f>
        <v>US / Canada</v>
      </c>
      <c r="N435" s="3" t="s">
        <v>34</v>
      </c>
      <c r="O435" s="12">
        <v>2.5</v>
      </c>
    </row>
    <row r="436" spans="2:16" ht="15" customHeight="1">
      <c r="B436" s="3" t="s">
        <v>908</v>
      </c>
      <c r="C436" s="12" t="str">
        <f>IF(AND(tblSalaries[[#This Row],[Region]]=Selected_Region, tblSalaries[[#This Row],[Job Type]]=Selected_Job_Type), COUNT($C$5:C435), "")</f>
        <v/>
      </c>
      <c r="D436" s="5">
        <v>41065.015439814815</v>
      </c>
      <c r="E436" s="6">
        <v>59000</v>
      </c>
      <c r="F436" s="3">
        <v>59000</v>
      </c>
      <c r="G436" s="3" t="s">
        <v>36</v>
      </c>
      <c r="H436" s="3">
        <f>tblSalaries[[#This Row],[clean Salary (in local currency)]]*VLOOKUP(tblSalaries[[#This Row],[Currency]],tblXrate[#Data],2,FALSE)</f>
        <v>59000</v>
      </c>
      <c r="I436" s="3" t="s">
        <v>909</v>
      </c>
      <c r="J436" s="3" t="s">
        <v>134</v>
      </c>
      <c r="K436" s="3" t="s">
        <v>0</v>
      </c>
      <c r="L436" s="3" t="str">
        <f>VLOOKUP(tblSalaries[[#This Row],[Where do you work]],tblCountries[[Actual]:[Mapping]],2,FALSE)</f>
        <v>USA</v>
      </c>
      <c r="M436" s="12" t="str">
        <f>VLOOKUP(tblSalaries[[#This Row],[clean Country]], mapping!$M$4:$N$137, 2, FALSE)</f>
        <v>US / Canada</v>
      </c>
      <c r="N436" s="3" t="s">
        <v>73</v>
      </c>
      <c r="O436" s="12">
        <v>1.5</v>
      </c>
      <c r="P436" s="3">
        <v>3</v>
      </c>
    </row>
    <row r="437" spans="2:16" ht="15" customHeight="1">
      <c r="B437" s="3" t="s">
        <v>353</v>
      </c>
      <c r="C437" s="12" t="str">
        <f>IF(AND(tblSalaries[[#This Row],[Region]]=Selected_Region, tblSalaries[[#This Row],[Job Type]]=Selected_Job_Type), COUNT($C$5:C436), "")</f>
        <v/>
      </c>
      <c r="D437" s="5">
        <v>41076.742673611108</v>
      </c>
      <c r="E437" s="6" t="s">
        <v>354</v>
      </c>
      <c r="F437" s="3">
        <v>350000</v>
      </c>
      <c r="G437" s="3" t="s">
        <v>31</v>
      </c>
      <c r="H437" s="3">
        <f>tblSalaries[[#This Row],[clean Salary (in local currency)]]*VLOOKUP(tblSalaries[[#This Row],[Currency]],tblXrate[#Data],2,FALSE)</f>
        <v>6232.7708406048987</v>
      </c>
      <c r="I437" s="3" t="s">
        <v>112</v>
      </c>
      <c r="J437" s="3" t="s">
        <v>112</v>
      </c>
      <c r="K437" s="3" t="s">
        <v>1</v>
      </c>
      <c r="L437" s="3" t="str">
        <f>VLOOKUP(tblSalaries[[#This Row],[Where do you work]],tblCountries[[Actual]:[Mapping]],2,FALSE)</f>
        <v>India</v>
      </c>
      <c r="M437" s="12" t="str">
        <f>VLOOKUP(tblSalaries[[#This Row],[clean Country]], mapping!$M$4:$N$137, 2, FALSE)</f>
        <v>Asia</v>
      </c>
      <c r="N437" s="3" t="s">
        <v>38</v>
      </c>
      <c r="O437" s="12">
        <v>5</v>
      </c>
      <c r="P437" s="3">
        <v>6</v>
      </c>
    </row>
    <row r="438" spans="2:16" ht="15" customHeight="1">
      <c r="B438" s="3" t="s">
        <v>1276</v>
      </c>
      <c r="C438" s="12" t="str">
        <f>IF(AND(tblSalaries[[#This Row],[Region]]=Selected_Region, tblSalaries[[#This Row],[Job Type]]=Selected_Job_Type), COUNT($C$5:C437), "")</f>
        <v/>
      </c>
      <c r="D438" s="5">
        <v>41057.48133101852</v>
      </c>
      <c r="E438" s="6" t="s">
        <v>1277</v>
      </c>
      <c r="F438" s="3">
        <v>350000</v>
      </c>
      <c r="G438" s="3" t="s">
        <v>31</v>
      </c>
      <c r="H438" s="3">
        <f>tblSalaries[[#This Row],[clean Salary (in local currency)]]*VLOOKUP(tblSalaries[[#This Row],[Currency]],tblXrate[#Data],2,FALSE)</f>
        <v>6232.7708406048987</v>
      </c>
      <c r="I438" s="3" t="s">
        <v>1253</v>
      </c>
      <c r="J438" s="3" t="s">
        <v>112</v>
      </c>
      <c r="K438" s="3" t="s">
        <v>1</v>
      </c>
      <c r="L438" s="3" t="str">
        <f>VLOOKUP(tblSalaries[[#This Row],[Where do you work]],tblCountries[[Actual]:[Mapping]],2,FALSE)</f>
        <v>India</v>
      </c>
      <c r="M438" s="12" t="str">
        <f>VLOOKUP(tblSalaries[[#This Row],[clean Country]], mapping!$M$4:$N$137, 2, FALSE)</f>
        <v>Asia</v>
      </c>
      <c r="N438" s="3" t="s">
        <v>38</v>
      </c>
      <c r="O438" s="12">
        <v>5</v>
      </c>
      <c r="P438" s="3">
        <v>2.5</v>
      </c>
    </row>
    <row r="439" spans="2:16" ht="15" customHeight="1">
      <c r="B439" s="3" t="s">
        <v>915</v>
      </c>
      <c r="C439" s="12" t="str">
        <f>IF(AND(tblSalaries[[#This Row],[Region]]=Selected_Region, tblSalaries[[#This Row],[Job Type]]=Selected_Job_Type), COUNT($C$5:C438), "")</f>
        <v/>
      </c>
      <c r="D439" s="5">
        <v>41057.546261574076</v>
      </c>
      <c r="E439" s="6">
        <v>3500</v>
      </c>
      <c r="F439" s="3">
        <v>42000</v>
      </c>
      <c r="G439" s="3" t="s">
        <v>36</v>
      </c>
      <c r="H439" s="3">
        <f>tblSalaries[[#This Row],[clean Salary (in local currency)]]*VLOOKUP(tblSalaries[[#This Row],[Currency]],tblXrate[#Data],2,FALSE)</f>
        <v>42000</v>
      </c>
      <c r="I439" s="3" t="s">
        <v>916</v>
      </c>
      <c r="J439" s="3" t="s">
        <v>134</v>
      </c>
      <c r="K439" s="3" t="s">
        <v>214</v>
      </c>
      <c r="L439" s="3" t="str">
        <f>VLOOKUP(tblSalaries[[#This Row],[Where do you work]],tblCountries[[Actual]:[Mapping]],2,FALSE)</f>
        <v>Kuwait</v>
      </c>
      <c r="M439" s="12" t="str">
        <f>VLOOKUP(tblSalaries[[#This Row],[clean Country]], mapping!$M$4:$N$137, 2, FALSE)</f>
        <v>Middle East</v>
      </c>
      <c r="N439" s="3" t="s">
        <v>61</v>
      </c>
      <c r="O439" s="12">
        <v>8</v>
      </c>
      <c r="P439" s="3">
        <v>5</v>
      </c>
    </row>
    <row r="440" spans="2:16" ht="15" customHeight="1">
      <c r="B440" s="3" t="s">
        <v>1925</v>
      </c>
      <c r="C440" s="12" t="str">
        <f>IF(AND(tblSalaries[[#This Row],[Region]]=Selected_Region, tblSalaries[[#This Row],[Job Type]]=Selected_Job_Type), COUNT($C$5:C439), "")</f>
        <v/>
      </c>
      <c r="D440" s="5">
        <v>41058.569548611114</v>
      </c>
      <c r="E440" s="6" t="s">
        <v>1926</v>
      </c>
      <c r="F440" s="3">
        <v>350000</v>
      </c>
      <c r="G440" s="3" t="s">
        <v>31</v>
      </c>
      <c r="H440" s="3">
        <f>tblSalaries[[#This Row],[clean Salary (in local currency)]]*VLOOKUP(tblSalaries[[#This Row],[Currency]],tblXrate[#Data],2,FALSE)</f>
        <v>6232.7708406048987</v>
      </c>
      <c r="I440" s="3" t="s">
        <v>1927</v>
      </c>
      <c r="J440" s="3" t="s">
        <v>112</v>
      </c>
      <c r="K440" s="3" t="s">
        <v>1</v>
      </c>
      <c r="L440" s="3" t="str">
        <f>VLOOKUP(tblSalaries[[#This Row],[Where do you work]],tblCountries[[Actual]:[Mapping]],2,FALSE)</f>
        <v>India</v>
      </c>
      <c r="M440" s="12" t="str">
        <f>VLOOKUP(tblSalaries[[#This Row],[clean Country]], mapping!$M$4:$N$137, 2, FALSE)</f>
        <v>Asia</v>
      </c>
      <c r="N440" s="3" t="s">
        <v>38</v>
      </c>
      <c r="O440" s="12">
        <v>5</v>
      </c>
      <c r="P440" s="3">
        <v>1.5</v>
      </c>
    </row>
    <row r="441" spans="2:16" ht="15" customHeight="1">
      <c r="B441" s="3" t="s">
        <v>919</v>
      </c>
      <c r="C441" s="12" t="str">
        <f>IF(AND(tblSalaries[[#This Row],[Region]]=Selected_Region, tblSalaries[[#This Row],[Job Type]]=Selected_Job_Type), COUNT($C$5:C440), "")</f>
        <v/>
      </c>
      <c r="D441" s="5">
        <v>41055.083449074074</v>
      </c>
      <c r="E441" s="6" t="s">
        <v>920</v>
      </c>
      <c r="F441" s="3">
        <v>28000</v>
      </c>
      <c r="G441" s="3" t="s">
        <v>108</v>
      </c>
      <c r="H441" s="3">
        <f>tblSalaries[[#This Row],[clean Salary (in local currency)]]*VLOOKUP(tblSalaries[[#This Row],[Currency]],tblXrate[#Data],2,FALSE)</f>
        <v>44132.991617883956</v>
      </c>
      <c r="I441" s="3" t="s">
        <v>921</v>
      </c>
      <c r="J441" s="3" t="s">
        <v>134</v>
      </c>
      <c r="K441" s="3" t="s">
        <v>89</v>
      </c>
      <c r="L441" s="3" t="str">
        <f>VLOOKUP(tblSalaries[[#This Row],[Where do you work]],tblCountries[[Actual]:[Mapping]],2,FALSE)</f>
        <v>UK</v>
      </c>
      <c r="M441" s="12" t="str">
        <f>VLOOKUP(tblSalaries[[#This Row],[clean Country]], mapping!$M$4:$N$137, 2, FALSE)</f>
        <v>EU</v>
      </c>
      <c r="N441" s="3" t="s">
        <v>34</v>
      </c>
      <c r="O441" s="12">
        <v>2.5</v>
      </c>
    </row>
    <row r="442" spans="2:16" ht="15" customHeight="1">
      <c r="B442" s="3" t="s">
        <v>2065</v>
      </c>
      <c r="C442" s="12" t="str">
        <f>IF(AND(tblSalaries[[#This Row],[Region]]=Selected_Region, tblSalaries[[#This Row],[Job Type]]=Selected_Job_Type), COUNT($C$5:C441), "")</f>
        <v/>
      </c>
      <c r="D442" s="5">
        <v>41055.039988425924</v>
      </c>
      <c r="E442" s="6" t="s">
        <v>2066</v>
      </c>
      <c r="F442" s="3">
        <v>350000</v>
      </c>
      <c r="G442" s="3" t="s">
        <v>31</v>
      </c>
      <c r="H442" s="3">
        <f>tblSalaries[[#This Row],[clean Salary (in local currency)]]*VLOOKUP(tblSalaries[[#This Row],[Currency]],tblXrate[#Data],2,FALSE)</f>
        <v>6232.7708406048987</v>
      </c>
      <c r="I442" s="3" t="s">
        <v>2067</v>
      </c>
      <c r="J442" s="3" t="s">
        <v>45</v>
      </c>
      <c r="K442" s="3" t="s">
        <v>1</v>
      </c>
      <c r="L442" s="3" t="str">
        <f>VLOOKUP(tblSalaries[[#This Row],[Where do you work]],tblCountries[[Actual]:[Mapping]],2,FALSE)</f>
        <v>India</v>
      </c>
      <c r="M442" s="12" t="str">
        <f>VLOOKUP(tblSalaries[[#This Row],[clean Country]], mapping!$M$4:$N$137, 2, FALSE)</f>
        <v>Asia</v>
      </c>
      <c r="N442" s="3" t="s">
        <v>38</v>
      </c>
      <c r="O442" s="12">
        <v>5</v>
      </c>
    </row>
    <row r="443" spans="2:16" ht="15" customHeight="1">
      <c r="B443" s="3" t="s">
        <v>2302</v>
      </c>
      <c r="C443" s="12" t="str">
        <f>IF(AND(tblSalaries[[#This Row],[Region]]=Selected_Region, tblSalaries[[#This Row],[Job Type]]=Selected_Job_Type), COUNT($C$5:C442), "")</f>
        <v/>
      </c>
      <c r="D443" s="5">
        <v>41078.744351851848</v>
      </c>
      <c r="E443" s="6" t="s">
        <v>2303</v>
      </c>
      <c r="F443" s="3">
        <v>350000</v>
      </c>
      <c r="G443" s="3" t="s">
        <v>31</v>
      </c>
      <c r="H443" s="3">
        <f>tblSalaries[[#This Row],[clean Salary (in local currency)]]*VLOOKUP(tblSalaries[[#This Row],[Currency]],tblXrate[#Data],2,FALSE)</f>
        <v>6232.7708406048987</v>
      </c>
      <c r="I443" s="3" t="s">
        <v>2304</v>
      </c>
      <c r="J443" s="3" t="s">
        <v>134</v>
      </c>
      <c r="K443" s="3" t="s">
        <v>1</v>
      </c>
      <c r="L443" s="3" t="str">
        <f>VLOOKUP(tblSalaries[[#This Row],[Where do you work]],tblCountries[[Actual]:[Mapping]],2,FALSE)</f>
        <v>India</v>
      </c>
      <c r="M443" s="12" t="str">
        <f>VLOOKUP(tblSalaries[[#This Row],[clean Country]], mapping!$M$4:$N$137, 2, FALSE)</f>
        <v>Asia</v>
      </c>
      <c r="N443" s="3" t="s">
        <v>34</v>
      </c>
      <c r="O443" s="12">
        <v>2.5</v>
      </c>
      <c r="P443" s="3">
        <v>27</v>
      </c>
    </row>
    <row r="444" spans="2:16" ht="15" customHeight="1">
      <c r="B444" s="3" t="s">
        <v>925</v>
      </c>
      <c r="C444" s="12" t="str">
        <f>IF(AND(tblSalaries[[#This Row],[Region]]=Selected_Region, tblSalaries[[#This Row],[Job Type]]=Selected_Job_Type), COUNT($C$5:C443), "")</f>
        <v/>
      </c>
      <c r="D444" s="5">
        <v>41055.322268518517</v>
      </c>
      <c r="E444" s="6">
        <v>300000</v>
      </c>
      <c r="F444" s="3">
        <v>300000</v>
      </c>
      <c r="G444" s="3" t="s">
        <v>36</v>
      </c>
      <c r="H444" s="3">
        <f>tblSalaries[[#This Row],[clean Salary (in local currency)]]*VLOOKUP(tblSalaries[[#This Row],[Currency]],tblXrate[#Data],2,FALSE)</f>
        <v>300000</v>
      </c>
      <c r="I444" s="3" t="s">
        <v>926</v>
      </c>
      <c r="J444" s="3" t="s">
        <v>444</v>
      </c>
      <c r="K444" s="3" t="s">
        <v>0</v>
      </c>
      <c r="L444" s="3" t="str">
        <f>VLOOKUP(tblSalaries[[#This Row],[Where do you work]],tblCountries[[Actual]:[Mapping]],2,FALSE)</f>
        <v>USA</v>
      </c>
      <c r="M444" s="12" t="str">
        <f>VLOOKUP(tblSalaries[[#This Row],[clean Country]], mapping!$M$4:$N$137, 2, FALSE)</f>
        <v>US / Canada</v>
      </c>
      <c r="N444" s="3" t="s">
        <v>34</v>
      </c>
      <c r="O444" s="12">
        <v>2.5</v>
      </c>
      <c r="P444" s="3">
        <v>30</v>
      </c>
    </row>
    <row r="445" spans="2:16" ht="15" customHeight="1">
      <c r="B445" s="3" t="s">
        <v>2579</v>
      </c>
      <c r="C445" s="12" t="str">
        <f>IF(AND(tblSalaries[[#This Row],[Region]]=Selected_Region, tblSalaries[[#This Row],[Job Type]]=Selected_Job_Type), COUNT($C$5:C444), "")</f>
        <v/>
      </c>
      <c r="D445" s="5">
        <v>41057.954444444447</v>
      </c>
      <c r="E445" s="6" t="s">
        <v>2303</v>
      </c>
      <c r="F445" s="3">
        <v>350000</v>
      </c>
      <c r="G445" s="3" t="s">
        <v>31</v>
      </c>
      <c r="H445" s="3">
        <f>tblSalaries[[#This Row],[clean Salary (in local currency)]]*VLOOKUP(tblSalaries[[#This Row],[Currency]],tblXrate[#Data],2,FALSE)</f>
        <v>6232.7708406048987</v>
      </c>
      <c r="I445" s="3" t="s">
        <v>2580</v>
      </c>
      <c r="J445" s="3" t="s">
        <v>45</v>
      </c>
      <c r="K445" s="3" t="s">
        <v>1</v>
      </c>
      <c r="L445" s="3" t="str">
        <f>VLOOKUP(tblSalaries[[#This Row],[Where do you work]],tblCountries[[Actual]:[Mapping]],2,FALSE)</f>
        <v>India</v>
      </c>
      <c r="M445" s="12" t="str">
        <f>VLOOKUP(tblSalaries[[#This Row],[clean Country]], mapping!$M$4:$N$137, 2, FALSE)</f>
        <v>Asia</v>
      </c>
      <c r="N445" s="3" t="s">
        <v>34</v>
      </c>
      <c r="O445" s="12">
        <v>2.5</v>
      </c>
      <c r="P445" s="3">
        <v>1.5</v>
      </c>
    </row>
    <row r="446" spans="2:16" ht="15" customHeight="1">
      <c r="B446" s="3" t="s">
        <v>928</v>
      </c>
      <c r="C446" s="12" t="str">
        <f>IF(AND(tblSalaries[[#This Row],[Region]]=Selected_Region, tblSalaries[[#This Row],[Job Type]]=Selected_Job_Type), COUNT($C$5:C445), "")</f>
        <v/>
      </c>
      <c r="D446" s="5">
        <v>41058.374780092592</v>
      </c>
      <c r="E446" s="6">
        <v>107000</v>
      </c>
      <c r="F446" s="3">
        <v>107000</v>
      </c>
      <c r="G446" s="3" t="s">
        <v>36</v>
      </c>
      <c r="H446" s="3">
        <f>tblSalaries[[#This Row],[clean Salary (in local currency)]]*VLOOKUP(tblSalaries[[#This Row],[Currency]],tblXrate[#Data],2,FALSE)</f>
        <v>107000</v>
      </c>
      <c r="I446" s="3" t="s">
        <v>929</v>
      </c>
      <c r="J446" s="3" t="s">
        <v>45</v>
      </c>
      <c r="K446" s="3" t="s">
        <v>0</v>
      </c>
      <c r="L446" s="3" t="str">
        <f>VLOOKUP(tblSalaries[[#This Row],[Where do you work]],tblCountries[[Actual]:[Mapping]],2,FALSE)</f>
        <v>USA</v>
      </c>
      <c r="M446" s="12" t="str">
        <f>VLOOKUP(tblSalaries[[#This Row],[clean Country]], mapping!$M$4:$N$137, 2, FALSE)</f>
        <v>US / Canada</v>
      </c>
      <c r="N446" s="3" t="s">
        <v>38</v>
      </c>
      <c r="O446" s="12">
        <v>5</v>
      </c>
      <c r="P446" s="3">
        <v>12</v>
      </c>
    </row>
    <row r="447" spans="2:16" ht="15" customHeight="1">
      <c r="B447" s="3" t="s">
        <v>930</v>
      </c>
      <c r="C447" s="12" t="str">
        <f>IF(AND(tblSalaries[[#This Row],[Region]]=Selected_Region, tblSalaries[[#This Row],[Job Type]]=Selected_Job_Type), COUNT($C$5:C446), "")</f>
        <v/>
      </c>
      <c r="D447" s="5">
        <v>41054.150891203702</v>
      </c>
      <c r="E447" s="6" t="s">
        <v>931</v>
      </c>
      <c r="F447" s="3">
        <v>44000</v>
      </c>
      <c r="G447" s="3" t="s">
        <v>36</v>
      </c>
      <c r="H447" s="3">
        <f>tblSalaries[[#This Row],[clean Salary (in local currency)]]*VLOOKUP(tblSalaries[[#This Row],[Currency]],tblXrate[#Data],2,FALSE)</f>
        <v>44000</v>
      </c>
      <c r="I447" s="3" t="s">
        <v>932</v>
      </c>
      <c r="J447" s="3" t="s">
        <v>444</v>
      </c>
      <c r="K447" s="3" t="s">
        <v>190</v>
      </c>
      <c r="L447" s="3" t="str">
        <f>VLOOKUP(tblSalaries[[#This Row],[Where do you work]],tblCountries[[Actual]:[Mapping]],2,FALSE)</f>
        <v>Portugal</v>
      </c>
      <c r="M447" s="12" t="str">
        <f>VLOOKUP(tblSalaries[[#This Row],[clean Country]], mapping!$M$4:$N$137, 2, FALSE)</f>
        <v>EU</v>
      </c>
      <c r="N447" s="3" t="s">
        <v>73</v>
      </c>
      <c r="O447" s="12">
        <v>1.5</v>
      </c>
    </row>
    <row r="448" spans="2:16" ht="15" customHeight="1">
      <c r="B448" s="3" t="s">
        <v>933</v>
      </c>
      <c r="C448" s="12" t="str">
        <f>IF(AND(tblSalaries[[#This Row],[Region]]=Selected_Region, tblSalaries[[#This Row],[Job Type]]=Selected_Job_Type), COUNT($C$5:C447), "")</f>
        <v/>
      </c>
      <c r="D448" s="5">
        <v>41055.028009259258</v>
      </c>
      <c r="E448" s="6">
        <v>95000</v>
      </c>
      <c r="F448" s="3">
        <v>95000</v>
      </c>
      <c r="G448" s="3" t="s">
        <v>36</v>
      </c>
      <c r="H448" s="3">
        <f>tblSalaries[[#This Row],[clean Salary (in local currency)]]*VLOOKUP(tblSalaries[[#This Row],[Currency]],tblXrate[#Data],2,FALSE)</f>
        <v>95000</v>
      </c>
      <c r="I448" s="3" t="s">
        <v>932</v>
      </c>
      <c r="J448" s="3" t="s">
        <v>444</v>
      </c>
      <c r="K448" s="3" t="s">
        <v>0</v>
      </c>
      <c r="L448" s="3" t="str">
        <f>VLOOKUP(tblSalaries[[#This Row],[Where do you work]],tblCountries[[Actual]:[Mapping]],2,FALSE)</f>
        <v>USA</v>
      </c>
      <c r="M448" s="12" t="str">
        <f>VLOOKUP(tblSalaries[[#This Row],[clean Country]], mapping!$M$4:$N$137, 2, FALSE)</f>
        <v>US / Canada</v>
      </c>
      <c r="N448" s="3" t="s">
        <v>38</v>
      </c>
      <c r="O448" s="12">
        <v>5</v>
      </c>
    </row>
    <row r="449" spans="2:16" ht="15" customHeight="1">
      <c r="B449" s="3" t="s">
        <v>934</v>
      </c>
      <c r="C449" s="12" t="str">
        <f>IF(AND(tblSalaries[[#This Row],[Region]]=Selected_Region, tblSalaries[[#This Row],[Job Type]]=Selected_Job_Type), COUNT($C$5:C448), "")</f>
        <v/>
      </c>
      <c r="D449" s="5">
        <v>41055.135231481479</v>
      </c>
      <c r="E449" s="6">
        <v>150000</v>
      </c>
      <c r="F449" s="3">
        <v>150000</v>
      </c>
      <c r="G449" s="3" t="s">
        <v>36</v>
      </c>
      <c r="H449" s="3">
        <f>tblSalaries[[#This Row],[clean Salary (in local currency)]]*VLOOKUP(tblSalaries[[#This Row],[Currency]],tblXrate[#Data],2,FALSE)</f>
        <v>150000</v>
      </c>
      <c r="I449" s="3" t="s">
        <v>932</v>
      </c>
      <c r="J449" s="3" t="s">
        <v>444</v>
      </c>
      <c r="K449" s="3" t="s">
        <v>0</v>
      </c>
      <c r="L449" s="3" t="str">
        <f>VLOOKUP(tblSalaries[[#This Row],[Where do you work]],tblCountries[[Actual]:[Mapping]],2,FALSE)</f>
        <v>USA</v>
      </c>
      <c r="M449" s="12" t="str">
        <f>VLOOKUP(tblSalaries[[#This Row],[clean Country]], mapping!$M$4:$N$137, 2, FALSE)</f>
        <v>US / Canada</v>
      </c>
      <c r="N449" s="3" t="s">
        <v>34</v>
      </c>
      <c r="O449" s="12">
        <v>2.5</v>
      </c>
    </row>
    <row r="450" spans="2:16" ht="15" customHeight="1">
      <c r="B450" s="3" t="s">
        <v>935</v>
      </c>
      <c r="C450" s="12" t="str">
        <f>IF(AND(tblSalaries[[#This Row],[Region]]=Selected_Region, tblSalaries[[#This Row],[Job Type]]=Selected_Job_Type), COUNT($C$5:C449), "")</f>
        <v/>
      </c>
      <c r="D450" s="5">
        <v>41055.307766203703</v>
      </c>
      <c r="E450" s="6">
        <v>150000</v>
      </c>
      <c r="F450" s="3">
        <v>150000</v>
      </c>
      <c r="G450" s="3" t="s">
        <v>36</v>
      </c>
      <c r="H450" s="3">
        <f>tblSalaries[[#This Row],[clean Salary (in local currency)]]*VLOOKUP(tblSalaries[[#This Row],[Currency]],tblXrate[#Data],2,FALSE)</f>
        <v>150000</v>
      </c>
      <c r="I450" s="3" t="s">
        <v>932</v>
      </c>
      <c r="J450" s="3" t="s">
        <v>444</v>
      </c>
      <c r="K450" s="3" t="s">
        <v>0</v>
      </c>
      <c r="L450" s="3" t="str">
        <f>VLOOKUP(tblSalaries[[#This Row],[Where do you work]],tblCountries[[Actual]:[Mapping]],2,FALSE)</f>
        <v>USA</v>
      </c>
      <c r="M450" s="12" t="str">
        <f>VLOOKUP(tblSalaries[[#This Row],[clean Country]], mapping!$M$4:$N$137, 2, FALSE)</f>
        <v>US / Canada</v>
      </c>
      <c r="N450" s="3" t="s">
        <v>38</v>
      </c>
      <c r="O450" s="12">
        <v>5</v>
      </c>
      <c r="P450" s="3">
        <v>22</v>
      </c>
    </row>
    <row r="451" spans="2:16" ht="15" customHeight="1">
      <c r="B451" s="3" t="s">
        <v>936</v>
      </c>
      <c r="C451" s="12" t="str">
        <f>IF(AND(tblSalaries[[#This Row],[Region]]=Selected_Region, tblSalaries[[#This Row],[Job Type]]=Selected_Job_Type), COUNT($C$5:C450), "")</f>
        <v/>
      </c>
      <c r="D451" s="5">
        <v>41055.776863425926</v>
      </c>
      <c r="E451" s="6">
        <v>55000</v>
      </c>
      <c r="F451" s="3">
        <v>55000</v>
      </c>
      <c r="G451" s="3" t="s">
        <v>43</v>
      </c>
      <c r="H451" s="3">
        <f>tblSalaries[[#This Row],[clean Salary (in local currency)]]*VLOOKUP(tblSalaries[[#This Row],[Currency]],tblXrate[#Data],2,FALSE)</f>
        <v>69871.969144538423</v>
      </c>
      <c r="I451" s="3" t="s">
        <v>932</v>
      </c>
      <c r="J451" s="3" t="s">
        <v>444</v>
      </c>
      <c r="K451" s="3" t="s">
        <v>97</v>
      </c>
      <c r="L451" s="3" t="str">
        <f>VLOOKUP(tblSalaries[[#This Row],[Where do you work]],tblCountries[[Actual]:[Mapping]],2,FALSE)</f>
        <v>italy</v>
      </c>
      <c r="M451" s="12" t="str">
        <f>VLOOKUP(tblSalaries[[#This Row],[clean Country]], mapping!$M$4:$N$137, 2, FALSE)</f>
        <v>EU</v>
      </c>
      <c r="N451" s="3" t="s">
        <v>34</v>
      </c>
      <c r="O451" s="12">
        <v>2.5</v>
      </c>
      <c r="P451" s="3">
        <v>18</v>
      </c>
    </row>
    <row r="452" spans="2:16" ht="15" customHeight="1">
      <c r="B452" s="3" t="s">
        <v>937</v>
      </c>
      <c r="C452" s="12" t="str">
        <f>IF(AND(tblSalaries[[#This Row],[Region]]=Selected_Region, tblSalaries[[#This Row],[Job Type]]=Selected_Job_Type), COUNT($C$5:C451), "")</f>
        <v/>
      </c>
      <c r="D452" s="5">
        <v>41056.980902777781</v>
      </c>
      <c r="E452" s="6">
        <v>20571</v>
      </c>
      <c r="F452" s="3">
        <v>20571</v>
      </c>
      <c r="G452" s="3" t="s">
        <v>36</v>
      </c>
      <c r="H452" s="3">
        <f>tblSalaries[[#This Row],[clean Salary (in local currency)]]*VLOOKUP(tblSalaries[[#This Row],[Currency]],tblXrate[#Data],2,FALSE)</f>
        <v>20571</v>
      </c>
      <c r="I452" s="3" t="s">
        <v>932</v>
      </c>
      <c r="J452" s="3" t="s">
        <v>444</v>
      </c>
      <c r="K452" s="3" t="s">
        <v>938</v>
      </c>
      <c r="L452" s="3" t="str">
        <f>VLOOKUP(tblSalaries[[#This Row],[Where do you work]],tblCountries[[Actual]:[Mapping]],2,FALSE)</f>
        <v>Albania</v>
      </c>
      <c r="M452" s="12" t="str">
        <f>VLOOKUP(tblSalaries[[#This Row],[clean Country]], mapping!$M$4:$N$137, 2, FALSE)</f>
        <v>EU</v>
      </c>
      <c r="N452" s="3" t="s">
        <v>38</v>
      </c>
      <c r="O452" s="12">
        <v>5</v>
      </c>
      <c r="P452" s="3">
        <v>8</v>
      </c>
    </row>
    <row r="453" spans="2:16" ht="15" customHeight="1">
      <c r="B453" s="3" t="s">
        <v>939</v>
      </c>
      <c r="C453" s="12" t="str">
        <f>IF(AND(tblSalaries[[#This Row],[Region]]=Selected_Region, tblSalaries[[#This Row],[Job Type]]=Selected_Job_Type), COUNT($C$5:C452), "")</f>
        <v/>
      </c>
      <c r="D453" s="5">
        <v>41057.323935185188</v>
      </c>
      <c r="E453" s="6">
        <v>260000</v>
      </c>
      <c r="F453" s="3">
        <v>260000</v>
      </c>
      <c r="G453" s="3" t="s">
        <v>36</v>
      </c>
      <c r="H453" s="3">
        <f>tblSalaries[[#This Row],[clean Salary (in local currency)]]*VLOOKUP(tblSalaries[[#This Row],[Currency]],tblXrate[#Data],2,FALSE)</f>
        <v>260000</v>
      </c>
      <c r="I453" s="3" t="s">
        <v>932</v>
      </c>
      <c r="J453" s="3" t="s">
        <v>444</v>
      </c>
      <c r="K453" s="3" t="s">
        <v>0</v>
      </c>
      <c r="L453" s="3" t="str">
        <f>VLOOKUP(tblSalaries[[#This Row],[Where do you work]],tblCountries[[Actual]:[Mapping]],2,FALSE)</f>
        <v>USA</v>
      </c>
      <c r="M453" s="12" t="str">
        <f>VLOOKUP(tblSalaries[[#This Row],[clean Country]], mapping!$M$4:$N$137, 2, FALSE)</f>
        <v>US / Canada</v>
      </c>
      <c r="N453" s="3" t="s">
        <v>34</v>
      </c>
      <c r="O453" s="12">
        <v>2.5</v>
      </c>
      <c r="P453" s="3">
        <v>10</v>
      </c>
    </row>
    <row r="454" spans="2:16" ht="15" customHeight="1">
      <c r="B454" s="3" t="s">
        <v>940</v>
      </c>
      <c r="C454" s="12" t="str">
        <f>IF(AND(tblSalaries[[#This Row],[Region]]=Selected_Region, tblSalaries[[#This Row],[Job Type]]=Selected_Job_Type), COUNT($C$5:C453), "")</f>
        <v/>
      </c>
      <c r="D454" s="5">
        <v>41060.230486111112</v>
      </c>
      <c r="E454" s="6">
        <v>170000</v>
      </c>
      <c r="F454" s="3">
        <v>170000</v>
      </c>
      <c r="G454" s="3" t="s">
        <v>36</v>
      </c>
      <c r="H454" s="3">
        <f>tblSalaries[[#This Row],[clean Salary (in local currency)]]*VLOOKUP(tblSalaries[[#This Row],[Currency]],tblXrate[#Data],2,FALSE)</f>
        <v>170000</v>
      </c>
      <c r="I454" s="3" t="s">
        <v>932</v>
      </c>
      <c r="J454" s="3" t="s">
        <v>444</v>
      </c>
      <c r="K454" s="3" t="s">
        <v>0</v>
      </c>
      <c r="L454" s="3" t="str">
        <f>VLOOKUP(tblSalaries[[#This Row],[Where do you work]],tblCountries[[Actual]:[Mapping]],2,FALSE)</f>
        <v>USA</v>
      </c>
      <c r="M454" s="12" t="str">
        <f>VLOOKUP(tblSalaries[[#This Row],[clean Country]], mapping!$M$4:$N$137, 2, FALSE)</f>
        <v>US / Canada</v>
      </c>
      <c r="N454" s="3" t="s">
        <v>34</v>
      </c>
      <c r="O454" s="12">
        <v>2.5</v>
      </c>
      <c r="P454" s="3">
        <v>18</v>
      </c>
    </row>
    <row r="455" spans="2:16" ht="15" customHeight="1">
      <c r="B455" s="3" t="s">
        <v>941</v>
      </c>
      <c r="C455" s="12" t="str">
        <f>IF(AND(tblSalaries[[#This Row],[Region]]=Selected_Region, tblSalaries[[#This Row],[Job Type]]=Selected_Job_Type), COUNT($C$5:C454), "")</f>
        <v/>
      </c>
      <c r="D455" s="5">
        <v>41066.070601851854</v>
      </c>
      <c r="E455" s="6" t="s">
        <v>942</v>
      </c>
      <c r="F455" s="3">
        <v>45000</v>
      </c>
      <c r="G455" s="3" t="s">
        <v>36</v>
      </c>
      <c r="H455" s="3">
        <f>tblSalaries[[#This Row],[clean Salary (in local currency)]]*VLOOKUP(tblSalaries[[#This Row],[Currency]],tblXrate[#Data],2,FALSE)</f>
        <v>45000</v>
      </c>
      <c r="I455" s="3" t="s">
        <v>932</v>
      </c>
      <c r="J455" s="3" t="s">
        <v>444</v>
      </c>
      <c r="K455" s="3" t="s">
        <v>854</v>
      </c>
      <c r="L455" s="3" t="str">
        <f>VLOOKUP(tblSalaries[[#This Row],[Where do you work]],tblCountries[[Actual]:[Mapping]],2,FALSE)</f>
        <v>Mexico</v>
      </c>
      <c r="M455" s="12" t="str">
        <f>VLOOKUP(tblSalaries[[#This Row],[clean Country]], mapping!$M$4:$N$137, 2, FALSE)</f>
        <v>Latin America</v>
      </c>
      <c r="N455" s="3" t="s">
        <v>38</v>
      </c>
      <c r="O455" s="12">
        <v>5</v>
      </c>
      <c r="P455" s="3">
        <v>5</v>
      </c>
    </row>
    <row r="456" spans="2:16" ht="15" customHeight="1">
      <c r="B456" s="3" t="s">
        <v>943</v>
      </c>
      <c r="C456" s="12" t="str">
        <f>IF(AND(tblSalaries[[#This Row],[Region]]=Selected_Region, tblSalaries[[#This Row],[Job Type]]=Selected_Job_Type), COUNT($C$5:C455), "")</f>
        <v/>
      </c>
      <c r="D456" s="5">
        <v>41055.032280092593</v>
      </c>
      <c r="E456" s="6">
        <v>55000</v>
      </c>
      <c r="F456" s="3">
        <v>55000</v>
      </c>
      <c r="G456" s="3" t="s">
        <v>36</v>
      </c>
      <c r="H456" s="3">
        <f>tblSalaries[[#This Row],[clean Salary (in local currency)]]*VLOOKUP(tblSalaries[[#This Row],[Currency]],tblXrate[#Data],2,FALSE)</f>
        <v>55000</v>
      </c>
      <c r="I456" s="3" t="s">
        <v>944</v>
      </c>
      <c r="J456" s="3" t="s">
        <v>134</v>
      </c>
      <c r="K456" s="3" t="s">
        <v>0</v>
      </c>
      <c r="L456" s="3" t="str">
        <f>VLOOKUP(tblSalaries[[#This Row],[Where do you work]],tblCountries[[Actual]:[Mapping]],2,FALSE)</f>
        <v>USA</v>
      </c>
      <c r="M456" s="12" t="str">
        <f>VLOOKUP(tblSalaries[[#This Row],[clean Country]], mapping!$M$4:$N$137, 2, FALSE)</f>
        <v>US / Canada</v>
      </c>
      <c r="N456" s="3" t="s">
        <v>34</v>
      </c>
      <c r="O456" s="12">
        <v>2.5</v>
      </c>
    </row>
    <row r="457" spans="2:16" ht="15" customHeight="1">
      <c r="B457" s="3" t="s">
        <v>945</v>
      </c>
      <c r="C457" s="12" t="str">
        <f>IF(AND(tblSalaries[[#This Row],[Region]]=Selected_Region, tblSalaries[[#This Row],[Job Type]]=Selected_Job_Type), COUNT($C$5:C456), "")</f>
        <v/>
      </c>
      <c r="D457" s="5">
        <v>41055.028136574074</v>
      </c>
      <c r="E457" s="6" t="s">
        <v>946</v>
      </c>
      <c r="F457" s="3">
        <v>91000</v>
      </c>
      <c r="G457" s="3" t="s">
        <v>36</v>
      </c>
      <c r="H457" s="3">
        <f>tblSalaries[[#This Row],[clean Salary (in local currency)]]*VLOOKUP(tblSalaries[[#This Row],[Currency]],tblXrate[#Data],2,FALSE)</f>
        <v>91000</v>
      </c>
      <c r="I457" s="3" t="s">
        <v>947</v>
      </c>
      <c r="J457" s="3" t="s">
        <v>134</v>
      </c>
      <c r="K457" s="3" t="s">
        <v>0</v>
      </c>
      <c r="L457" s="3" t="str">
        <f>VLOOKUP(tblSalaries[[#This Row],[Where do you work]],tblCountries[[Actual]:[Mapping]],2,FALSE)</f>
        <v>USA</v>
      </c>
      <c r="M457" s="12" t="str">
        <f>VLOOKUP(tblSalaries[[#This Row],[clean Country]], mapping!$M$4:$N$137, 2, FALSE)</f>
        <v>US / Canada</v>
      </c>
      <c r="N457" s="3" t="s">
        <v>73</v>
      </c>
      <c r="O457" s="12">
        <v>1.5</v>
      </c>
    </row>
    <row r="458" spans="2:16" ht="15" customHeight="1">
      <c r="B458" s="3" t="s">
        <v>948</v>
      </c>
      <c r="C458" s="12" t="str">
        <f>IF(AND(tblSalaries[[#This Row],[Region]]=Selected_Region, tblSalaries[[#This Row],[Job Type]]=Selected_Job_Type), COUNT($C$5:C457), "")</f>
        <v/>
      </c>
      <c r="D458" s="5">
        <v>41059.821412037039</v>
      </c>
      <c r="E458" s="6">
        <v>77000</v>
      </c>
      <c r="F458" s="3">
        <v>77000</v>
      </c>
      <c r="G458" s="3" t="s">
        <v>36</v>
      </c>
      <c r="H458" s="3">
        <f>tblSalaries[[#This Row],[clean Salary (in local currency)]]*VLOOKUP(tblSalaries[[#This Row],[Currency]],tblXrate[#Data],2,FALSE)</f>
        <v>77000</v>
      </c>
      <c r="I458" s="3" t="s">
        <v>949</v>
      </c>
      <c r="J458" s="3" t="s">
        <v>374</v>
      </c>
      <c r="K458" s="3" t="s">
        <v>0</v>
      </c>
      <c r="L458" s="3" t="str">
        <f>VLOOKUP(tblSalaries[[#This Row],[Where do you work]],tblCountries[[Actual]:[Mapping]],2,FALSE)</f>
        <v>USA</v>
      </c>
      <c r="M458" s="12" t="str">
        <f>VLOOKUP(tblSalaries[[#This Row],[clean Country]], mapping!$M$4:$N$137, 2, FALSE)</f>
        <v>US / Canada</v>
      </c>
      <c r="N458" s="3" t="s">
        <v>34</v>
      </c>
      <c r="O458" s="12">
        <v>2.5</v>
      </c>
      <c r="P458" s="3">
        <v>13</v>
      </c>
    </row>
    <row r="459" spans="2:16" ht="15" customHeight="1">
      <c r="B459" s="3" t="s">
        <v>3819</v>
      </c>
      <c r="C459" s="12" t="str">
        <f>IF(AND(tblSalaries[[#This Row],[Region]]=Selected_Region, tblSalaries[[#This Row],[Job Type]]=Selected_Job_Type), COUNT($C$5:C458), "")</f>
        <v/>
      </c>
      <c r="D459" s="5">
        <v>41055.227511574078</v>
      </c>
      <c r="E459" s="6" t="s">
        <v>3820</v>
      </c>
      <c r="F459" s="3">
        <v>600000</v>
      </c>
      <c r="G459" s="3" t="s">
        <v>157</v>
      </c>
      <c r="H459" s="3">
        <f>tblSalaries[[#This Row],[clean Salary (in local currency)]]*VLOOKUP(tblSalaries[[#This Row],[Currency]],tblXrate[#Data],2,FALSE)</f>
        <v>6368.453230079479</v>
      </c>
      <c r="I459" s="3" t="s">
        <v>3821</v>
      </c>
      <c r="J459" s="3" t="s">
        <v>41</v>
      </c>
      <c r="K459" s="3" t="s">
        <v>155</v>
      </c>
      <c r="L459" s="3" t="str">
        <f>VLOOKUP(tblSalaries[[#This Row],[Where do you work]],tblCountries[[Actual]:[Mapping]],2,FALSE)</f>
        <v>Pakistan</v>
      </c>
      <c r="M459" s="12" t="str">
        <f>VLOOKUP(tblSalaries[[#This Row],[clean Country]], mapping!$M$4:$N$137, 2, FALSE)</f>
        <v>Asia</v>
      </c>
      <c r="N459" s="3" t="s">
        <v>38</v>
      </c>
      <c r="O459" s="12">
        <v>5</v>
      </c>
    </row>
    <row r="460" spans="2:16" ht="15" customHeight="1">
      <c r="B460" s="3" t="s">
        <v>953</v>
      </c>
      <c r="C460" s="12" t="str">
        <f>IF(AND(tblSalaries[[#This Row],[Region]]=Selected_Region, tblSalaries[[#This Row],[Job Type]]=Selected_Job_Type), COUNT($C$5:C459), "")</f>
        <v/>
      </c>
      <c r="D460" s="5">
        <v>41058.008599537039</v>
      </c>
      <c r="E460" s="6">
        <v>23000</v>
      </c>
      <c r="F460" s="3">
        <v>23000</v>
      </c>
      <c r="G460" s="3" t="s">
        <v>36</v>
      </c>
      <c r="H460" s="3">
        <f>tblSalaries[[#This Row],[clean Salary (in local currency)]]*VLOOKUP(tblSalaries[[#This Row],[Currency]],tblXrate[#Data],2,FALSE)</f>
        <v>23000</v>
      </c>
      <c r="I460" s="3" t="s">
        <v>954</v>
      </c>
      <c r="J460" s="3" t="s">
        <v>45</v>
      </c>
      <c r="K460" s="3" t="s">
        <v>77</v>
      </c>
      <c r="L460" s="3" t="str">
        <f>VLOOKUP(tblSalaries[[#This Row],[Where do you work]],tblCountries[[Actual]:[Mapping]],2,FALSE)</f>
        <v>Saudi Arabia</v>
      </c>
      <c r="M460" s="12" t="str">
        <f>VLOOKUP(tblSalaries[[#This Row],[clean Country]], mapping!$M$4:$N$137, 2, FALSE)</f>
        <v>Middle East</v>
      </c>
      <c r="N460" s="3" t="s">
        <v>61</v>
      </c>
      <c r="O460" s="12">
        <v>8</v>
      </c>
      <c r="P460" s="3">
        <v>14</v>
      </c>
    </row>
    <row r="461" spans="2:16" ht="15" customHeight="1">
      <c r="B461" s="3" t="s">
        <v>955</v>
      </c>
      <c r="C461" s="12" t="str">
        <f>IF(AND(tblSalaries[[#This Row],[Region]]=Selected_Region, tblSalaries[[#This Row],[Job Type]]=Selected_Job_Type), COUNT($C$5:C460), "")</f>
        <v/>
      </c>
      <c r="D461" s="5">
        <v>41058.073067129626</v>
      </c>
      <c r="E461" s="6">
        <v>4100</v>
      </c>
      <c r="F461" s="3">
        <v>49200</v>
      </c>
      <c r="G461" s="3" t="s">
        <v>36</v>
      </c>
      <c r="H461" s="3">
        <f>tblSalaries[[#This Row],[clean Salary (in local currency)]]*VLOOKUP(tblSalaries[[#This Row],[Currency]],tblXrate[#Data],2,FALSE)</f>
        <v>49200</v>
      </c>
      <c r="I461" s="3" t="s">
        <v>954</v>
      </c>
      <c r="J461" s="3" t="s">
        <v>45</v>
      </c>
      <c r="K461" s="3" t="s">
        <v>956</v>
      </c>
      <c r="L461" s="3" t="str">
        <f>VLOOKUP(tblSalaries[[#This Row],[Where do you work]],tblCountries[[Actual]:[Mapping]],2,FALSE)</f>
        <v>Qatar</v>
      </c>
      <c r="M461" s="12" t="str">
        <f>VLOOKUP(tblSalaries[[#This Row],[clean Country]], mapping!$M$4:$N$137, 2, FALSE)</f>
        <v>Middle East</v>
      </c>
      <c r="N461" s="3" t="s">
        <v>34</v>
      </c>
      <c r="O461" s="12">
        <v>2.5</v>
      </c>
      <c r="P461" s="3">
        <v>25</v>
      </c>
    </row>
    <row r="462" spans="2:16" ht="15" customHeight="1">
      <c r="B462" s="3" t="s">
        <v>957</v>
      </c>
      <c r="C462" s="12" t="str">
        <f>IF(AND(tblSalaries[[#This Row],[Region]]=Selected_Region, tblSalaries[[#This Row],[Job Type]]=Selected_Job_Type), COUNT($C$5:C461), "")</f>
        <v/>
      </c>
      <c r="D462" s="5">
        <v>41075.10429398148</v>
      </c>
      <c r="E462" s="6" t="s">
        <v>958</v>
      </c>
      <c r="F462" s="3">
        <v>85000</v>
      </c>
      <c r="G462" s="3" t="s">
        <v>36</v>
      </c>
      <c r="H462" s="3">
        <f>tblSalaries[[#This Row],[clean Salary (in local currency)]]*VLOOKUP(tblSalaries[[#This Row],[Currency]],tblXrate[#Data],2,FALSE)</f>
        <v>85000</v>
      </c>
      <c r="I462" s="3" t="s">
        <v>959</v>
      </c>
      <c r="J462" s="3" t="s">
        <v>444</v>
      </c>
      <c r="K462" s="3" t="s">
        <v>0</v>
      </c>
      <c r="L462" s="3" t="str">
        <f>VLOOKUP(tblSalaries[[#This Row],[Where do you work]],tblCountries[[Actual]:[Mapping]],2,FALSE)</f>
        <v>USA</v>
      </c>
      <c r="M462" s="12" t="str">
        <f>VLOOKUP(tblSalaries[[#This Row],[clean Country]], mapping!$M$4:$N$137, 2, FALSE)</f>
        <v>US / Canada</v>
      </c>
      <c r="N462" s="3" t="s">
        <v>34</v>
      </c>
      <c r="O462" s="12">
        <v>2.5</v>
      </c>
      <c r="P462" s="3">
        <v>15</v>
      </c>
    </row>
    <row r="463" spans="2:16" ht="15" customHeight="1">
      <c r="B463" s="3" t="s">
        <v>337</v>
      </c>
      <c r="C463" s="12" t="str">
        <f>IF(AND(tblSalaries[[#This Row],[Region]]=Selected_Region, tblSalaries[[#This Row],[Job Type]]=Selected_Job_Type), COUNT($C$5:C462), "")</f>
        <v/>
      </c>
      <c r="D463" s="5">
        <v>41059.598576388889</v>
      </c>
      <c r="E463" s="6">
        <v>360000</v>
      </c>
      <c r="F463" s="3">
        <v>360000</v>
      </c>
      <c r="G463" s="3" t="s">
        <v>31</v>
      </c>
      <c r="H463" s="3">
        <f>tblSalaries[[#This Row],[clean Salary (in local currency)]]*VLOOKUP(tblSalaries[[#This Row],[Currency]],tblXrate[#Data],2,FALSE)</f>
        <v>6410.8500074793246</v>
      </c>
      <c r="I463" s="3" t="s">
        <v>272</v>
      </c>
      <c r="J463" s="3" t="s">
        <v>112</v>
      </c>
      <c r="K463" s="3" t="s">
        <v>1</v>
      </c>
      <c r="L463" s="3" t="str">
        <f>VLOOKUP(tblSalaries[[#This Row],[Where do you work]],tblCountries[[Actual]:[Mapping]],2,FALSE)</f>
        <v>India</v>
      </c>
      <c r="M463" s="12" t="str">
        <f>VLOOKUP(tblSalaries[[#This Row],[clean Country]], mapping!$M$4:$N$137, 2, FALSE)</f>
        <v>Asia</v>
      </c>
      <c r="N463" s="3" t="s">
        <v>34</v>
      </c>
      <c r="O463" s="12">
        <v>2.5</v>
      </c>
      <c r="P463" s="3">
        <v>6</v>
      </c>
    </row>
    <row r="464" spans="2:16" ht="15" customHeight="1">
      <c r="B464" s="3" t="s">
        <v>963</v>
      </c>
      <c r="C464" s="12" t="str">
        <f>IF(AND(tblSalaries[[#This Row],[Region]]=Selected_Region, tblSalaries[[#This Row],[Job Type]]=Selected_Job_Type), COUNT($C$5:C463), "")</f>
        <v/>
      </c>
      <c r="D464" s="5">
        <v>41054.205416666664</v>
      </c>
      <c r="E464" s="6">
        <v>41000</v>
      </c>
      <c r="F464" s="3">
        <v>41000</v>
      </c>
      <c r="G464" s="3" t="s">
        <v>36</v>
      </c>
      <c r="H464" s="3">
        <f>tblSalaries[[#This Row],[clean Salary (in local currency)]]*VLOOKUP(tblSalaries[[#This Row],[Currency]],tblXrate[#Data],2,FALSE)</f>
        <v>41000</v>
      </c>
      <c r="I464" s="3" t="s">
        <v>964</v>
      </c>
      <c r="J464" s="3" t="s">
        <v>134</v>
      </c>
      <c r="K464" s="3" t="s">
        <v>371</v>
      </c>
      <c r="L464" s="3" t="str">
        <f>VLOOKUP(tblSalaries[[#This Row],[Where do you work]],tblCountries[[Actual]:[Mapping]],2,FALSE)</f>
        <v>Russia</v>
      </c>
      <c r="M464" s="12" t="str">
        <f>VLOOKUP(tblSalaries[[#This Row],[clean Country]], mapping!$M$4:$N$137, 2, FALSE)</f>
        <v>EU</v>
      </c>
      <c r="N464" s="3" t="s">
        <v>61</v>
      </c>
      <c r="O464" s="12">
        <v>8</v>
      </c>
    </row>
    <row r="465" spans="2:16" ht="15" customHeight="1">
      <c r="B465" s="3" t="s">
        <v>965</v>
      </c>
      <c r="C465" s="12" t="str">
        <f>IF(AND(tblSalaries[[#This Row],[Region]]=Selected_Region, tblSalaries[[#This Row],[Job Type]]=Selected_Job_Type), COUNT($C$5:C464), "")</f>
        <v/>
      </c>
      <c r="D465" s="5">
        <v>41055.084745370368</v>
      </c>
      <c r="E465" s="6" t="s">
        <v>966</v>
      </c>
      <c r="F465" s="3">
        <v>99147</v>
      </c>
      <c r="G465" s="3" t="s">
        <v>36</v>
      </c>
      <c r="H465" s="3">
        <f>tblSalaries[[#This Row],[clean Salary (in local currency)]]*VLOOKUP(tblSalaries[[#This Row],[Currency]],tblXrate[#Data],2,FALSE)</f>
        <v>99147</v>
      </c>
      <c r="I465" s="3" t="s">
        <v>967</v>
      </c>
      <c r="J465" s="3" t="s">
        <v>184</v>
      </c>
      <c r="K465" s="3" t="s">
        <v>371</v>
      </c>
      <c r="L465" s="3" t="str">
        <f>VLOOKUP(tblSalaries[[#This Row],[Where do you work]],tblCountries[[Actual]:[Mapping]],2,FALSE)</f>
        <v>Russia</v>
      </c>
      <c r="M465" s="12" t="str">
        <f>VLOOKUP(tblSalaries[[#This Row],[clean Country]], mapping!$M$4:$N$137, 2, FALSE)</f>
        <v>EU</v>
      </c>
      <c r="N465" s="3" t="s">
        <v>38</v>
      </c>
      <c r="O465" s="12">
        <v>5</v>
      </c>
    </row>
    <row r="466" spans="2:16" ht="15" customHeight="1">
      <c r="B466" s="3" t="s">
        <v>351</v>
      </c>
      <c r="C466" s="12" t="str">
        <f>IF(AND(tblSalaries[[#This Row],[Region]]=Selected_Region, tblSalaries[[#This Row],[Job Type]]=Selected_Job_Type), COUNT($C$5:C465), "")</f>
        <v/>
      </c>
      <c r="D466" s="5">
        <v>41076.590868055559</v>
      </c>
      <c r="E466" s="6" t="s">
        <v>352</v>
      </c>
      <c r="F466" s="3">
        <v>360000</v>
      </c>
      <c r="G466" s="3" t="s">
        <v>31</v>
      </c>
      <c r="H466" s="3">
        <f>tblSalaries[[#This Row],[clean Salary (in local currency)]]*VLOOKUP(tblSalaries[[#This Row],[Currency]],tblXrate[#Data],2,FALSE)</f>
        <v>6410.8500074793246</v>
      </c>
      <c r="I466" s="3" t="s">
        <v>112</v>
      </c>
      <c r="J466" s="3" t="s">
        <v>112</v>
      </c>
      <c r="K466" s="3" t="s">
        <v>1</v>
      </c>
      <c r="L466" s="3" t="str">
        <f>VLOOKUP(tblSalaries[[#This Row],[Where do you work]],tblCountries[[Actual]:[Mapping]],2,FALSE)</f>
        <v>India</v>
      </c>
      <c r="M466" s="12" t="str">
        <f>VLOOKUP(tblSalaries[[#This Row],[clean Country]], mapping!$M$4:$N$137, 2, FALSE)</f>
        <v>Asia</v>
      </c>
      <c r="N466" s="3" t="s">
        <v>61</v>
      </c>
      <c r="O466" s="12">
        <v>8</v>
      </c>
      <c r="P466" s="3">
        <v>2</v>
      </c>
    </row>
    <row r="467" spans="2:16" ht="15" customHeight="1">
      <c r="B467" s="3" t="s">
        <v>970</v>
      </c>
      <c r="C467" s="12" t="str">
        <f>IF(AND(tblSalaries[[#This Row],[Region]]=Selected_Region, tblSalaries[[#This Row],[Job Type]]=Selected_Job_Type), COUNT($C$5:C466), "")</f>
        <v/>
      </c>
      <c r="D467" s="5">
        <v>41056.625717592593</v>
      </c>
      <c r="E467" s="6" t="s">
        <v>971</v>
      </c>
      <c r="F467" s="3">
        <v>168000</v>
      </c>
      <c r="G467" s="3" t="s">
        <v>972</v>
      </c>
      <c r="H467" s="3">
        <f>tblSalaries[[#This Row],[clean Salary (in local currency)]]*VLOOKUP(tblSalaries[[#This Row],[Currency]],tblXrate[#Data],2,FALSE)</f>
        <v>3982.448779308334</v>
      </c>
      <c r="I467" s="3" t="s">
        <v>973</v>
      </c>
      <c r="J467" s="3" t="s">
        <v>112</v>
      </c>
      <c r="K467" s="3" t="s">
        <v>131</v>
      </c>
      <c r="L467" s="3" t="str">
        <f>VLOOKUP(tblSalaries[[#This Row],[Where do you work]],tblCountries[[Actual]:[Mapping]],2,FALSE)</f>
        <v>Philippines</v>
      </c>
      <c r="M467" s="12" t="str">
        <f>VLOOKUP(tblSalaries[[#This Row],[clean Country]], mapping!$M$4:$N$137, 2, FALSE)</f>
        <v>Pacific</v>
      </c>
      <c r="N467" s="3" t="s">
        <v>38</v>
      </c>
      <c r="O467" s="12">
        <v>5</v>
      </c>
      <c r="P467" s="3">
        <v>10</v>
      </c>
    </row>
    <row r="468" spans="2:16" ht="15" customHeight="1">
      <c r="B468" s="3" t="s">
        <v>974</v>
      </c>
      <c r="C468" s="12" t="str">
        <f>IF(AND(tblSalaries[[#This Row],[Region]]=Selected_Region, tblSalaries[[#This Row],[Job Type]]=Selected_Job_Type), COUNT($C$5:C467), "")</f>
        <v/>
      </c>
      <c r="D468" s="5">
        <v>41067.992002314815</v>
      </c>
      <c r="E468" s="6">
        <v>36000</v>
      </c>
      <c r="F468" s="3">
        <v>36000</v>
      </c>
      <c r="G468" s="3" t="s">
        <v>36</v>
      </c>
      <c r="H468" s="3">
        <f>tblSalaries[[#This Row],[clean Salary (in local currency)]]*VLOOKUP(tblSalaries[[#This Row],[Currency]],tblXrate[#Data],2,FALSE)</f>
        <v>36000</v>
      </c>
      <c r="I468" s="3" t="s">
        <v>969</v>
      </c>
      <c r="J468" s="3" t="s">
        <v>112</v>
      </c>
      <c r="K468" s="3" t="s">
        <v>0</v>
      </c>
      <c r="L468" s="3" t="str">
        <f>VLOOKUP(tblSalaries[[#This Row],[Where do you work]],tblCountries[[Actual]:[Mapping]],2,FALSE)</f>
        <v>USA</v>
      </c>
      <c r="M468" s="12" t="str">
        <f>VLOOKUP(tblSalaries[[#This Row],[clean Country]], mapping!$M$4:$N$137, 2, FALSE)</f>
        <v>US / Canada</v>
      </c>
      <c r="N468" s="3" t="s">
        <v>38</v>
      </c>
      <c r="O468" s="12">
        <v>5</v>
      </c>
      <c r="P468" s="3">
        <v>4</v>
      </c>
    </row>
    <row r="469" spans="2:16" ht="15" customHeight="1">
      <c r="B469" s="3" t="s">
        <v>975</v>
      </c>
      <c r="C469" s="12" t="str">
        <f>IF(AND(tblSalaries[[#This Row],[Region]]=Selected_Region, tblSalaries[[#This Row],[Job Type]]=Selected_Job_Type), COUNT($C$5:C468), "")</f>
        <v/>
      </c>
      <c r="D469" s="5">
        <v>41058.880173611113</v>
      </c>
      <c r="E469" s="6">
        <v>24000</v>
      </c>
      <c r="F469" s="3">
        <v>24000</v>
      </c>
      <c r="G469" s="3" t="s">
        <v>36</v>
      </c>
      <c r="H469" s="3">
        <f>tblSalaries[[#This Row],[clean Salary (in local currency)]]*VLOOKUP(tblSalaries[[#This Row],[Currency]],tblXrate[#Data],2,FALSE)</f>
        <v>24000</v>
      </c>
      <c r="I469" s="3" t="s">
        <v>976</v>
      </c>
      <c r="J469" s="3" t="s">
        <v>112</v>
      </c>
      <c r="K469" s="3" t="s">
        <v>0</v>
      </c>
      <c r="L469" s="3" t="str">
        <f>VLOOKUP(tblSalaries[[#This Row],[Where do you work]],tblCountries[[Actual]:[Mapping]],2,FALSE)</f>
        <v>USA</v>
      </c>
      <c r="M469" s="12" t="str">
        <f>VLOOKUP(tblSalaries[[#This Row],[clean Country]], mapping!$M$4:$N$137, 2, FALSE)</f>
        <v>US / Canada</v>
      </c>
      <c r="N469" s="3" t="s">
        <v>73</v>
      </c>
      <c r="O469" s="12">
        <v>1.5</v>
      </c>
      <c r="P469" s="3">
        <v>33</v>
      </c>
    </row>
    <row r="470" spans="2:16" ht="15" customHeight="1">
      <c r="B470" s="3" t="s">
        <v>977</v>
      </c>
      <c r="C470" s="12" t="str">
        <f>IF(AND(tblSalaries[[#This Row],[Region]]=Selected_Region, tblSalaries[[#This Row],[Job Type]]=Selected_Job_Type), COUNT($C$5:C469), "")</f>
        <v/>
      </c>
      <c r="D470" s="5">
        <v>41057.012106481481</v>
      </c>
      <c r="E470" s="6">
        <v>70000</v>
      </c>
      <c r="F470" s="3">
        <v>70000</v>
      </c>
      <c r="G470" s="3" t="s">
        <v>36</v>
      </c>
      <c r="H470" s="3">
        <f>tblSalaries[[#This Row],[clean Salary (in local currency)]]*VLOOKUP(tblSalaries[[#This Row],[Currency]],tblXrate[#Data],2,FALSE)</f>
        <v>70000</v>
      </c>
      <c r="I470" s="3" t="s">
        <v>978</v>
      </c>
      <c r="J470" s="3" t="s">
        <v>134</v>
      </c>
      <c r="K470" s="3" t="s">
        <v>0</v>
      </c>
      <c r="L470" s="3" t="str">
        <f>VLOOKUP(tblSalaries[[#This Row],[Where do you work]],tblCountries[[Actual]:[Mapping]],2,FALSE)</f>
        <v>USA</v>
      </c>
      <c r="M470" s="12" t="str">
        <f>VLOOKUP(tblSalaries[[#This Row],[clean Country]], mapping!$M$4:$N$137, 2, FALSE)</f>
        <v>US / Canada</v>
      </c>
      <c r="N470" s="3" t="s">
        <v>38</v>
      </c>
      <c r="O470" s="12">
        <v>5</v>
      </c>
      <c r="P470" s="3">
        <v>4</v>
      </c>
    </row>
    <row r="471" spans="2:16" ht="15" customHeight="1">
      <c r="B471" s="3" t="s">
        <v>979</v>
      </c>
      <c r="C471" s="12" t="str">
        <f>IF(AND(tblSalaries[[#This Row],[Region]]=Selected_Region, tblSalaries[[#This Row],[Job Type]]=Selected_Job_Type), COUNT($C$5:C470), "")</f>
        <v/>
      </c>
      <c r="D471" s="5">
        <v>41057.721377314818</v>
      </c>
      <c r="E471" s="6" t="s">
        <v>980</v>
      </c>
      <c r="F471" s="3">
        <v>45200</v>
      </c>
      <c r="G471" s="3" t="s">
        <v>108</v>
      </c>
      <c r="H471" s="3">
        <f>tblSalaries[[#This Row],[clean Salary (in local currency)]]*VLOOKUP(tblSalaries[[#This Row],[Currency]],tblXrate[#Data],2,FALSE)</f>
        <v>71243.257897441246</v>
      </c>
      <c r="I471" s="3" t="s">
        <v>981</v>
      </c>
      <c r="J471" s="3" t="s">
        <v>134</v>
      </c>
      <c r="K471" s="3" t="s">
        <v>89</v>
      </c>
      <c r="L471" s="3" t="str">
        <f>VLOOKUP(tblSalaries[[#This Row],[Where do you work]],tblCountries[[Actual]:[Mapping]],2,FALSE)</f>
        <v>UK</v>
      </c>
      <c r="M471" s="12" t="str">
        <f>VLOOKUP(tblSalaries[[#This Row],[clean Country]], mapping!$M$4:$N$137, 2, FALSE)</f>
        <v>EU</v>
      </c>
      <c r="N471" s="3" t="s">
        <v>34</v>
      </c>
      <c r="O471" s="12">
        <v>2.5</v>
      </c>
      <c r="P471" s="3">
        <v>5</v>
      </c>
    </row>
    <row r="472" spans="2:16" ht="15" customHeight="1">
      <c r="B472" s="3" t="s">
        <v>982</v>
      </c>
      <c r="C472" s="12" t="str">
        <f>IF(AND(tblSalaries[[#This Row],[Region]]=Selected_Region, tblSalaries[[#This Row],[Job Type]]=Selected_Job_Type), COUNT($C$5:C471), "")</f>
        <v/>
      </c>
      <c r="D472" s="5">
        <v>41059.050046296295</v>
      </c>
      <c r="E472" s="6">
        <v>49000</v>
      </c>
      <c r="F472" s="3">
        <v>49000</v>
      </c>
      <c r="G472" s="3" t="s">
        <v>36</v>
      </c>
      <c r="H472" s="3">
        <f>tblSalaries[[#This Row],[clean Salary (in local currency)]]*VLOOKUP(tblSalaries[[#This Row],[Currency]],tblXrate[#Data],2,FALSE)</f>
        <v>49000</v>
      </c>
      <c r="I472" s="3" t="s">
        <v>983</v>
      </c>
      <c r="J472" s="3" t="s">
        <v>184</v>
      </c>
      <c r="K472" s="3" t="s">
        <v>0</v>
      </c>
      <c r="L472" s="3" t="str">
        <f>VLOOKUP(tblSalaries[[#This Row],[Where do you work]],tblCountries[[Actual]:[Mapping]],2,FALSE)</f>
        <v>USA</v>
      </c>
      <c r="M472" s="12" t="str">
        <f>VLOOKUP(tblSalaries[[#This Row],[clean Country]], mapping!$M$4:$N$137, 2, FALSE)</f>
        <v>US / Canada</v>
      </c>
      <c r="N472" s="3" t="s">
        <v>38</v>
      </c>
      <c r="O472" s="12">
        <v>5</v>
      </c>
      <c r="P472" s="3">
        <v>5</v>
      </c>
    </row>
    <row r="473" spans="2:16" ht="15" customHeight="1">
      <c r="B473" s="3" t="s">
        <v>984</v>
      </c>
      <c r="C473" s="12" t="str">
        <f>IF(AND(tblSalaries[[#This Row],[Region]]=Selected_Region, tblSalaries[[#This Row],[Job Type]]=Selected_Job_Type), COUNT($C$5:C472), "")</f>
        <v/>
      </c>
      <c r="D473" s="5">
        <v>41063.602418981478</v>
      </c>
      <c r="E473" s="6">
        <v>4019</v>
      </c>
      <c r="F473" s="3">
        <v>4019</v>
      </c>
      <c r="G473" s="3" t="s">
        <v>36</v>
      </c>
      <c r="H473" s="3">
        <f>tblSalaries[[#This Row],[clean Salary (in local currency)]]*VLOOKUP(tblSalaries[[#This Row],[Currency]],tblXrate[#Data],2,FALSE)</f>
        <v>4019</v>
      </c>
      <c r="I473" s="3" t="s">
        <v>985</v>
      </c>
      <c r="J473" s="3" t="s">
        <v>184</v>
      </c>
      <c r="K473" s="3" t="s">
        <v>131</v>
      </c>
      <c r="L473" s="3" t="str">
        <f>VLOOKUP(tblSalaries[[#This Row],[Where do you work]],tblCountries[[Actual]:[Mapping]],2,FALSE)</f>
        <v>Philippines</v>
      </c>
      <c r="M473" s="12" t="str">
        <f>VLOOKUP(tblSalaries[[#This Row],[clean Country]], mapping!$M$4:$N$137, 2, FALSE)</f>
        <v>Pacific</v>
      </c>
      <c r="N473" s="3" t="s">
        <v>34</v>
      </c>
      <c r="O473" s="12">
        <v>2.5</v>
      </c>
      <c r="P473" s="3">
        <v>3</v>
      </c>
    </row>
    <row r="474" spans="2:16" ht="15" customHeight="1">
      <c r="B474" s="3" t="s">
        <v>384</v>
      </c>
      <c r="C474" s="12" t="str">
        <f>IF(AND(tblSalaries[[#This Row],[Region]]=Selected_Region, tblSalaries[[#This Row],[Job Type]]=Selected_Job_Type), COUNT($C$5:C473), "")</f>
        <v/>
      </c>
      <c r="D474" s="5">
        <v>41055.961099537039</v>
      </c>
      <c r="E474" s="6" t="s">
        <v>385</v>
      </c>
      <c r="F474" s="3">
        <v>360000</v>
      </c>
      <c r="G474" s="3" t="s">
        <v>31</v>
      </c>
      <c r="H474" s="3">
        <f>tblSalaries[[#This Row],[clean Salary (in local currency)]]*VLOOKUP(tblSalaries[[#This Row],[Currency]],tblXrate[#Data],2,FALSE)</f>
        <v>6410.8500074793246</v>
      </c>
      <c r="I474" s="3" t="s">
        <v>386</v>
      </c>
      <c r="J474" s="3" t="s">
        <v>112</v>
      </c>
      <c r="K474" s="3" t="s">
        <v>1</v>
      </c>
      <c r="L474" s="3" t="str">
        <f>VLOOKUP(tblSalaries[[#This Row],[Where do you work]],tblCountries[[Actual]:[Mapping]],2,FALSE)</f>
        <v>India</v>
      </c>
      <c r="M474" s="12" t="str">
        <f>VLOOKUP(tblSalaries[[#This Row],[clean Country]], mapping!$M$4:$N$137, 2, FALSE)</f>
        <v>Asia</v>
      </c>
      <c r="N474" s="3" t="s">
        <v>61</v>
      </c>
      <c r="O474" s="12">
        <v>8</v>
      </c>
      <c r="P474" s="3">
        <v>4</v>
      </c>
    </row>
    <row r="475" spans="2:16" ht="15" customHeight="1">
      <c r="B475" s="3" t="s">
        <v>615</v>
      </c>
      <c r="C475" s="12" t="str">
        <f>IF(AND(tblSalaries[[#This Row],[Region]]=Selected_Region, tblSalaries[[#This Row],[Job Type]]=Selected_Job_Type), COUNT($C$5:C474), "")</f>
        <v/>
      </c>
      <c r="D475" s="5">
        <v>41067.714791666665</v>
      </c>
      <c r="E475" s="6">
        <v>360000</v>
      </c>
      <c r="F475" s="3">
        <v>360000</v>
      </c>
      <c r="G475" s="3" t="s">
        <v>31</v>
      </c>
      <c r="H475" s="3">
        <f>tblSalaries[[#This Row],[clean Salary (in local currency)]]*VLOOKUP(tblSalaries[[#This Row],[Currency]],tblXrate[#Data],2,FALSE)</f>
        <v>6410.8500074793246</v>
      </c>
      <c r="I475" s="3" t="s">
        <v>616</v>
      </c>
      <c r="J475" s="3" t="s">
        <v>41</v>
      </c>
      <c r="K475" s="3" t="s">
        <v>1</v>
      </c>
      <c r="L475" s="3" t="str">
        <f>VLOOKUP(tblSalaries[[#This Row],[Where do you work]],tblCountries[[Actual]:[Mapping]],2,FALSE)</f>
        <v>India</v>
      </c>
      <c r="M475" s="12" t="str">
        <f>VLOOKUP(tblSalaries[[#This Row],[clean Country]], mapping!$M$4:$N$137, 2, FALSE)</f>
        <v>Asia</v>
      </c>
      <c r="N475" s="3" t="s">
        <v>73</v>
      </c>
      <c r="O475" s="12">
        <v>1.5</v>
      </c>
      <c r="P475" s="3">
        <v>2</v>
      </c>
    </row>
    <row r="476" spans="2:16" ht="15" customHeight="1">
      <c r="B476" s="3" t="s">
        <v>991</v>
      </c>
      <c r="C476" s="12" t="str">
        <f>IF(AND(tblSalaries[[#This Row],[Region]]=Selected_Region, tblSalaries[[#This Row],[Job Type]]=Selected_Job_Type), COUNT($C$5:C475), "")</f>
        <v/>
      </c>
      <c r="D476" s="5">
        <v>41055.127418981479</v>
      </c>
      <c r="E476" s="6" t="s">
        <v>992</v>
      </c>
      <c r="F476" s="3">
        <v>38000</v>
      </c>
      <c r="G476" s="3" t="s">
        <v>108</v>
      </c>
      <c r="H476" s="3">
        <f>tblSalaries[[#This Row],[clean Salary (in local currency)]]*VLOOKUP(tblSalaries[[#This Row],[Currency]],tblXrate[#Data],2,FALSE)</f>
        <v>59894.774338556796</v>
      </c>
      <c r="I476" s="3" t="s">
        <v>993</v>
      </c>
      <c r="J476" s="3" t="s">
        <v>45</v>
      </c>
      <c r="K476" s="3" t="s">
        <v>89</v>
      </c>
      <c r="L476" s="3" t="str">
        <f>VLOOKUP(tblSalaries[[#This Row],[Where do you work]],tblCountries[[Actual]:[Mapping]],2,FALSE)</f>
        <v>UK</v>
      </c>
      <c r="M476" s="12" t="str">
        <f>VLOOKUP(tblSalaries[[#This Row],[clean Country]], mapping!$M$4:$N$137, 2, FALSE)</f>
        <v>EU</v>
      </c>
      <c r="N476" s="3" t="s">
        <v>38</v>
      </c>
      <c r="O476" s="12">
        <v>5</v>
      </c>
    </row>
    <row r="477" spans="2:16" ht="15" customHeight="1">
      <c r="B477" s="3" t="s">
        <v>994</v>
      </c>
      <c r="C477" s="12" t="str">
        <f>IF(AND(tblSalaries[[#This Row],[Region]]=Selected_Region, tblSalaries[[#This Row],[Job Type]]=Selected_Job_Type), COUNT($C$5:C476), "")</f>
        <v/>
      </c>
      <c r="D477" s="5">
        <v>41077.485335648147</v>
      </c>
      <c r="E477" s="6">
        <v>75000</v>
      </c>
      <c r="F477" s="3">
        <v>75000</v>
      </c>
      <c r="G477" s="3" t="s">
        <v>92</v>
      </c>
      <c r="H477" s="3">
        <f>tblSalaries[[#This Row],[clean Salary (in local currency)]]*VLOOKUP(tblSalaries[[#This Row],[Currency]],tblXrate[#Data],2,FALSE)</f>
        <v>59819.107020370408</v>
      </c>
      <c r="I477" s="3" t="s">
        <v>993</v>
      </c>
      <c r="J477" s="3" t="s">
        <v>45</v>
      </c>
      <c r="K477" s="3" t="s">
        <v>113</v>
      </c>
      <c r="L477" s="3" t="str">
        <f>VLOOKUP(tblSalaries[[#This Row],[Where do you work]],tblCountries[[Actual]:[Mapping]],2,FALSE)</f>
        <v>New Zealand</v>
      </c>
      <c r="M477" s="12" t="str">
        <f>VLOOKUP(tblSalaries[[#This Row],[clean Country]], mapping!$M$4:$N$137, 2, FALSE)</f>
        <v>Pacific</v>
      </c>
      <c r="N477" s="3" t="s">
        <v>38</v>
      </c>
      <c r="O477" s="12">
        <v>5</v>
      </c>
      <c r="P477" s="3">
        <v>4</v>
      </c>
    </row>
    <row r="478" spans="2:16" ht="15" customHeight="1">
      <c r="B478" s="3" t="s">
        <v>995</v>
      </c>
      <c r="C478" s="12" t="str">
        <f>IF(AND(tblSalaries[[#This Row],[Region]]=Selected_Region, tblSalaries[[#This Row],[Job Type]]=Selected_Job_Type), COUNT($C$5:C477), "")</f>
        <v/>
      </c>
      <c r="D478" s="5">
        <v>41056.562407407408</v>
      </c>
      <c r="E478" s="6" t="s">
        <v>996</v>
      </c>
      <c r="F478" s="3">
        <v>125000</v>
      </c>
      <c r="G478" s="3" t="s">
        <v>36</v>
      </c>
      <c r="H478" s="3">
        <f>tblSalaries[[#This Row],[clean Salary (in local currency)]]*VLOOKUP(tblSalaries[[#This Row],[Currency]],tblXrate[#Data],2,FALSE)</f>
        <v>125000</v>
      </c>
      <c r="I478" s="3" t="s">
        <v>997</v>
      </c>
      <c r="J478" s="3" t="s">
        <v>444</v>
      </c>
      <c r="K478" s="3" t="s">
        <v>87</v>
      </c>
      <c r="L478" s="3" t="str">
        <f>VLOOKUP(tblSalaries[[#This Row],[Where do you work]],tblCountries[[Actual]:[Mapping]],2,FALSE)</f>
        <v>South Africa</v>
      </c>
      <c r="M478" s="12" t="str">
        <f>VLOOKUP(tblSalaries[[#This Row],[clean Country]], mapping!$M$4:$N$137, 2, FALSE)</f>
        <v>Africa</v>
      </c>
      <c r="N478" s="3" t="s">
        <v>38</v>
      </c>
      <c r="O478" s="12">
        <v>5</v>
      </c>
      <c r="P478" s="3">
        <v>20</v>
      </c>
    </row>
    <row r="479" spans="2:16" ht="15" customHeight="1">
      <c r="B479" s="3" t="s">
        <v>998</v>
      </c>
      <c r="C479" s="12" t="str">
        <f>IF(AND(tblSalaries[[#This Row],[Region]]=Selected_Region, tblSalaries[[#This Row],[Job Type]]=Selected_Job_Type), COUNT($C$5:C478), "")</f>
        <v/>
      </c>
      <c r="D479" s="5">
        <v>41065.909143518518</v>
      </c>
      <c r="E479" s="6">
        <v>50000</v>
      </c>
      <c r="F479" s="3">
        <v>50000</v>
      </c>
      <c r="G479" s="3" t="s">
        <v>108</v>
      </c>
      <c r="H479" s="3">
        <f>tblSalaries[[#This Row],[clean Salary (in local currency)]]*VLOOKUP(tblSalaries[[#This Row],[Currency]],tblXrate[#Data],2,FALSE)</f>
        <v>78808.913603364199</v>
      </c>
      <c r="I479" s="3" t="s">
        <v>997</v>
      </c>
      <c r="J479" s="3" t="s">
        <v>444</v>
      </c>
      <c r="K479" s="3" t="s">
        <v>89</v>
      </c>
      <c r="L479" s="3" t="str">
        <f>VLOOKUP(tblSalaries[[#This Row],[Where do you work]],tblCountries[[Actual]:[Mapping]],2,FALSE)</f>
        <v>UK</v>
      </c>
      <c r="M479" s="12" t="str">
        <f>VLOOKUP(tblSalaries[[#This Row],[clean Country]], mapping!$M$4:$N$137, 2, FALSE)</f>
        <v>EU</v>
      </c>
      <c r="N479" s="3" t="s">
        <v>38</v>
      </c>
      <c r="O479" s="12">
        <v>5</v>
      </c>
      <c r="P479" s="3">
        <v>10</v>
      </c>
    </row>
    <row r="480" spans="2:16" ht="15" customHeight="1">
      <c r="B480" s="3" t="s">
        <v>999</v>
      </c>
      <c r="C480" s="12" t="str">
        <f>IF(AND(tblSalaries[[#This Row],[Region]]=Selected_Region, tblSalaries[[#This Row],[Job Type]]=Selected_Job_Type), COUNT($C$5:C479), "")</f>
        <v/>
      </c>
      <c r="D480" s="5">
        <v>41055.076331018521</v>
      </c>
      <c r="E480" s="6">
        <v>43000</v>
      </c>
      <c r="F480" s="3">
        <v>43000</v>
      </c>
      <c r="G480" s="3" t="s">
        <v>108</v>
      </c>
      <c r="H480" s="3">
        <f>tblSalaries[[#This Row],[clean Salary (in local currency)]]*VLOOKUP(tblSalaries[[#This Row],[Currency]],tblXrate[#Data],2,FALSE)</f>
        <v>67775.665698893223</v>
      </c>
      <c r="I480" s="3" t="s">
        <v>1000</v>
      </c>
      <c r="J480" s="3" t="s">
        <v>134</v>
      </c>
      <c r="K480" s="3" t="s">
        <v>89</v>
      </c>
      <c r="L480" s="3" t="str">
        <f>VLOOKUP(tblSalaries[[#This Row],[Where do you work]],tblCountries[[Actual]:[Mapping]],2,FALSE)</f>
        <v>UK</v>
      </c>
      <c r="M480" s="12" t="str">
        <f>VLOOKUP(tblSalaries[[#This Row],[clean Country]], mapping!$M$4:$N$137, 2, FALSE)</f>
        <v>EU</v>
      </c>
      <c r="N480" s="3" t="s">
        <v>38</v>
      </c>
      <c r="O480" s="12">
        <v>5</v>
      </c>
    </row>
    <row r="481" spans="2:16" ht="15" customHeight="1">
      <c r="B481" s="3" t="s">
        <v>1001</v>
      </c>
      <c r="C481" s="12" t="str">
        <f>IF(AND(tblSalaries[[#This Row],[Region]]=Selected_Region, tblSalaries[[#This Row],[Job Type]]=Selected_Job_Type), COUNT($C$5:C480), "")</f>
        <v/>
      </c>
      <c r="D481" s="5">
        <v>41057.431921296295</v>
      </c>
      <c r="E481" s="6" t="s">
        <v>1002</v>
      </c>
      <c r="F481" s="3">
        <v>180000</v>
      </c>
      <c r="G481" s="3" t="s">
        <v>92</v>
      </c>
      <c r="H481" s="3">
        <f>tblSalaries[[#This Row],[clean Salary (in local currency)]]*VLOOKUP(tblSalaries[[#This Row],[Currency]],tblXrate[#Data],2,FALSE)</f>
        <v>143565.85684888897</v>
      </c>
      <c r="I481" s="3" t="s">
        <v>1000</v>
      </c>
      <c r="J481" s="3" t="s">
        <v>134</v>
      </c>
      <c r="K481" s="3" t="s">
        <v>113</v>
      </c>
      <c r="L481" s="3" t="str">
        <f>VLOOKUP(tblSalaries[[#This Row],[Where do you work]],tblCountries[[Actual]:[Mapping]],2,FALSE)</f>
        <v>New Zealand</v>
      </c>
      <c r="M481" s="12" t="str">
        <f>VLOOKUP(tblSalaries[[#This Row],[clean Country]], mapping!$M$4:$N$137, 2, FALSE)</f>
        <v>Pacific</v>
      </c>
      <c r="N481" s="3" t="s">
        <v>38</v>
      </c>
      <c r="O481" s="12">
        <v>5</v>
      </c>
      <c r="P481" s="3">
        <v>25</v>
      </c>
    </row>
    <row r="482" spans="2:16" ht="15" customHeight="1">
      <c r="B482" s="3" t="s">
        <v>695</v>
      </c>
      <c r="C482" s="12" t="str">
        <f>IF(AND(tblSalaries[[#This Row],[Region]]=Selected_Region, tblSalaries[[#This Row],[Job Type]]=Selected_Job_Type), COUNT($C$5:C481), "")</f>
        <v/>
      </c>
      <c r="D482" s="5">
        <v>41055.066180555557</v>
      </c>
      <c r="E482" s="6" t="s">
        <v>385</v>
      </c>
      <c r="F482" s="3">
        <v>360000</v>
      </c>
      <c r="G482" s="3" t="s">
        <v>31</v>
      </c>
      <c r="H482" s="3">
        <f>tblSalaries[[#This Row],[clean Salary (in local currency)]]*VLOOKUP(tblSalaries[[#This Row],[Currency]],tblXrate[#Data],2,FALSE)</f>
        <v>6410.8500074793246</v>
      </c>
      <c r="I482" s="3" t="s">
        <v>696</v>
      </c>
      <c r="J482" s="3" t="s">
        <v>112</v>
      </c>
      <c r="K482" s="3" t="s">
        <v>1</v>
      </c>
      <c r="L482" s="3" t="str">
        <f>VLOOKUP(tblSalaries[[#This Row],[Where do you work]],tblCountries[[Actual]:[Mapping]],2,FALSE)</f>
        <v>India</v>
      </c>
      <c r="M482" s="12" t="str">
        <f>VLOOKUP(tblSalaries[[#This Row],[clean Country]], mapping!$M$4:$N$137, 2, FALSE)</f>
        <v>Asia</v>
      </c>
      <c r="N482" s="3" t="s">
        <v>34</v>
      </c>
      <c r="O482" s="12">
        <v>2.5</v>
      </c>
    </row>
    <row r="483" spans="2:16" ht="15" customHeight="1">
      <c r="B483" s="3" t="s">
        <v>2894</v>
      </c>
      <c r="C483" s="12" t="str">
        <f>IF(AND(tblSalaries[[#This Row],[Region]]=Selected_Region, tblSalaries[[#This Row],[Job Type]]=Selected_Job_Type), COUNT($C$5:C482), "")</f>
        <v/>
      </c>
      <c r="D483" s="5">
        <v>41055.685127314813</v>
      </c>
      <c r="E483" s="6" t="s">
        <v>2895</v>
      </c>
      <c r="F483" s="3">
        <v>360000</v>
      </c>
      <c r="G483" s="3" t="s">
        <v>31</v>
      </c>
      <c r="H483" s="3">
        <f>tblSalaries[[#This Row],[clean Salary (in local currency)]]*VLOOKUP(tblSalaries[[#This Row],[Currency]],tblXrate[#Data],2,FALSE)</f>
        <v>6410.8500074793246</v>
      </c>
      <c r="I483" s="3" t="s">
        <v>2896</v>
      </c>
      <c r="J483" s="3" t="s">
        <v>134</v>
      </c>
      <c r="K483" s="3" t="s">
        <v>1</v>
      </c>
      <c r="L483" s="3" t="str">
        <f>VLOOKUP(tblSalaries[[#This Row],[Where do you work]],tblCountries[[Actual]:[Mapping]],2,FALSE)</f>
        <v>India</v>
      </c>
      <c r="M483" s="12" t="str">
        <f>VLOOKUP(tblSalaries[[#This Row],[clean Country]], mapping!$M$4:$N$137, 2, FALSE)</f>
        <v>Asia</v>
      </c>
      <c r="N483" s="3" t="s">
        <v>61</v>
      </c>
      <c r="O483" s="12">
        <v>8</v>
      </c>
      <c r="P483" s="3">
        <v>6</v>
      </c>
    </row>
    <row r="484" spans="2:16" ht="15" customHeight="1">
      <c r="B484" s="3" t="s">
        <v>1009</v>
      </c>
      <c r="C484" s="12" t="str">
        <f>IF(AND(tblSalaries[[#This Row],[Region]]=Selected_Region, tblSalaries[[#This Row],[Job Type]]=Selected_Job_Type), COUNT($C$5:C483), "")</f>
        <v/>
      </c>
      <c r="D484" s="5">
        <v>41055.710439814815</v>
      </c>
      <c r="E484" s="6">
        <v>1488000</v>
      </c>
      <c r="F484" s="3">
        <v>1488000</v>
      </c>
      <c r="G484" s="3" t="s">
        <v>1010</v>
      </c>
      <c r="H484" s="3">
        <f>tblSalaries[[#This Row],[clean Salary (in local currency)]]*VLOOKUP(tblSalaries[[#This Row],[Currency]],tblXrate[#Data],2,FALSE)</f>
        <v>9171.0323574730355</v>
      </c>
      <c r="I484" s="3" t="s">
        <v>1011</v>
      </c>
      <c r="J484" s="3" t="s">
        <v>134</v>
      </c>
      <c r="K484" s="3" t="s">
        <v>745</v>
      </c>
      <c r="L484" s="3" t="str">
        <f>VLOOKUP(tblSalaries[[#This Row],[Where do you work]],tblCountries[[Actual]:[Mapping]],2,FALSE)</f>
        <v>Nigeria</v>
      </c>
      <c r="M484" s="12" t="str">
        <f>VLOOKUP(tblSalaries[[#This Row],[clean Country]], mapping!$M$4:$N$137, 2, FALSE)</f>
        <v>Africa</v>
      </c>
      <c r="N484" s="3" t="s">
        <v>34</v>
      </c>
      <c r="O484" s="12">
        <v>2.5</v>
      </c>
      <c r="P484" s="3">
        <v>5</v>
      </c>
    </row>
    <row r="485" spans="2:16" ht="15" customHeight="1">
      <c r="B485" s="3" t="s">
        <v>1012</v>
      </c>
      <c r="C485" s="12" t="str">
        <f>IF(AND(tblSalaries[[#This Row],[Region]]=Selected_Region, tblSalaries[[#This Row],[Job Type]]=Selected_Job_Type), COUNT($C$5:C484), "")</f>
        <v/>
      </c>
      <c r="D485" s="5">
        <v>41055.678229166668</v>
      </c>
      <c r="E485" s="6">
        <v>65000</v>
      </c>
      <c r="F485" s="3">
        <v>65000</v>
      </c>
      <c r="G485" s="3" t="s">
        <v>108</v>
      </c>
      <c r="H485" s="3">
        <f>tblSalaries[[#This Row],[clean Salary (in local currency)]]*VLOOKUP(tblSalaries[[#This Row],[Currency]],tblXrate[#Data],2,FALSE)</f>
        <v>102451.58768437347</v>
      </c>
      <c r="I485" s="3" t="s">
        <v>1013</v>
      </c>
      <c r="J485" s="3" t="s">
        <v>134</v>
      </c>
      <c r="K485" s="3" t="s">
        <v>89</v>
      </c>
      <c r="L485" s="3" t="str">
        <f>VLOOKUP(tblSalaries[[#This Row],[Where do you work]],tblCountries[[Actual]:[Mapping]],2,FALSE)</f>
        <v>UK</v>
      </c>
      <c r="M485" s="12" t="str">
        <f>VLOOKUP(tblSalaries[[#This Row],[clean Country]], mapping!$M$4:$N$137, 2, FALSE)</f>
        <v>EU</v>
      </c>
      <c r="N485" s="3" t="s">
        <v>38</v>
      </c>
      <c r="O485" s="12">
        <v>5</v>
      </c>
      <c r="P485" s="3">
        <v>15</v>
      </c>
    </row>
    <row r="486" spans="2:16" ht="15" customHeight="1">
      <c r="B486" s="3" t="s">
        <v>1014</v>
      </c>
      <c r="C486" s="12" t="str">
        <f>IF(AND(tblSalaries[[#This Row],[Region]]=Selected_Region, tblSalaries[[#This Row],[Job Type]]=Selected_Job_Type), COUNT($C$5:C485), "")</f>
        <v/>
      </c>
      <c r="D486" s="5">
        <v>41071.705324074072</v>
      </c>
      <c r="E486" s="6" t="s">
        <v>1015</v>
      </c>
      <c r="F486" s="3">
        <v>26500</v>
      </c>
      <c r="G486" s="3" t="s">
        <v>108</v>
      </c>
      <c r="H486" s="3">
        <f>tblSalaries[[#This Row],[clean Salary (in local currency)]]*VLOOKUP(tblSalaries[[#This Row],[Currency]],tblXrate[#Data],2,FALSE)</f>
        <v>41768.724209783031</v>
      </c>
      <c r="I486" s="3" t="s">
        <v>1016</v>
      </c>
      <c r="J486" s="3" t="s">
        <v>134</v>
      </c>
      <c r="K486" s="3" t="s">
        <v>89</v>
      </c>
      <c r="L486" s="3" t="str">
        <f>VLOOKUP(tblSalaries[[#This Row],[Where do you work]],tblCountries[[Actual]:[Mapping]],2,FALSE)</f>
        <v>UK</v>
      </c>
      <c r="M486" s="12" t="str">
        <f>VLOOKUP(tblSalaries[[#This Row],[clean Country]], mapping!$M$4:$N$137, 2, FALSE)</f>
        <v>EU</v>
      </c>
      <c r="N486" s="3" t="s">
        <v>38</v>
      </c>
      <c r="O486" s="12">
        <v>5</v>
      </c>
      <c r="P486" s="3">
        <v>16</v>
      </c>
    </row>
    <row r="487" spans="2:16" ht="15" customHeight="1">
      <c r="B487" s="3" t="s">
        <v>1017</v>
      </c>
      <c r="C487" s="12" t="str">
        <f>IF(AND(tblSalaries[[#This Row],[Region]]=Selected_Region, tblSalaries[[#This Row],[Job Type]]=Selected_Job_Type), COUNT($C$5:C486), "")</f>
        <v/>
      </c>
      <c r="D487" s="5">
        <v>41069.05259259259</v>
      </c>
      <c r="E487" s="6">
        <v>65000</v>
      </c>
      <c r="F487" s="3">
        <v>65000</v>
      </c>
      <c r="G487" s="3" t="s">
        <v>36</v>
      </c>
      <c r="H487" s="3">
        <f>tblSalaries[[#This Row],[clean Salary (in local currency)]]*VLOOKUP(tblSalaries[[#This Row],[Currency]],tblXrate[#Data],2,FALSE)</f>
        <v>65000</v>
      </c>
      <c r="I487" s="3" t="s">
        <v>1018</v>
      </c>
      <c r="J487" s="3" t="s">
        <v>134</v>
      </c>
      <c r="K487" s="3" t="s">
        <v>0</v>
      </c>
      <c r="L487" s="3" t="str">
        <f>VLOOKUP(tblSalaries[[#This Row],[Where do you work]],tblCountries[[Actual]:[Mapping]],2,FALSE)</f>
        <v>USA</v>
      </c>
      <c r="M487" s="12" t="str">
        <f>VLOOKUP(tblSalaries[[#This Row],[clean Country]], mapping!$M$4:$N$137, 2, FALSE)</f>
        <v>US / Canada</v>
      </c>
      <c r="N487" s="3" t="s">
        <v>38</v>
      </c>
      <c r="O487" s="12">
        <v>5</v>
      </c>
      <c r="P487" s="3">
        <v>2</v>
      </c>
    </row>
    <row r="488" spans="2:16" ht="15" customHeight="1">
      <c r="B488" s="3" t="s">
        <v>3457</v>
      </c>
      <c r="C488" s="12" t="str">
        <f>IF(AND(tblSalaries[[#This Row],[Region]]=Selected_Region, tblSalaries[[#This Row],[Job Type]]=Selected_Job_Type), COUNT($C$5:C487), "")</f>
        <v/>
      </c>
      <c r="D488" s="5">
        <v>41054.206319444442</v>
      </c>
      <c r="E488" s="6" t="s">
        <v>3458</v>
      </c>
      <c r="F488" s="3">
        <v>360000</v>
      </c>
      <c r="G488" s="3" t="s">
        <v>31</v>
      </c>
      <c r="H488" s="3">
        <f>tblSalaries[[#This Row],[clean Salary (in local currency)]]*VLOOKUP(tblSalaries[[#This Row],[Currency]],tblXrate[#Data],2,FALSE)</f>
        <v>6410.8500074793246</v>
      </c>
      <c r="I488" s="3" t="s">
        <v>184</v>
      </c>
      <c r="J488" s="3" t="s">
        <v>184</v>
      </c>
      <c r="K488" s="3" t="s">
        <v>1</v>
      </c>
      <c r="L488" s="3" t="str">
        <f>VLOOKUP(tblSalaries[[#This Row],[Where do you work]],tblCountries[[Actual]:[Mapping]],2,FALSE)</f>
        <v>India</v>
      </c>
      <c r="M488" s="12" t="str">
        <f>VLOOKUP(tblSalaries[[#This Row],[clean Country]], mapping!$M$4:$N$137, 2, FALSE)</f>
        <v>Asia</v>
      </c>
      <c r="N488" s="3" t="s">
        <v>38</v>
      </c>
      <c r="O488" s="12">
        <v>5</v>
      </c>
    </row>
    <row r="489" spans="2:16" ht="15" customHeight="1">
      <c r="B489" s="3" t="s">
        <v>3559</v>
      </c>
      <c r="C489" s="12" t="str">
        <f>IF(AND(tblSalaries[[#This Row],[Region]]=Selected_Region, tblSalaries[[#This Row],[Job Type]]=Selected_Job_Type), COUNT($C$5:C488), "")</f>
        <v/>
      </c>
      <c r="D489" s="5">
        <v>41058.627905092595</v>
      </c>
      <c r="E489" s="6" t="s">
        <v>3560</v>
      </c>
      <c r="F489" s="3">
        <v>360000</v>
      </c>
      <c r="G489" s="3" t="s">
        <v>31</v>
      </c>
      <c r="H489" s="3">
        <f>tblSalaries[[#This Row],[clean Salary (in local currency)]]*VLOOKUP(tblSalaries[[#This Row],[Currency]],tblXrate[#Data],2,FALSE)</f>
        <v>6410.8500074793246</v>
      </c>
      <c r="I489" s="3" t="s">
        <v>3561</v>
      </c>
      <c r="J489" s="3" t="s">
        <v>112</v>
      </c>
      <c r="K489" s="3" t="s">
        <v>1</v>
      </c>
      <c r="L489" s="3" t="str">
        <f>VLOOKUP(tblSalaries[[#This Row],[Where do you work]],tblCountries[[Actual]:[Mapping]],2,FALSE)</f>
        <v>India</v>
      </c>
      <c r="M489" s="12" t="str">
        <f>VLOOKUP(tblSalaries[[#This Row],[clean Country]], mapping!$M$4:$N$137, 2, FALSE)</f>
        <v>Asia</v>
      </c>
      <c r="N489" s="3" t="s">
        <v>61</v>
      </c>
      <c r="O489" s="12">
        <v>8</v>
      </c>
      <c r="P489" s="3">
        <v>6</v>
      </c>
    </row>
    <row r="490" spans="2:16" ht="15" customHeight="1">
      <c r="B490" s="3" t="s">
        <v>3768</v>
      </c>
      <c r="C490" s="12" t="str">
        <f>IF(AND(tblSalaries[[#This Row],[Region]]=Selected_Region, tblSalaries[[#This Row],[Job Type]]=Selected_Job_Type), COUNT($C$5:C489), "")</f>
        <v/>
      </c>
      <c r="D490" s="5">
        <v>41061.456932870373</v>
      </c>
      <c r="E490" s="6" t="s">
        <v>385</v>
      </c>
      <c r="F490" s="3">
        <v>360000</v>
      </c>
      <c r="G490" s="3" t="s">
        <v>31</v>
      </c>
      <c r="H490" s="3">
        <f>tblSalaries[[#This Row],[clean Salary (in local currency)]]*VLOOKUP(tblSalaries[[#This Row],[Currency]],tblXrate[#Data],2,FALSE)</f>
        <v>6410.8500074793246</v>
      </c>
      <c r="I490" s="3" t="s">
        <v>3769</v>
      </c>
      <c r="J490" s="3" t="s">
        <v>134</v>
      </c>
      <c r="K490" s="3" t="s">
        <v>1</v>
      </c>
      <c r="L490" s="3" t="str">
        <f>VLOOKUP(tblSalaries[[#This Row],[Where do you work]],tblCountries[[Actual]:[Mapping]],2,FALSE)</f>
        <v>India</v>
      </c>
      <c r="M490" s="12" t="str">
        <f>VLOOKUP(tblSalaries[[#This Row],[clean Country]], mapping!$M$4:$N$137, 2, FALSE)</f>
        <v>Asia</v>
      </c>
      <c r="N490" s="3" t="s">
        <v>34</v>
      </c>
      <c r="O490" s="12">
        <v>2.5</v>
      </c>
      <c r="P490" s="3">
        <v>8</v>
      </c>
    </row>
    <row r="491" spans="2:16" ht="15" customHeight="1">
      <c r="B491" s="3" t="s">
        <v>1029</v>
      </c>
      <c r="C491" s="12" t="str">
        <f>IF(AND(tblSalaries[[#This Row],[Region]]=Selected_Region, tblSalaries[[#This Row],[Job Type]]=Selected_Job_Type), COUNT($C$5:C490), "")</f>
        <v/>
      </c>
      <c r="D491" s="5">
        <v>41057.062835648147</v>
      </c>
      <c r="E491" s="6">
        <v>57000</v>
      </c>
      <c r="F491" s="3">
        <v>57000</v>
      </c>
      <c r="G491" s="3" t="s">
        <v>36</v>
      </c>
      <c r="H491" s="3">
        <f>tblSalaries[[#This Row],[clean Salary (in local currency)]]*VLOOKUP(tblSalaries[[#This Row],[Currency]],tblXrate[#Data],2,FALSE)</f>
        <v>57000</v>
      </c>
      <c r="I491" s="3" t="s">
        <v>1030</v>
      </c>
      <c r="J491" s="3" t="s">
        <v>374</v>
      </c>
      <c r="K491" s="3" t="s">
        <v>0</v>
      </c>
      <c r="L491" s="3" t="str">
        <f>VLOOKUP(tblSalaries[[#This Row],[Where do you work]],tblCountries[[Actual]:[Mapping]],2,FALSE)</f>
        <v>USA</v>
      </c>
      <c r="M491" s="12" t="str">
        <f>VLOOKUP(tblSalaries[[#This Row],[clean Country]], mapping!$M$4:$N$137, 2, FALSE)</f>
        <v>US / Canada</v>
      </c>
      <c r="N491" s="3" t="s">
        <v>34</v>
      </c>
      <c r="O491" s="12">
        <v>2.5</v>
      </c>
      <c r="P491" s="3">
        <v>4</v>
      </c>
    </row>
    <row r="492" spans="2:16" ht="15" customHeight="1">
      <c r="B492" s="3" t="s">
        <v>1031</v>
      </c>
      <c r="C492" s="12" t="str">
        <f>IF(AND(tblSalaries[[#This Row],[Region]]=Selected_Region, tblSalaries[[#This Row],[Job Type]]=Selected_Job_Type), COUNT($C$5:C491), "")</f>
        <v/>
      </c>
      <c r="D492" s="5">
        <v>41060.677905092591</v>
      </c>
      <c r="E492" s="6" t="s">
        <v>1032</v>
      </c>
      <c r="F492" s="3">
        <v>30500</v>
      </c>
      <c r="G492" s="3" t="s">
        <v>108</v>
      </c>
      <c r="H492" s="3">
        <f>tblSalaries[[#This Row],[clean Salary (in local currency)]]*VLOOKUP(tblSalaries[[#This Row],[Currency]],tblXrate[#Data],2,FALSE)</f>
        <v>48073.437298052166</v>
      </c>
      <c r="I492" s="3" t="s">
        <v>1033</v>
      </c>
      <c r="J492" s="3" t="s">
        <v>41</v>
      </c>
      <c r="K492" s="3" t="s">
        <v>89</v>
      </c>
      <c r="L492" s="3" t="str">
        <f>VLOOKUP(tblSalaries[[#This Row],[Where do you work]],tblCountries[[Actual]:[Mapping]],2,FALSE)</f>
        <v>UK</v>
      </c>
      <c r="M492" s="12" t="str">
        <f>VLOOKUP(tblSalaries[[#This Row],[clean Country]], mapping!$M$4:$N$137, 2, FALSE)</f>
        <v>EU</v>
      </c>
      <c r="N492" s="3" t="s">
        <v>38</v>
      </c>
      <c r="O492" s="12">
        <v>5</v>
      </c>
      <c r="P492" s="3">
        <v>14</v>
      </c>
    </row>
    <row r="493" spans="2:16" ht="15" customHeight="1">
      <c r="B493" s="3" t="s">
        <v>1034</v>
      </c>
      <c r="C493" s="12" t="str">
        <f>IF(AND(tblSalaries[[#This Row],[Region]]=Selected_Region, tblSalaries[[#This Row],[Job Type]]=Selected_Job_Type), COUNT($C$5:C492), "")</f>
        <v/>
      </c>
      <c r="D493" s="5">
        <v>41057.837037037039</v>
      </c>
      <c r="E493" s="6" t="s">
        <v>1035</v>
      </c>
      <c r="F493" s="3">
        <v>70000</v>
      </c>
      <c r="G493" s="3" t="s">
        <v>43</v>
      </c>
      <c r="H493" s="3">
        <f>tblSalaries[[#This Row],[clean Salary (in local currency)]]*VLOOKUP(tblSalaries[[#This Row],[Currency]],tblXrate[#Data],2,FALSE)</f>
        <v>88927.960729412545</v>
      </c>
      <c r="I493" s="3" t="s">
        <v>1036</v>
      </c>
      <c r="J493" s="3" t="s">
        <v>41</v>
      </c>
      <c r="K493" s="3" t="s">
        <v>752</v>
      </c>
      <c r="L493" s="3" t="str">
        <f>VLOOKUP(tblSalaries[[#This Row],[Where do you work]],tblCountries[[Actual]:[Mapping]],2,FALSE)</f>
        <v>Ireland</v>
      </c>
      <c r="M493" s="12" t="str">
        <f>VLOOKUP(tblSalaries[[#This Row],[clean Country]], mapping!$M$4:$N$137, 2, FALSE)</f>
        <v>EU</v>
      </c>
      <c r="N493" s="3" t="s">
        <v>34</v>
      </c>
      <c r="O493" s="12">
        <v>2.5</v>
      </c>
      <c r="P493" s="3">
        <v>20</v>
      </c>
    </row>
    <row r="494" spans="2:16" ht="15" customHeight="1">
      <c r="B494" s="3" t="s">
        <v>1037</v>
      </c>
      <c r="C494" s="12" t="str">
        <f>IF(AND(tblSalaries[[#This Row],[Region]]=Selected_Region, tblSalaries[[#This Row],[Job Type]]=Selected_Job_Type), COUNT($C$5:C493), "")</f>
        <v/>
      </c>
      <c r="D494" s="5">
        <v>41054.221388888887</v>
      </c>
      <c r="E494" s="6">
        <v>70000</v>
      </c>
      <c r="F494" s="3">
        <v>70000</v>
      </c>
      <c r="G494" s="3" t="s">
        <v>63</v>
      </c>
      <c r="H494" s="3">
        <f>tblSalaries[[#This Row],[clean Salary (in local currency)]]*VLOOKUP(tblSalaries[[#This Row],[Currency]],tblXrate[#Data],2,FALSE)</f>
        <v>71393.675948184507</v>
      </c>
      <c r="I494" s="3" t="s">
        <v>1038</v>
      </c>
      <c r="J494" s="3" t="s">
        <v>41</v>
      </c>
      <c r="K494" s="3" t="s">
        <v>64</v>
      </c>
      <c r="L494" s="3" t="str">
        <f>VLOOKUP(tblSalaries[[#This Row],[Where do you work]],tblCountries[[Actual]:[Mapping]],2,FALSE)</f>
        <v>Australia</v>
      </c>
      <c r="M494" s="12" t="str">
        <f>VLOOKUP(tblSalaries[[#This Row],[clean Country]], mapping!$M$4:$N$137, 2, FALSE)</f>
        <v>Pacific</v>
      </c>
      <c r="N494" s="3" t="s">
        <v>34</v>
      </c>
      <c r="O494" s="12">
        <v>2.5</v>
      </c>
    </row>
    <row r="495" spans="2:16" ht="15" customHeight="1">
      <c r="B495" s="3" t="s">
        <v>3770</v>
      </c>
      <c r="C495" s="12" t="str">
        <f>IF(AND(tblSalaries[[#This Row],[Region]]=Selected_Region, tblSalaries[[#This Row],[Job Type]]=Selected_Job_Type), COUNT($C$5:C494), "")</f>
        <v/>
      </c>
      <c r="D495" s="5">
        <v>41058.452106481483</v>
      </c>
      <c r="E495" s="6" t="s">
        <v>3771</v>
      </c>
      <c r="F495" s="3">
        <v>360000</v>
      </c>
      <c r="G495" s="3" t="s">
        <v>31</v>
      </c>
      <c r="H495" s="3">
        <f>tblSalaries[[#This Row],[clean Salary (in local currency)]]*VLOOKUP(tblSalaries[[#This Row],[Currency]],tblXrate[#Data],2,FALSE)</f>
        <v>6410.8500074793246</v>
      </c>
      <c r="I495" s="3" t="s">
        <v>3772</v>
      </c>
      <c r="J495" s="3" t="s">
        <v>134</v>
      </c>
      <c r="K495" s="3" t="s">
        <v>1</v>
      </c>
      <c r="L495" s="3" t="str">
        <f>VLOOKUP(tblSalaries[[#This Row],[Where do you work]],tblCountries[[Actual]:[Mapping]],2,FALSE)</f>
        <v>India</v>
      </c>
      <c r="M495" s="12" t="str">
        <f>VLOOKUP(tblSalaries[[#This Row],[clean Country]], mapping!$M$4:$N$137, 2, FALSE)</f>
        <v>Asia</v>
      </c>
      <c r="N495" s="3" t="s">
        <v>61</v>
      </c>
      <c r="O495" s="12">
        <v>8</v>
      </c>
      <c r="P495" s="3">
        <v>6</v>
      </c>
    </row>
    <row r="496" spans="2:16" ht="15" customHeight="1">
      <c r="B496" s="3" t="s">
        <v>3879</v>
      </c>
      <c r="C496" s="12" t="str">
        <f>IF(AND(tblSalaries[[#This Row],[Region]]=Selected_Region, tblSalaries[[#This Row],[Job Type]]=Selected_Job_Type), COUNT($C$5:C495), "")</f>
        <v/>
      </c>
      <c r="D496" s="5">
        <v>41055.852303240739</v>
      </c>
      <c r="E496" s="6">
        <v>100000</v>
      </c>
      <c r="F496" s="3">
        <v>100000</v>
      </c>
      <c r="G496" s="3" t="s">
        <v>48</v>
      </c>
      <c r="H496" s="3">
        <f>tblSalaries[[#This Row],[clean Salary (in local currency)]]*VLOOKUP(tblSalaries[[#This Row],[Currency]],tblXrate[#Data],2,FALSE)</f>
        <v>98336.152303032693</v>
      </c>
      <c r="I496" s="3" t="s">
        <v>3880</v>
      </c>
      <c r="J496" s="3" t="s">
        <v>444</v>
      </c>
      <c r="K496" s="3" t="s">
        <v>50</v>
      </c>
      <c r="L496" s="3" t="str">
        <f>VLOOKUP(tblSalaries[[#This Row],[Where do you work]],tblCountries[[Actual]:[Mapping]],2,FALSE)</f>
        <v>Canada</v>
      </c>
      <c r="M496" s="12" t="str">
        <f>VLOOKUP(tblSalaries[[#This Row],[clean Country]], mapping!$M$4:$N$137, 2, FALSE)</f>
        <v>US / Canada</v>
      </c>
      <c r="N496" s="3" t="s">
        <v>38</v>
      </c>
      <c r="O496" s="12">
        <v>5</v>
      </c>
      <c r="P496" s="3">
        <v>5</v>
      </c>
    </row>
    <row r="497" spans="2:16" ht="15" customHeight="1">
      <c r="B497" s="3" t="s">
        <v>1042</v>
      </c>
      <c r="C497" s="12" t="str">
        <f>IF(AND(tblSalaries[[#This Row],[Region]]=Selected_Region, tblSalaries[[#This Row],[Job Type]]=Selected_Job_Type), COUNT($C$5:C496), "")</f>
        <v/>
      </c>
      <c r="D497" s="5">
        <v>41055.077789351853</v>
      </c>
      <c r="E497" s="6" t="s">
        <v>1043</v>
      </c>
      <c r="F497" s="3">
        <v>220700</v>
      </c>
      <c r="G497" s="3" t="s">
        <v>36</v>
      </c>
      <c r="H497" s="3">
        <f>tblSalaries[[#This Row],[clean Salary (in local currency)]]*VLOOKUP(tblSalaries[[#This Row],[Currency]],tblXrate[#Data],2,FALSE)</f>
        <v>220700</v>
      </c>
      <c r="I497" s="3" t="s">
        <v>41</v>
      </c>
      <c r="J497" s="3" t="s">
        <v>41</v>
      </c>
      <c r="K497" s="3" t="s">
        <v>227</v>
      </c>
      <c r="L497" s="3" t="str">
        <f>VLOOKUP(tblSalaries[[#This Row],[Where do you work]],tblCountries[[Actual]:[Mapping]],2,FALSE)</f>
        <v>Brazil</v>
      </c>
      <c r="M497" s="12" t="str">
        <f>VLOOKUP(tblSalaries[[#This Row],[clean Country]], mapping!$M$4:$N$137, 2, FALSE)</f>
        <v>Latin America</v>
      </c>
      <c r="N497" s="3" t="s">
        <v>61</v>
      </c>
      <c r="O497" s="12">
        <v>8</v>
      </c>
    </row>
    <row r="498" spans="2:16" ht="15" customHeight="1">
      <c r="B498" s="3" t="s">
        <v>1044</v>
      </c>
      <c r="C498" s="12" t="str">
        <f>IF(AND(tblSalaries[[#This Row],[Region]]=Selected_Region, tblSalaries[[#This Row],[Job Type]]=Selected_Job_Type), COUNT($C$5:C497), "")</f>
        <v/>
      </c>
      <c r="D498" s="5">
        <v>41055.095578703702</v>
      </c>
      <c r="E498" s="6" t="s">
        <v>1045</v>
      </c>
      <c r="F498" s="3">
        <v>115000</v>
      </c>
      <c r="G498" s="3" t="s">
        <v>36</v>
      </c>
      <c r="H498" s="3">
        <f>tblSalaries[[#This Row],[clean Salary (in local currency)]]*VLOOKUP(tblSalaries[[#This Row],[Currency]],tblXrate[#Data],2,FALSE)</f>
        <v>115000</v>
      </c>
      <c r="I498" s="3" t="s">
        <v>41</v>
      </c>
      <c r="J498" s="3" t="s">
        <v>41</v>
      </c>
      <c r="K498" s="3" t="s">
        <v>0</v>
      </c>
      <c r="L498" s="3" t="str">
        <f>VLOOKUP(tblSalaries[[#This Row],[Where do you work]],tblCountries[[Actual]:[Mapping]],2,FALSE)</f>
        <v>USA</v>
      </c>
      <c r="M498" s="12" t="str">
        <f>VLOOKUP(tblSalaries[[#This Row],[clean Country]], mapping!$M$4:$N$137, 2, FALSE)</f>
        <v>US / Canada</v>
      </c>
      <c r="N498" s="3" t="s">
        <v>34</v>
      </c>
      <c r="O498" s="12">
        <v>2.5</v>
      </c>
    </row>
    <row r="499" spans="2:16" ht="15" customHeight="1">
      <c r="B499" s="3" t="s">
        <v>508</v>
      </c>
      <c r="C499" s="12" t="str">
        <f>IF(AND(tblSalaries[[#This Row],[Region]]=Selected_Region, tblSalaries[[#This Row],[Job Type]]=Selected_Job_Type), COUNT($C$5:C498), "")</f>
        <v/>
      </c>
      <c r="D499" s="5">
        <v>41057.500162037039</v>
      </c>
      <c r="E499" s="6">
        <v>3.65</v>
      </c>
      <c r="F499" s="3">
        <v>365000</v>
      </c>
      <c r="G499" s="3" t="s">
        <v>31</v>
      </c>
      <c r="H499" s="3">
        <f>tblSalaries[[#This Row],[clean Salary (in local currency)]]*VLOOKUP(tblSalaries[[#This Row],[Currency]],tblXrate[#Data],2,FALSE)</f>
        <v>6499.8895909165376</v>
      </c>
      <c r="I499" s="3" t="s">
        <v>509</v>
      </c>
      <c r="J499" s="3" t="s">
        <v>112</v>
      </c>
      <c r="K499" s="3" t="s">
        <v>1</v>
      </c>
      <c r="L499" s="3" t="str">
        <f>VLOOKUP(tblSalaries[[#This Row],[Where do you work]],tblCountries[[Actual]:[Mapping]],2,FALSE)</f>
        <v>India</v>
      </c>
      <c r="M499" s="12" t="str">
        <f>VLOOKUP(tblSalaries[[#This Row],[clean Country]], mapping!$M$4:$N$137, 2, FALSE)</f>
        <v>Asia</v>
      </c>
      <c r="N499" s="3" t="s">
        <v>38</v>
      </c>
      <c r="O499" s="12">
        <v>5</v>
      </c>
      <c r="P499" s="3">
        <v>3</v>
      </c>
    </row>
    <row r="500" spans="2:16" ht="15" customHeight="1">
      <c r="B500" s="3" t="s">
        <v>1048</v>
      </c>
      <c r="C500" s="12" t="str">
        <f>IF(AND(tblSalaries[[#This Row],[Region]]=Selected_Region, tblSalaries[[#This Row],[Job Type]]=Selected_Job_Type), COUNT($C$5:C499), "")</f>
        <v/>
      </c>
      <c r="D500" s="5">
        <v>41055.098807870374</v>
      </c>
      <c r="E500" s="6" t="s">
        <v>1049</v>
      </c>
      <c r="F500" s="3">
        <v>250000</v>
      </c>
      <c r="G500" s="3" t="s">
        <v>36</v>
      </c>
      <c r="H500" s="3">
        <f>tblSalaries[[#This Row],[clean Salary (in local currency)]]*VLOOKUP(tblSalaries[[#This Row],[Currency]],tblXrate[#Data],2,FALSE)</f>
        <v>250000</v>
      </c>
      <c r="I500" s="3" t="s">
        <v>1038</v>
      </c>
      <c r="J500" s="3" t="s">
        <v>41</v>
      </c>
      <c r="K500" s="3" t="s">
        <v>0</v>
      </c>
      <c r="L500" s="3" t="str">
        <f>VLOOKUP(tblSalaries[[#This Row],[Where do you work]],tblCountries[[Actual]:[Mapping]],2,FALSE)</f>
        <v>USA</v>
      </c>
      <c r="M500" s="12" t="str">
        <f>VLOOKUP(tblSalaries[[#This Row],[clean Country]], mapping!$M$4:$N$137, 2, FALSE)</f>
        <v>US / Canada</v>
      </c>
      <c r="N500" s="3" t="s">
        <v>61</v>
      </c>
      <c r="O500" s="12">
        <v>8</v>
      </c>
    </row>
    <row r="501" spans="2:16" ht="15" customHeight="1">
      <c r="B501" s="3" t="s">
        <v>2608</v>
      </c>
      <c r="C501" s="12" t="str">
        <f>IF(AND(tblSalaries[[#This Row],[Region]]=Selected_Region, tblSalaries[[#This Row],[Job Type]]=Selected_Job_Type), COUNT($C$5:C500), "")</f>
        <v/>
      </c>
      <c r="D501" s="5">
        <v>41063.424108796295</v>
      </c>
      <c r="E501" s="6">
        <v>6545</v>
      </c>
      <c r="F501" s="3">
        <v>6545</v>
      </c>
      <c r="G501" s="3" t="s">
        <v>36</v>
      </c>
      <c r="H501" s="3">
        <f>tblSalaries[[#This Row],[clean Salary (in local currency)]]*VLOOKUP(tblSalaries[[#This Row],[Currency]],tblXrate[#Data],2,FALSE)</f>
        <v>6545</v>
      </c>
      <c r="I501" s="3" t="s">
        <v>2606</v>
      </c>
      <c r="J501" s="3" t="s">
        <v>134</v>
      </c>
      <c r="K501" s="3" t="s">
        <v>1</v>
      </c>
      <c r="L501" s="3" t="str">
        <f>VLOOKUP(tblSalaries[[#This Row],[Where do you work]],tblCountries[[Actual]:[Mapping]],2,FALSE)</f>
        <v>India</v>
      </c>
      <c r="M501" s="12" t="str">
        <f>VLOOKUP(tblSalaries[[#This Row],[clean Country]], mapping!$M$4:$N$137, 2, FALSE)</f>
        <v>Asia</v>
      </c>
      <c r="N501" s="3" t="s">
        <v>61</v>
      </c>
      <c r="O501" s="12">
        <v>8</v>
      </c>
      <c r="P501" s="3">
        <v>9</v>
      </c>
    </row>
    <row r="502" spans="2:16" ht="15" customHeight="1">
      <c r="B502" s="3" t="s">
        <v>1052</v>
      </c>
      <c r="C502" s="12" t="str">
        <f>IF(AND(tblSalaries[[#This Row],[Region]]=Selected_Region, tblSalaries[[#This Row],[Job Type]]=Selected_Job_Type), COUNT($C$5:C501), "")</f>
        <v/>
      </c>
      <c r="D502" s="5">
        <v>41055.184837962966</v>
      </c>
      <c r="E502" s="6" t="s">
        <v>1053</v>
      </c>
      <c r="F502" s="3">
        <v>150000</v>
      </c>
      <c r="G502" s="3" t="s">
        <v>36</v>
      </c>
      <c r="H502" s="3">
        <f>tblSalaries[[#This Row],[clean Salary (in local currency)]]*VLOOKUP(tblSalaries[[#This Row],[Currency]],tblXrate[#Data],2,FALSE)</f>
        <v>150000</v>
      </c>
      <c r="I502" s="3" t="s">
        <v>41</v>
      </c>
      <c r="J502" s="3" t="s">
        <v>41</v>
      </c>
      <c r="K502" s="3" t="s">
        <v>0</v>
      </c>
      <c r="L502" s="3" t="str">
        <f>VLOOKUP(tblSalaries[[#This Row],[Where do you work]],tblCountries[[Actual]:[Mapping]],2,FALSE)</f>
        <v>USA</v>
      </c>
      <c r="M502" s="12" t="str">
        <f>VLOOKUP(tblSalaries[[#This Row],[clean Country]], mapping!$M$4:$N$137, 2, FALSE)</f>
        <v>US / Canada</v>
      </c>
      <c r="N502" s="3" t="s">
        <v>61</v>
      </c>
      <c r="O502" s="12">
        <v>8</v>
      </c>
    </row>
    <row r="503" spans="2:16" ht="15" customHeight="1">
      <c r="B503" s="3" t="s">
        <v>2613</v>
      </c>
      <c r="C503" s="12" t="str">
        <f>IF(AND(tblSalaries[[#This Row],[Region]]=Selected_Region, tblSalaries[[#This Row],[Job Type]]=Selected_Job_Type), COUNT($C$5:C502), "")</f>
        <v/>
      </c>
      <c r="D503" s="5">
        <v>41055.574212962965</v>
      </c>
      <c r="E503" s="6" t="s">
        <v>2614</v>
      </c>
      <c r="F503" s="3">
        <v>370000</v>
      </c>
      <c r="G503" s="3" t="s">
        <v>31</v>
      </c>
      <c r="H503" s="3">
        <f>tblSalaries[[#This Row],[clean Salary (in local currency)]]*VLOOKUP(tblSalaries[[#This Row],[Currency]],tblXrate[#Data],2,FALSE)</f>
        <v>6588.9291743537506</v>
      </c>
      <c r="I503" s="3" t="s">
        <v>2612</v>
      </c>
      <c r="J503" s="3" t="s">
        <v>112</v>
      </c>
      <c r="K503" s="3" t="s">
        <v>1</v>
      </c>
      <c r="L503" s="3" t="str">
        <f>VLOOKUP(tblSalaries[[#This Row],[Where do you work]],tblCountries[[Actual]:[Mapping]],2,FALSE)</f>
        <v>India</v>
      </c>
      <c r="M503" s="12" t="str">
        <f>VLOOKUP(tblSalaries[[#This Row],[clean Country]], mapping!$M$4:$N$137, 2, FALSE)</f>
        <v>Asia</v>
      </c>
      <c r="N503" s="3" t="s">
        <v>61</v>
      </c>
      <c r="O503" s="12">
        <v>8</v>
      </c>
      <c r="P503" s="3">
        <v>2</v>
      </c>
    </row>
    <row r="504" spans="2:16" ht="15" customHeight="1">
      <c r="B504" s="3" t="s">
        <v>2615</v>
      </c>
      <c r="C504" s="12" t="str">
        <f>IF(AND(tblSalaries[[#This Row],[Region]]=Selected_Region, tblSalaries[[#This Row],[Job Type]]=Selected_Job_Type), COUNT($C$5:C503), "")</f>
        <v/>
      </c>
      <c r="D504" s="5">
        <v>41055.574374999997</v>
      </c>
      <c r="E504" s="6" t="s">
        <v>2614</v>
      </c>
      <c r="F504" s="3">
        <v>370000</v>
      </c>
      <c r="G504" s="3" t="s">
        <v>31</v>
      </c>
      <c r="H504" s="3">
        <f>tblSalaries[[#This Row],[clean Salary (in local currency)]]*VLOOKUP(tblSalaries[[#This Row],[Currency]],tblXrate[#Data],2,FALSE)</f>
        <v>6588.9291743537506</v>
      </c>
      <c r="I504" s="3" t="s">
        <v>2612</v>
      </c>
      <c r="J504" s="3" t="s">
        <v>112</v>
      </c>
      <c r="K504" s="3" t="s">
        <v>1</v>
      </c>
      <c r="L504" s="3" t="str">
        <f>VLOOKUP(tblSalaries[[#This Row],[Where do you work]],tblCountries[[Actual]:[Mapping]],2,FALSE)</f>
        <v>India</v>
      </c>
      <c r="M504" s="12" t="str">
        <f>VLOOKUP(tblSalaries[[#This Row],[clean Country]], mapping!$M$4:$N$137, 2, FALSE)</f>
        <v>Asia</v>
      </c>
      <c r="N504" s="3" t="s">
        <v>61</v>
      </c>
      <c r="O504" s="12">
        <v>8</v>
      </c>
      <c r="P504" s="3">
        <v>2</v>
      </c>
    </row>
    <row r="505" spans="2:16" ht="15" customHeight="1">
      <c r="B505" s="3" t="s">
        <v>3333</v>
      </c>
      <c r="C505" s="12" t="str">
        <f>IF(AND(tblSalaries[[#This Row],[Region]]=Selected_Region, tblSalaries[[#This Row],[Job Type]]=Selected_Job_Type), COUNT($C$5:C504), "")</f>
        <v/>
      </c>
      <c r="D505" s="5">
        <v>41055.070509259262</v>
      </c>
      <c r="E505" s="6" t="s">
        <v>3334</v>
      </c>
      <c r="F505" s="3">
        <v>370000</v>
      </c>
      <c r="G505" s="3" t="s">
        <v>31</v>
      </c>
      <c r="H505" s="3">
        <f>tblSalaries[[#This Row],[clean Salary (in local currency)]]*VLOOKUP(tblSalaries[[#This Row],[Currency]],tblXrate[#Data],2,FALSE)</f>
        <v>6588.9291743537506</v>
      </c>
      <c r="I505" s="3" t="s">
        <v>3335</v>
      </c>
      <c r="J505" s="3" t="s">
        <v>112</v>
      </c>
      <c r="K505" s="3" t="s">
        <v>1</v>
      </c>
      <c r="L505" s="3" t="str">
        <f>VLOOKUP(tblSalaries[[#This Row],[Where do you work]],tblCountries[[Actual]:[Mapping]],2,FALSE)</f>
        <v>India</v>
      </c>
      <c r="M505" s="12" t="str">
        <f>VLOOKUP(tblSalaries[[#This Row],[clean Country]], mapping!$M$4:$N$137, 2, FALSE)</f>
        <v>Asia</v>
      </c>
      <c r="N505" s="3" t="s">
        <v>61</v>
      </c>
      <c r="O505" s="12">
        <v>8</v>
      </c>
    </row>
    <row r="506" spans="2:16" ht="15" customHeight="1">
      <c r="B506" s="3" t="s">
        <v>2510</v>
      </c>
      <c r="C506" s="12" t="str">
        <f>IF(AND(tblSalaries[[#This Row],[Region]]=Selected_Region, tblSalaries[[#This Row],[Job Type]]=Selected_Job_Type), COUNT($C$5:C505), "")</f>
        <v/>
      </c>
      <c r="D506" s="5">
        <v>41058.750219907408</v>
      </c>
      <c r="E506" s="6">
        <v>6600</v>
      </c>
      <c r="F506" s="3">
        <v>6600</v>
      </c>
      <c r="G506" s="3" t="s">
        <v>36</v>
      </c>
      <c r="H506" s="3">
        <f>tblSalaries[[#This Row],[clean Salary (in local currency)]]*VLOOKUP(tblSalaries[[#This Row],[Currency]],tblXrate[#Data],2,FALSE)</f>
        <v>6600</v>
      </c>
      <c r="I506" s="3" t="s">
        <v>2511</v>
      </c>
      <c r="J506" s="3" t="s">
        <v>632</v>
      </c>
      <c r="K506" s="3" t="s">
        <v>1</v>
      </c>
      <c r="L506" s="3" t="str">
        <f>VLOOKUP(tblSalaries[[#This Row],[Where do you work]],tblCountries[[Actual]:[Mapping]],2,FALSE)</f>
        <v>India</v>
      </c>
      <c r="M506" s="12" t="str">
        <f>VLOOKUP(tblSalaries[[#This Row],[clean Country]], mapping!$M$4:$N$137, 2, FALSE)</f>
        <v>Asia</v>
      </c>
      <c r="N506" s="3" t="s">
        <v>34</v>
      </c>
      <c r="O506" s="12">
        <v>2.5</v>
      </c>
      <c r="P506" s="3">
        <v>6.4</v>
      </c>
    </row>
    <row r="507" spans="2:16" ht="15" customHeight="1">
      <c r="B507" s="3" t="s">
        <v>1059</v>
      </c>
      <c r="C507" s="12" t="str">
        <f>IF(AND(tblSalaries[[#This Row],[Region]]=Selected_Region, tblSalaries[[#This Row],[Job Type]]=Selected_Job_Type), COUNT($C$5:C506), "")</f>
        <v/>
      </c>
      <c r="D507" s="5">
        <v>41057.00744212963</v>
      </c>
      <c r="E507" s="6">
        <v>63200</v>
      </c>
      <c r="F507" s="3">
        <v>63200</v>
      </c>
      <c r="G507" s="3" t="s">
        <v>43</v>
      </c>
      <c r="H507" s="3">
        <f>tblSalaries[[#This Row],[clean Salary (in local currency)]]*VLOOKUP(tblSalaries[[#This Row],[Currency]],tblXrate[#Data],2,FALSE)</f>
        <v>80289.244544269619</v>
      </c>
      <c r="I507" s="3" t="s">
        <v>41</v>
      </c>
      <c r="J507" s="3" t="s">
        <v>41</v>
      </c>
      <c r="K507" s="3" t="s">
        <v>1060</v>
      </c>
      <c r="L507" s="3" t="str">
        <f>VLOOKUP(tblSalaries[[#This Row],[Where do you work]],tblCountries[[Actual]:[Mapping]],2,FALSE)</f>
        <v>France</v>
      </c>
      <c r="M507" s="12" t="str">
        <f>VLOOKUP(tblSalaries[[#This Row],[clean Country]], mapping!$M$4:$N$137, 2, FALSE)</f>
        <v>EU</v>
      </c>
      <c r="N507" s="3" t="s">
        <v>38</v>
      </c>
      <c r="O507" s="12">
        <v>5</v>
      </c>
      <c r="P507" s="3">
        <v>3</v>
      </c>
    </row>
    <row r="508" spans="2:16" ht="15" customHeight="1">
      <c r="B508" s="3" t="s">
        <v>1061</v>
      </c>
      <c r="C508" s="12" t="str">
        <f>IF(AND(tblSalaries[[#This Row],[Region]]=Selected_Region, tblSalaries[[#This Row],[Job Type]]=Selected_Job_Type), COUNT($C$5:C507), "")</f>
        <v/>
      </c>
      <c r="D508" s="5">
        <v>41057.053668981483</v>
      </c>
      <c r="E508" s="6" t="s">
        <v>1062</v>
      </c>
      <c r="F508" s="3">
        <v>42000</v>
      </c>
      <c r="G508" s="3" t="s">
        <v>43</v>
      </c>
      <c r="H508" s="3">
        <f>tblSalaries[[#This Row],[clean Salary (in local currency)]]*VLOOKUP(tblSalaries[[#This Row],[Currency]],tblXrate[#Data],2,FALSE)</f>
        <v>53356.776437647524</v>
      </c>
      <c r="I508" s="3" t="s">
        <v>41</v>
      </c>
      <c r="J508" s="3" t="s">
        <v>41</v>
      </c>
      <c r="K508" s="3" t="s">
        <v>291</v>
      </c>
      <c r="L508" s="3" t="str">
        <f>VLOOKUP(tblSalaries[[#This Row],[Where do you work]],tblCountries[[Actual]:[Mapping]],2,FALSE)</f>
        <v>Germany</v>
      </c>
      <c r="M508" s="12" t="str">
        <f>VLOOKUP(tblSalaries[[#This Row],[clean Country]], mapping!$M$4:$N$137, 2, FALSE)</f>
        <v>EU</v>
      </c>
      <c r="N508" s="3" t="s">
        <v>34</v>
      </c>
      <c r="O508" s="12">
        <v>2.5</v>
      </c>
      <c r="P508" s="3">
        <v>3</v>
      </c>
    </row>
    <row r="509" spans="2:16" ht="15" customHeight="1">
      <c r="B509" s="3" t="s">
        <v>1063</v>
      </c>
      <c r="C509" s="12" t="str">
        <f>IF(AND(tblSalaries[[#This Row],[Region]]=Selected_Region, tblSalaries[[#This Row],[Job Type]]=Selected_Job_Type), COUNT($C$5:C508), "")</f>
        <v/>
      </c>
      <c r="D509" s="5">
        <v>41057.596296296295</v>
      </c>
      <c r="E509" s="6">
        <v>26000</v>
      </c>
      <c r="F509" s="3">
        <v>26000</v>
      </c>
      <c r="G509" s="3" t="s">
        <v>108</v>
      </c>
      <c r="H509" s="3">
        <f>tblSalaries[[#This Row],[clean Salary (in local currency)]]*VLOOKUP(tblSalaries[[#This Row],[Currency]],tblXrate[#Data],2,FALSE)</f>
        <v>40980.635073749385</v>
      </c>
      <c r="I509" s="3" t="s">
        <v>41</v>
      </c>
      <c r="J509" s="3" t="s">
        <v>41</v>
      </c>
      <c r="K509" s="3" t="s">
        <v>89</v>
      </c>
      <c r="L509" s="3" t="str">
        <f>VLOOKUP(tblSalaries[[#This Row],[Where do you work]],tblCountries[[Actual]:[Mapping]],2,FALSE)</f>
        <v>UK</v>
      </c>
      <c r="M509" s="12" t="str">
        <f>VLOOKUP(tblSalaries[[#This Row],[clean Country]], mapping!$M$4:$N$137, 2, FALSE)</f>
        <v>EU</v>
      </c>
      <c r="N509" s="3" t="s">
        <v>61</v>
      </c>
      <c r="O509" s="12">
        <v>8</v>
      </c>
      <c r="P509" s="3">
        <v>8</v>
      </c>
    </row>
    <row r="510" spans="2:16" ht="15" customHeight="1">
      <c r="B510" s="3" t="s">
        <v>3754</v>
      </c>
      <c r="C510" s="12" t="str">
        <f>IF(AND(tblSalaries[[#This Row],[Region]]=Selected_Region, tblSalaries[[#This Row],[Job Type]]=Selected_Job_Type), COUNT($C$5:C509), "")</f>
        <v/>
      </c>
      <c r="D510" s="5">
        <v>41055.615914351853</v>
      </c>
      <c r="E510" s="6">
        <v>375000</v>
      </c>
      <c r="F510" s="3">
        <v>375000</v>
      </c>
      <c r="G510" s="3" t="s">
        <v>31</v>
      </c>
      <c r="H510" s="3">
        <f>tblSalaries[[#This Row],[clean Salary (in local currency)]]*VLOOKUP(tblSalaries[[#This Row],[Currency]],tblXrate[#Data],2,FALSE)</f>
        <v>6677.9687577909626</v>
      </c>
      <c r="I510" s="3" t="s">
        <v>3752</v>
      </c>
      <c r="J510" s="3" t="s">
        <v>134</v>
      </c>
      <c r="K510" s="3" t="s">
        <v>1</v>
      </c>
      <c r="L510" s="3" t="str">
        <f>VLOOKUP(tblSalaries[[#This Row],[Where do you work]],tblCountries[[Actual]:[Mapping]],2,FALSE)</f>
        <v>India</v>
      </c>
      <c r="M510" s="12" t="str">
        <f>VLOOKUP(tblSalaries[[#This Row],[clean Country]], mapping!$M$4:$N$137, 2, FALSE)</f>
        <v>Asia</v>
      </c>
      <c r="N510" s="3" t="s">
        <v>34</v>
      </c>
      <c r="O510" s="12">
        <v>2.5</v>
      </c>
      <c r="P510" s="3">
        <v>6</v>
      </c>
    </row>
    <row r="511" spans="2:16" ht="15" customHeight="1">
      <c r="B511" s="3" t="s">
        <v>3748</v>
      </c>
      <c r="C511" s="12" t="str">
        <f>IF(AND(tblSalaries[[#This Row],[Region]]=Selected_Region, tblSalaries[[#This Row],[Job Type]]=Selected_Job_Type), COUNT($C$5:C510), "")</f>
        <v/>
      </c>
      <c r="D511" s="5">
        <v>41055.878877314812</v>
      </c>
      <c r="E511" s="6" t="s">
        <v>3749</v>
      </c>
      <c r="F511" s="3">
        <v>377000</v>
      </c>
      <c r="G511" s="3" t="s">
        <v>31</v>
      </c>
      <c r="H511" s="3">
        <f>tblSalaries[[#This Row],[clean Salary (in local currency)]]*VLOOKUP(tblSalaries[[#This Row],[Currency]],tblXrate[#Data],2,FALSE)</f>
        <v>6713.584591165848</v>
      </c>
      <c r="I511" s="3" t="s">
        <v>3750</v>
      </c>
      <c r="J511" s="3" t="s">
        <v>112</v>
      </c>
      <c r="K511" s="3" t="s">
        <v>1</v>
      </c>
      <c r="L511" s="3" t="str">
        <f>VLOOKUP(tblSalaries[[#This Row],[Where do you work]],tblCountries[[Actual]:[Mapping]],2,FALSE)</f>
        <v>India</v>
      </c>
      <c r="M511" s="12" t="str">
        <f>VLOOKUP(tblSalaries[[#This Row],[clean Country]], mapping!$M$4:$N$137, 2, FALSE)</f>
        <v>Asia</v>
      </c>
      <c r="N511" s="3" t="s">
        <v>73</v>
      </c>
      <c r="O511" s="12">
        <v>1.5</v>
      </c>
      <c r="P511" s="3">
        <v>7</v>
      </c>
    </row>
    <row r="512" spans="2:16" ht="15" customHeight="1">
      <c r="B512" s="3" t="s">
        <v>1066</v>
      </c>
      <c r="C512" s="12" t="str">
        <f>IF(AND(tblSalaries[[#This Row],[Region]]=Selected_Region, tblSalaries[[#This Row],[Job Type]]=Selected_Job_Type), COUNT($C$5:C511), "")</f>
        <v/>
      </c>
      <c r="D512" s="5">
        <v>41058.172743055555</v>
      </c>
      <c r="E512" s="6">
        <v>71000</v>
      </c>
      <c r="F512" s="3">
        <v>71000</v>
      </c>
      <c r="G512" s="3" t="s">
        <v>43</v>
      </c>
      <c r="H512" s="3">
        <f>tblSalaries[[#This Row],[clean Salary (in local currency)]]*VLOOKUP(tblSalaries[[#This Row],[Currency]],tblXrate[#Data],2,FALSE)</f>
        <v>90198.36016840415</v>
      </c>
      <c r="I512" s="3" t="s">
        <v>41</v>
      </c>
      <c r="J512" s="3" t="s">
        <v>41</v>
      </c>
      <c r="K512" s="3" t="s">
        <v>291</v>
      </c>
      <c r="L512" s="3" t="str">
        <f>VLOOKUP(tblSalaries[[#This Row],[Where do you work]],tblCountries[[Actual]:[Mapping]],2,FALSE)</f>
        <v>Germany</v>
      </c>
      <c r="M512" s="12" t="str">
        <f>VLOOKUP(tblSalaries[[#This Row],[clean Country]], mapping!$M$4:$N$137, 2, FALSE)</f>
        <v>EU</v>
      </c>
      <c r="N512" s="3" t="s">
        <v>73</v>
      </c>
      <c r="O512" s="12">
        <v>1.5</v>
      </c>
      <c r="P512" s="3">
        <v>3</v>
      </c>
    </row>
    <row r="513" spans="2:16" ht="15" customHeight="1">
      <c r="B513" s="3" t="s">
        <v>1067</v>
      </c>
      <c r="C513" s="12" t="str">
        <f>IF(AND(tblSalaries[[#This Row],[Region]]=Selected_Region, tblSalaries[[#This Row],[Job Type]]=Selected_Job_Type), COUNT($C$5:C512), "")</f>
        <v/>
      </c>
      <c r="D513" s="5">
        <v>41058.66065972222</v>
      </c>
      <c r="E513" s="6" t="s">
        <v>1068</v>
      </c>
      <c r="F513" s="3">
        <v>82000</v>
      </c>
      <c r="G513" s="3" t="s">
        <v>36</v>
      </c>
      <c r="H513" s="3">
        <f>tblSalaries[[#This Row],[clean Salary (in local currency)]]*VLOOKUP(tblSalaries[[#This Row],[Currency]],tblXrate[#Data],2,FALSE)</f>
        <v>82000</v>
      </c>
      <c r="I513" s="3" t="s">
        <v>41</v>
      </c>
      <c r="J513" s="3" t="s">
        <v>41</v>
      </c>
      <c r="K513" s="3" t="s">
        <v>87</v>
      </c>
      <c r="L513" s="3" t="str">
        <f>VLOOKUP(tblSalaries[[#This Row],[Where do you work]],tblCountries[[Actual]:[Mapping]],2,FALSE)</f>
        <v>South Africa</v>
      </c>
      <c r="M513" s="12" t="str">
        <f>VLOOKUP(tblSalaries[[#This Row],[clean Country]], mapping!$M$4:$N$137, 2, FALSE)</f>
        <v>Africa</v>
      </c>
      <c r="N513" s="3" t="s">
        <v>38</v>
      </c>
      <c r="O513" s="12">
        <v>5</v>
      </c>
      <c r="P513" s="3">
        <v>10</v>
      </c>
    </row>
    <row r="514" spans="2:16" ht="15" customHeight="1">
      <c r="B514" s="3" t="s">
        <v>178</v>
      </c>
      <c r="C514" s="12" t="str">
        <f>IF(AND(tblSalaries[[#This Row],[Region]]=Selected_Region, tblSalaries[[#This Row],[Job Type]]=Selected_Job_Type), COUNT($C$5:C513), "")</f>
        <v/>
      </c>
      <c r="D514" s="5">
        <v>41074.768796296295</v>
      </c>
      <c r="E514" s="6">
        <v>560</v>
      </c>
      <c r="F514" s="3">
        <v>6720</v>
      </c>
      <c r="G514" s="3" t="s">
        <v>36</v>
      </c>
      <c r="H514" s="3">
        <f>tblSalaries[[#This Row],[clean Salary (in local currency)]]*VLOOKUP(tblSalaries[[#This Row],[Currency]],tblXrate[#Data],2,FALSE)</f>
        <v>6720</v>
      </c>
      <c r="I514" s="3" t="s">
        <v>179</v>
      </c>
      <c r="J514" s="3" t="s">
        <v>45</v>
      </c>
      <c r="K514" s="3" t="s">
        <v>1</v>
      </c>
      <c r="L514" s="3" t="str">
        <f>VLOOKUP(tblSalaries[[#This Row],[Where do you work]],tblCountries[[Actual]:[Mapping]],2,FALSE)</f>
        <v>India</v>
      </c>
      <c r="M514" s="12" t="str">
        <f>VLOOKUP(tblSalaries[[#This Row],[clean Country]], mapping!$M$4:$N$137, 2, FALSE)</f>
        <v>Asia</v>
      </c>
      <c r="N514" s="3" t="s">
        <v>38</v>
      </c>
      <c r="O514" s="12">
        <v>5</v>
      </c>
      <c r="P514" s="3">
        <v>5</v>
      </c>
    </row>
    <row r="515" spans="2:16" ht="15" customHeight="1">
      <c r="B515" s="3" t="s">
        <v>1070</v>
      </c>
      <c r="C515" s="12" t="str">
        <f>IF(AND(tblSalaries[[#This Row],[Region]]=Selected_Region, tblSalaries[[#This Row],[Job Type]]=Selected_Job_Type), COUNT($C$5:C514), "")</f>
        <v/>
      </c>
      <c r="D515" s="5">
        <v>41058.754050925927</v>
      </c>
      <c r="E515" s="6" t="s">
        <v>1071</v>
      </c>
      <c r="F515" s="3">
        <v>70000</v>
      </c>
      <c r="G515" s="3" t="s">
        <v>108</v>
      </c>
      <c r="H515" s="3">
        <f>tblSalaries[[#This Row],[clean Salary (in local currency)]]*VLOOKUP(tblSalaries[[#This Row],[Currency]],tblXrate[#Data],2,FALSE)</f>
        <v>110332.47904470989</v>
      </c>
      <c r="I515" s="3" t="s">
        <v>41</v>
      </c>
      <c r="J515" s="3" t="s">
        <v>41</v>
      </c>
      <c r="K515" s="3" t="s">
        <v>89</v>
      </c>
      <c r="L515" s="3" t="str">
        <f>VLOOKUP(tblSalaries[[#This Row],[Where do you work]],tblCountries[[Actual]:[Mapping]],2,FALSE)</f>
        <v>UK</v>
      </c>
      <c r="M515" s="12" t="str">
        <f>VLOOKUP(tblSalaries[[#This Row],[clean Country]], mapping!$M$4:$N$137, 2, FALSE)</f>
        <v>EU</v>
      </c>
      <c r="N515" s="3" t="s">
        <v>38</v>
      </c>
      <c r="O515" s="12">
        <v>5</v>
      </c>
      <c r="P515" s="3">
        <v>15</v>
      </c>
    </row>
    <row r="516" spans="2:16" ht="15" customHeight="1">
      <c r="B516" s="3" t="s">
        <v>2500</v>
      </c>
      <c r="C516" s="12" t="str">
        <f>IF(AND(tblSalaries[[#This Row],[Region]]=Selected_Region, tblSalaries[[#This Row],[Job Type]]=Selected_Job_Type), COUNT($C$5:C515), "")</f>
        <v/>
      </c>
      <c r="D516" s="5">
        <v>41057.644432870373</v>
      </c>
      <c r="E516" s="6">
        <v>560</v>
      </c>
      <c r="F516" s="3">
        <v>6720</v>
      </c>
      <c r="G516" s="3" t="s">
        <v>36</v>
      </c>
      <c r="H516" s="3">
        <f>tblSalaries[[#This Row],[clean Salary (in local currency)]]*VLOOKUP(tblSalaries[[#This Row],[Currency]],tblXrate[#Data],2,FALSE)</f>
        <v>6720</v>
      </c>
      <c r="I516" s="3" t="s">
        <v>2477</v>
      </c>
      <c r="J516" s="3" t="s">
        <v>632</v>
      </c>
      <c r="K516" s="3" t="s">
        <v>1</v>
      </c>
      <c r="L516" s="3" t="str">
        <f>VLOOKUP(tblSalaries[[#This Row],[Where do you work]],tblCountries[[Actual]:[Mapping]],2,FALSE)</f>
        <v>India</v>
      </c>
      <c r="M516" s="12" t="str">
        <f>VLOOKUP(tblSalaries[[#This Row],[clean Country]], mapping!$M$4:$N$137, 2, FALSE)</f>
        <v>Asia</v>
      </c>
      <c r="N516" s="3" t="s">
        <v>38</v>
      </c>
      <c r="O516" s="12">
        <v>5</v>
      </c>
      <c r="P516" s="3">
        <v>6</v>
      </c>
    </row>
    <row r="517" spans="2:16" ht="15" customHeight="1">
      <c r="B517" s="3" t="s">
        <v>1938</v>
      </c>
      <c r="C517" s="12" t="str">
        <f>IF(AND(tblSalaries[[#This Row],[Region]]=Selected_Region, tblSalaries[[#This Row],[Job Type]]=Selected_Job_Type), COUNT($C$5:C516), "")</f>
        <v/>
      </c>
      <c r="D517" s="5">
        <v>41055.417685185188</v>
      </c>
      <c r="E517" s="6">
        <v>380000</v>
      </c>
      <c r="F517" s="3">
        <v>380000</v>
      </c>
      <c r="G517" s="3" t="s">
        <v>31</v>
      </c>
      <c r="H517" s="3">
        <f>tblSalaries[[#This Row],[clean Salary (in local currency)]]*VLOOKUP(tblSalaries[[#This Row],[Currency]],tblXrate[#Data],2,FALSE)</f>
        <v>6767.0083412281756</v>
      </c>
      <c r="I517" s="3" t="s">
        <v>1939</v>
      </c>
      <c r="J517" s="3" t="s">
        <v>134</v>
      </c>
      <c r="K517" s="3" t="s">
        <v>1</v>
      </c>
      <c r="L517" s="3" t="str">
        <f>VLOOKUP(tblSalaries[[#This Row],[Where do you work]],tblCountries[[Actual]:[Mapping]],2,FALSE)</f>
        <v>India</v>
      </c>
      <c r="M517" s="12" t="str">
        <f>VLOOKUP(tblSalaries[[#This Row],[clean Country]], mapping!$M$4:$N$137, 2, FALSE)</f>
        <v>Asia</v>
      </c>
      <c r="N517" s="3" t="s">
        <v>38</v>
      </c>
      <c r="O517" s="12">
        <v>5</v>
      </c>
      <c r="P517" s="3">
        <v>10</v>
      </c>
    </row>
    <row r="518" spans="2:16" ht="15" customHeight="1">
      <c r="B518" s="3" t="s">
        <v>1075</v>
      </c>
      <c r="C518" s="12" t="str">
        <f>IF(AND(tblSalaries[[#This Row],[Region]]=Selected_Region, tblSalaries[[#This Row],[Job Type]]=Selected_Job_Type), COUNT($C$5:C517), "")</f>
        <v/>
      </c>
      <c r="D518" s="5">
        <v>41060.109131944446</v>
      </c>
      <c r="E518" s="6">
        <v>250000</v>
      </c>
      <c r="F518" s="3">
        <v>250000</v>
      </c>
      <c r="G518" s="3" t="s">
        <v>36</v>
      </c>
      <c r="H518" s="3">
        <f>tblSalaries[[#This Row],[clean Salary (in local currency)]]*VLOOKUP(tblSalaries[[#This Row],[Currency]],tblXrate[#Data],2,FALSE)</f>
        <v>250000</v>
      </c>
      <c r="I518" s="3" t="s">
        <v>1038</v>
      </c>
      <c r="J518" s="3" t="s">
        <v>41</v>
      </c>
      <c r="K518" s="3" t="s">
        <v>0</v>
      </c>
      <c r="L518" s="3" t="str">
        <f>VLOOKUP(tblSalaries[[#This Row],[Where do you work]],tblCountries[[Actual]:[Mapping]],2,FALSE)</f>
        <v>USA</v>
      </c>
      <c r="M518" s="12" t="str">
        <f>VLOOKUP(tblSalaries[[#This Row],[clean Country]], mapping!$M$4:$N$137, 2, FALSE)</f>
        <v>US / Canada</v>
      </c>
      <c r="N518" s="3" t="s">
        <v>61</v>
      </c>
      <c r="O518" s="12">
        <v>8</v>
      </c>
      <c r="P518" s="3">
        <v>20</v>
      </c>
    </row>
    <row r="519" spans="2:16" ht="15" customHeight="1">
      <c r="B519" s="3" t="s">
        <v>1076</v>
      </c>
      <c r="C519" s="12" t="str">
        <f>IF(AND(tblSalaries[[#This Row],[Region]]=Selected_Region, tblSalaries[[#This Row],[Job Type]]=Selected_Job_Type), COUNT($C$5:C518), "")</f>
        <v/>
      </c>
      <c r="D519" s="5">
        <v>41060.920173611114</v>
      </c>
      <c r="E519" s="6">
        <v>125000</v>
      </c>
      <c r="F519" s="3">
        <v>125000</v>
      </c>
      <c r="G519" s="3" t="s">
        <v>36</v>
      </c>
      <c r="H519" s="3">
        <f>tblSalaries[[#This Row],[clean Salary (in local currency)]]*VLOOKUP(tblSalaries[[#This Row],[Currency]],tblXrate[#Data],2,FALSE)</f>
        <v>125000</v>
      </c>
      <c r="I519" s="3" t="s">
        <v>41</v>
      </c>
      <c r="J519" s="3" t="s">
        <v>41</v>
      </c>
      <c r="K519" s="3" t="s">
        <v>0</v>
      </c>
      <c r="L519" s="3" t="str">
        <f>VLOOKUP(tblSalaries[[#This Row],[Where do you work]],tblCountries[[Actual]:[Mapping]],2,FALSE)</f>
        <v>USA</v>
      </c>
      <c r="M519" s="12" t="str">
        <f>VLOOKUP(tblSalaries[[#This Row],[clean Country]], mapping!$M$4:$N$137, 2, FALSE)</f>
        <v>US / Canada</v>
      </c>
      <c r="N519" s="3" t="s">
        <v>61</v>
      </c>
      <c r="O519" s="12">
        <v>8</v>
      </c>
      <c r="P519" s="3">
        <v>8</v>
      </c>
    </row>
    <row r="520" spans="2:16" ht="15" customHeight="1">
      <c r="B520" s="3" t="s">
        <v>1077</v>
      </c>
      <c r="C520" s="12" t="str">
        <f>IF(AND(tblSalaries[[#This Row],[Region]]=Selected_Region, tblSalaries[[#This Row],[Job Type]]=Selected_Job_Type), COUNT($C$5:C519), "")</f>
        <v/>
      </c>
      <c r="D520" s="5">
        <v>41061.755636574075</v>
      </c>
      <c r="E520" s="6" t="s">
        <v>1078</v>
      </c>
      <c r="F520" s="3">
        <v>75000</v>
      </c>
      <c r="G520" s="3" t="s">
        <v>36</v>
      </c>
      <c r="H520" s="3">
        <f>tblSalaries[[#This Row],[clean Salary (in local currency)]]*VLOOKUP(tblSalaries[[#This Row],[Currency]],tblXrate[#Data],2,FALSE)</f>
        <v>75000</v>
      </c>
      <c r="I520" s="3" t="s">
        <v>41</v>
      </c>
      <c r="J520" s="3" t="s">
        <v>41</v>
      </c>
      <c r="K520" s="3" t="s">
        <v>291</v>
      </c>
      <c r="L520" s="3" t="str">
        <f>VLOOKUP(tblSalaries[[#This Row],[Where do you work]],tblCountries[[Actual]:[Mapping]],2,FALSE)</f>
        <v>Germany</v>
      </c>
      <c r="M520" s="12" t="str">
        <f>VLOOKUP(tblSalaries[[#This Row],[clean Country]], mapping!$M$4:$N$137, 2, FALSE)</f>
        <v>EU</v>
      </c>
      <c r="N520" s="3" t="s">
        <v>34</v>
      </c>
      <c r="O520" s="12">
        <v>2.5</v>
      </c>
      <c r="P520" s="3">
        <v>9</v>
      </c>
    </row>
    <row r="521" spans="2:16" ht="15" customHeight="1">
      <c r="B521" s="3" t="s">
        <v>1079</v>
      </c>
      <c r="C521" s="12" t="str">
        <f>IF(AND(tblSalaries[[#This Row],[Region]]=Selected_Region, tblSalaries[[#This Row],[Job Type]]=Selected_Job_Type), COUNT($C$5:C520), "")</f>
        <v/>
      </c>
      <c r="D521" s="5">
        <v>41063.518831018519</v>
      </c>
      <c r="E521" s="6">
        <v>100000</v>
      </c>
      <c r="F521" s="3">
        <v>100000</v>
      </c>
      <c r="G521" s="3" t="s">
        <v>36</v>
      </c>
      <c r="H521" s="3">
        <f>tblSalaries[[#This Row],[clean Salary (in local currency)]]*VLOOKUP(tblSalaries[[#This Row],[Currency]],tblXrate[#Data],2,FALSE)</f>
        <v>100000</v>
      </c>
      <c r="I521" s="3" t="s">
        <v>41</v>
      </c>
      <c r="J521" s="3" t="s">
        <v>41</v>
      </c>
      <c r="K521" s="3" t="s">
        <v>0</v>
      </c>
      <c r="L521" s="3" t="str">
        <f>VLOOKUP(tblSalaries[[#This Row],[Where do you work]],tblCountries[[Actual]:[Mapping]],2,FALSE)</f>
        <v>USA</v>
      </c>
      <c r="M521" s="12" t="str">
        <f>VLOOKUP(tblSalaries[[#This Row],[clean Country]], mapping!$M$4:$N$137, 2, FALSE)</f>
        <v>US / Canada</v>
      </c>
      <c r="N521" s="3" t="s">
        <v>34</v>
      </c>
      <c r="O521" s="12">
        <v>2.5</v>
      </c>
      <c r="P521" s="3">
        <v>4</v>
      </c>
    </row>
    <row r="522" spans="2:16" ht="15" customHeight="1">
      <c r="B522" s="3" t="s">
        <v>1080</v>
      </c>
      <c r="C522" s="12" t="str">
        <f>IF(AND(tblSalaries[[#This Row],[Region]]=Selected_Region, tblSalaries[[#This Row],[Job Type]]=Selected_Job_Type), COUNT($C$5:C521), "")</f>
        <v/>
      </c>
      <c r="D522" s="5">
        <v>41064.563090277778</v>
      </c>
      <c r="E522" s="6">
        <v>84000</v>
      </c>
      <c r="F522" s="3">
        <v>84000</v>
      </c>
      <c r="G522" s="3" t="s">
        <v>63</v>
      </c>
      <c r="H522" s="3">
        <f>tblSalaries[[#This Row],[clean Salary (in local currency)]]*VLOOKUP(tblSalaries[[#This Row],[Currency]],tblXrate[#Data],2,FALSE)</f>
        <v>85672.4111378214</v>
      </c>
      <c r="I522" s="3" t="s">
        <v>1038</v>
      </c>
      <c r="J522" s="3" t="s">
        <v>41</v>
      </c>
      <c r="K522" s="3" t="s">
        <v>64</v>
      </c>
      <c r="L522" s="3" t="str">
        <f>VLOOKUP(tblSalaries[[#This Row],[Where do you work]],tblCountries[[Actual]:[Mapping]],2,FALSE)</f>
        <v>Australia</v>
      </c>
      <c r="M522" s="12" t="str">
        <f>VLOOKUP(tblSalaries[[#This Row],[clean Country]], mapping!$M$4:$N$137, 2, FALSE)</f>
        <v>Pacific</v>
      </c>
      <c r="N522" s="3" t="s">
        <v>38</v>
      </c>
      <c r="O522" s="12">
        <v>5</v>
      </c>
      <c r="P522" s="3">
        <v>6</v>
      </c>
    </row>
    <row r="523" spans="2:16" ht="15" customHeight="1">
      <c r="B523" s="3" t="s">
        <v>1087</v>
      </c>
      <c r="C523" s="12" t="str">
        <f>IF(AND(tblSalaries[[#This Row],[Region]]=Selected_Region, tblSalaries[[#This Row],[Job Type]]=Selected_Job_Type), COUNT($C$5:C522), "")</f>
        <v/>
      </c>
      <c r="D523" s="5">
        <v>41055.035196759258</v>
      </c>
      <c r="E523" s="6">
        <v>92000</v>
      </c>
      <c r="F523" s="3">
        <v>92000</v>
      </c>
      <c r="G523" s="3" t="s">
        <v>48</v>
      </c>
      <c r="H523" s="3">
        <f>tblSalaries[[#This Row],[clean Salary (in local currency)]]*VLOOKUP(tblSalaries[[#This Row],[Currency]],tblXrate[#Data],2,FALSE)</f>
        <v>90469.260118790073</v>
      </c>
      <c r="I523" s="3" t="s">
        <v>1088</v>
      </c>
      <c r="J523" s="3" t="s">
        <v>41</v>
      </c>
      <c r="K523" s="3" t="s">
        <v>50</v>
      </c>
      <c r="L523" s="3" t="str">
        <f>VLOOKUP(tblSalaries[[#This Row],[Where do you work]],tblCountries[[Actual]:[Mapping]],2,FALSE)</f>
        <v>Canada</v>
      </c>
      <c r="M523" s="12" t="str">
        <f>VLOOKUP(tblSalaries[[#This Row],[clean Country]], mapping!$M$4:$N$137, 2, FALSE)</f>
        <v>US / Canada</v>
      </c>
      <c r="N523" s="3" t="s">
        <v>61</v>
      </c>
      <c r="O523" s="12">
        <v>8</v>
      </c>
    </row>
    <row r="524" spans="2:16" ht="15" customHeight="1">
      <c r="B524" s="3" t="s">
        <v>1082</v>
      </c>
      <c r="C524" s="12" t="str">
        <f>IF(AND(tblSalaries[[#This Row],[Region]]=Selected_Region, tblSalaries[[#This Row],[Job Type]]=Selected_Job_Type), COUNT($C$5:C523), "")</f>
        <v/>
      </c>
      <c r="D524" s="5">
        <v>41069.074652777781</v>
      </c>
      <c r="E524" s="6">
        <v>72000</v>
      </c>
      <c r="F524" s="3">
        <v>72000</v>
      </c>
      <c r="G524" s="3" t="s">
        <v>36</v>
      </c>
      <c r="H524" s="3">
        <f>tblSalaries[[#This Row],[clean Salary (in local currency)]]*VLOOKUP(tblSalaries[[#This Row],[Currency]],tblXrate[#Data],2,FALSE)</f>
        <v>72000</v>
      </c>
      <c r="I524" s="3" t="s">
        <v>41</v>
      </c>
      <c r="J524" s="3" t="s">
        <v>41</v>
      </c>
      <c r="K524" s="3" t="s">
        <v>0</v>
      </c>
      <c r="L524" s="3" t="str">
        <f>VLOOKUP(tblSalaries[[#This Row],[Where do you work]],tblCountries[[Actual]:[Mapping]],2,FALSE)</f>
        <v>USA</v>
      </c>
      <c r="M524" s="12" t="str">
        <f>VLOOKUP(tblSalaries[[#This Row],[clean Country]], mapping!$M$4:$N$137, 2, FALSE)</f>
        <v>US / Canada</v>
      </c>
      <c r="N524" s="3" t="s">
        <v>34</v>
      </c>
      <c r="O524" s="12">
        <v>2.5</v>
      </c>
      <c r="P524" s="3">
        <v>13</v>
      </c>
    </row>
    <row r="525" spans="2:16" ht="15" customHeight="1">
      <c r="B525" s="3" t="s">
        <v>3064</v>
      </c>
      <c r="C525" s="12" t="str">
        <f>IF(AND(tblSalaries[[#This Row],[Region]]=Selected_Region, tblSalaries[[#This Row],[Job Type]]=Selected_Job_Type), COUNT($C$5:C524), "")</f>
        <v/>
      </c>
      <c r="D525" s="5">
        <v>41060.673935185187</v>
      </c>
      <c r="E525" s="6" t="s">
        <v>3065</v>
      </c>
      <c r="F525" s="3">
        <v>380000</v>
      </c>
      <c r="G525" s="3" t="s">
        <v>31</v>
      </c>
      <c r="H525" s="3">
        <f>tblSalaries[[#This Row],[clean Salary (in local currency)]]*VLOOKUP(tblSalaries[[#This Row],[Currency]],tblXrate[#Data],2,FALSE)</f>
        <v>6767.0083412281756</v>
      </c>
      <c r="I525" s="3" t="s">
        <v>3066</v>
      </c>
      <c r="J525" s="3" t="s">
        <v>112</v>
      </c>
      <c r="K525" s="3" t="s">
        <v>1</v>
      </c>
      <c r="L525" s="3" t="str">
        <f>VLOOKUP(tblSalaries[[#This Row],[Where do you work]],tblCountries[[Actual]:[Mapping]],2,FALSE)</f>
        <v>India</v>
      </c>
      <c r="M525" s="12" t="str">
        <f>VLOOKUP(tblSalaries[[#This Row],[clean Country]], mapping!$M$4:$N$137, 2, FALSE)</f>
        <v>Asia</v>
      </c>
      <c r="N525" s="3" t="s">
        <v>34</v>
      </c>
      <c r="O525" s="12">
        <v>2.5</v>
      </c>
      <c r="P525" s="3">
        <v>6</v>
      </c>
    </row>
    <row r="526" spans="2:16" ht="15" customHeight="1">
      <c r="B526" s="3" t="s">
        <v>3761</v>
      </c>
      <c r="C526" s="12" t="str">
        <f>IF(AND(tblSalaries[[#This Row],[Region]]=Selected_Region, tblSalaries[[#This Row],[Job Type]]=Selected_Job_Type), COUNT($C$5:C525), "")</f>
        <v/>
      </c>
      <c r="D526" s="5">
        <v>41055.558749999997</v>
      </c>
      <c r="E526" s="6">
        <v>380000</v>
      </c>
      <c r="F526" s="3">
        <v>380000</v>
      </c>
      <c r="G526" s="3" t="s">
        <v>31</v>
      </c>
      <c r="H526" s="3">
        <f>tblSalaries[[#This Row],[clean Salary (in local currency)]]*VLOOKUP(tblSalaries[[#This Row],[Currency]],tblXrate[#Data],2,FALSE)</f>
        <v>6767.0083412281756</v>
      </c>
      <c r="I526" s="3" t="s">
        <v>3762</v>
      </c>
      <c r="J526" s="3" t="s">
        <v>632</v>
      </c>
      <c r="K526" s="3" t="s">
        <v>1</v>
      </c>
      <c r="L526" s="3" t="str">
        <f>VLOOKUP(tblSalaries[[#This Row],[Where do you work]],tblCountries[[Actual]:[Mapping]],2,FALSE)</f>
        <v>India</v>
      </c>
      <c r="M526" s="12" t="str">
        <f>VLOOKUP(tblSalaries[[#This Row],[clean Country]], mapping!$M$4:$N$137, 2, FALSE)</f>
        <v>Asia</v>
      </c>
      <c r="N526" s="3" t="s">
        <v>34</v>
      </c>
      <c r="O526" s="12">
        <v>2.5</v>
      </c>
      <c r="P526" s="3">
        <v>6</v>
      </c>
    </row>
    <row r="527" spans="2:16" ht="15" customHeight="1">
      <c r="B527" s="3" t="s">
        <v>3263</v>
      </c>
      <c r="C527" s="12" t="str">
        <f>IF(AND(tblSalaries[[#This Row],[Region]]=Selected_Region, tblSalaries[[#This Row],[Job Type]]=Selected_Job_Type), COUNT($C$5:C526), "")</f>
        <v/>
      </c>
      <c r="D527" s="5">
        <v>41055.033865740741</v>
      </c>
      <c r="E527" s="6">
        <v>90000</v>
      </c>
      <c r="F527" s="3">
        <v>90000</v>
      </c>
      <c r="G527" s="3" t="s">
        <v>48</v>
      </c>
      <c r="H527" s="3">
        <f>tblSalaries[[#This Row],[clean Salary (in local currency)]]*VLOOKUP(tblSalaries[[#This Row],[Currency]],tblXrate[#Data],2,FALSE)</f>
        <v>88502.537072729421</v>
      </c>
      <c r="I527" s="3" t="s">
        <v>3264</v>
      </c>
      <c r="J527" s="3" t="s">
        <v>112</v>
      </c>
      <c r="K527" s="3" t="s">
        <v>50</v>
      </c>
      <c r="L527" s="3" t="str">
        <f>VLOOKUP(tblSalaries[[#This Row],[Where do you work]],tblCountries[[Actual]:[Mapping]],2,FALSE)</f>
        <v>Canada</v>
      </c>
      <c r="M527" s="12" t="str">
        <f>VLOOKUP(tblSalaries[[#This Row],[clean Country]], mapping!$M$4:$N$137, 2, FALSE)</f>
        <v>US / Canada</v>
      </c>
      <c r="N527" s="3" t="s">
        <v>38</v>
      </c>
      <c r="O527" s="12">
        <v>5</v>
      </c>
    </row>
    <row r="528" spans="2:16" ht="15" customHeight="1">
      <c r="B528" s="3" t="s">
        <v>1089</v>
      </c>
      <c r="C528" s="12" t="str">
        <f>IF(AND(tblSalaries[[#This Row],[Region]]=Selected_Region, tblSalaries[[#This Row],[Job Type]]=Selected_Job_Type), COUNT($C$5:C527), "")</f>
        <v/>
      </c>
      <c r="D528" s="5">
        <v>41055.058217592596</v>
      </c>
      <c r="E528" s="6">
        <v>200000</v>
      </c>
      <c r="F528" s="3">
        <v>200000</v>
      </c>
      <c r="G528" s="3" t="s">
        <v>43</v>
      </c>
      <c r="H528" s="3">
        <f>tblSalaries[[#This Row],[clean Salary (in local currency)]]*VLOOKUP(tblSalaries[[#This Row],[Currency]],tblXrate[#Data],2,FALSE)</f>
        <v>254079.88779832155</v>
      </c>
      <c r="I528" s="3" t="s">
        <v>1090</v>
      </c>
      <c r="J528" s="3" t="s">
        <v>632</v>
      </c>
      <c r="K528" s="3" t="s">
        <v>1091</v>
      </c>
      <c r="L528" s="3" t="str">
        <f>VLOOKUP(tblSalaries[[#This Row],[Where do you work]],tblCountries[[Actual]:[Mapping]],2,FALSE)</f>
        <v>Netherlands</v>
      </c>
      <c r="M528" s="12" t="str">
        <f>VLOOKUP(tblSalaries[[#This Row],[clean Country]], mapping!$M$4:$N$137, 2, FALSE)</f>
        <v>EU</v>
      </c>
      <c r="N528" s="3" t="s">
        <v>61</v>
      </c>
      <c r="O528" s="12">
        <v>8</v>
      </c>
    </row>
    <row r="529" spans="2:16" ht="15" customHeight="1">
      <c r="B529" s="3" t="s">
        <v>1092</v>
      </c>
      <c r="C529" s="12" t="str">
        <f>IF(AND(tblSalaries[[#This Row],[Region]]=Selected_Region, tblSalaries[[#This Row],[Job Type]]=Selected_Job_Type), COUNT($C$5:C528), "")</f>
        <v/>
      </c>
      <c r="D529" s="5">
        <v>41055.033414351848</v>
      </c>
      <c r="E529" s="6">
        <v>80000</v>
      </c>
      <c r="F529" s="3">
        <v>80000</v>
      </c>
      <c r="G529" s="3" t="s">
        <v>36</v>
      </c>
      <c r="H529" s="3">
        <f>tblSalaries[[#This Row],[clean Salary (in local currency)]]*VLOOKUP(tblSalaries[[#This Row],[Currency]],tblXrate[#Data],2,FALSE)</f>
        <v>80000</v>
      </c>
      <c r="I529" s="3" t="s">
        <v>1093</v>
      </c>
      <c r="J529" s="3" t="s">
        <v>41</v>
      </c>
      <c r="K529" s="3" t="s">
        <v>0</v>
      </c>
      <c r="L529" s="3" t="str">
        <f>VLOOKUP(tblSalaries[[#This Row],[Where do you work]],tblCountries[[Actual]:[Mapping]],2,FALSE)</f>
        <v>USA</v>
      </c>
      <c r="M529" s="12" t="str">
        <f>VLOOKUP(tblSalaries[[#This Row],[clean Country]], mapping!$M$4:$N$137, 2, FALSE)</f>
        <v>US / Canada</v>
      </c>
      <c r="N529" s="3" t="s">
        <v>38</v>
      </c>
      <c r="O529" s="12">
        <v>5</v>
      </c>
    </row>
    <row r="530" spans="2:16" ht="15" customHeight="1">
      <c r="B530" s="3" t="s">
        <v>1094</v>
      </c>
      <c r="C530" s="12" t="str">
        <f>IF(AND(tblSalaries[[#This Row],[Region]]=Selected_Region, tblSalaries[[#This Row],[Job Type]]=Selected_Job_Type), COUNT($C$5:C529), "")</f>
        <v/>
      </c>
      <c r="D530" s="5">
        <v>41055.713541666664</v>
      </c>
      <c r="E530" s="6">
        <v>20000</v>
      </c>
      <c r="F530" s="3">
        <v>20000</v>
      </c>
      <c r="G530" s="3" t="s">
        <v>36</v>
      </c>
      <c r="H530" s="3">
        <f>tblSalaries[[#This Row],[clean Salary (in local currency)]]*VLOOKUP(tblSalaries[[#This Row],[Currency]],tblXrate[#Data],2,FALSE)</f>
        <v>20000</v>
      </c>
      <c r="I530" s="3" t="s">
        <v>1095</v>
      </c>
      <c r="J530" s="3" t="s">
        <v>41</v>
      </c>
      <c r="K530" s="3" t="s">
        <v>1096</v>
      </c>
      <c r="L530" s="3" t="str">
        <f>VLOOKUP(tblSalaries[[#This Row],[Where do you work]],tblCountries[[Actual]:[Mapping]],2,FALSE)</f>
        <v>Denmark</v>
      </c>
      <c r="M530" s="12" t="str">
        <f>VLOOKUP(tblSalaries[[#This Row],[clean Country]], mapping!$M$4:$N$137, 2, FALSE)</f>
        <v>EU</v>
      </c>
      <c r="N530" s="3" t="s">
        <v>34</v>
      </c>
      <c r="O530" s="12">
        <v>2.5</v>
      </c>
      <c r="P530" s="3">
        <v>15</v>
      </c>
    </row>
    <row r="531" spans="2:16" ht="15" customHeight="1">
      <c r="B531" s="3" t="s">
        <v>1097</v>
      </c>
      <c r="C531" s="12" t="str">
        <f>IF(AND(tblSalaries[[#This Row],[Region]]=Selected_Region, tblSalaries[[#This Row],[Job Type]]=Selected_Job_Type), COUNT($C$5:C530), "")</f>
        <v/>
      </c>
      <c r="D531" s="5">
        <v>41055.345752314817</v>
      </c>
      <c r="E531" s="6" t="s">
        <v>1098</v>
      </c>
      <c r="F531" s="3">
        <v>36000</v>
      </c>
      <c r="G531" s="3" t="s">
        <v>36</v>
      </c>
      <c r="H531" s="3">
        <f>tblSalaries[[#This Row],[clean Salary (in local currency)]]*VLOOKUP(tblSalaries[[#This Row],[Currency]],tblXrate[#Data],2,FALSE)</f>
        <v>36000</v>
      </c>
      <c r="I531" s="3" t="s">
        <v>1099</v>
      </c>
      <c r="J531" s="3" t="s">
        <v>41</v>
      </c>
      <c r="K531" s="3" t="s">
        <v>371</v>
      </c>
      <c r="L531" s="3" t="str">
        <f>VLOOKUP(tblSalaries[[#This Row],[Where do you work]],tblCountries[[Actual]:[Mapping]],2,FALSE)</f>
        <v>Russia</v>
      </c>
      <c r="M531" s="12" t="str">
        <f>VLOOKUP(tblSalaries[[#This Row],[clean Country]], mapping!$M$4:$N$137, 2, FALSE)</f>
        <v>EU</v>
      </c>
      <c r="N531" s="3" t="s">
        <v>61</v>
      </c>
      <c r="O531" s="12">
        <v>8</v>
      </c>
      <c r="P531" s="3">
        <v>10</v>
      </c>
    </row>
    <row r="532" spans="2:16" ht="15" customHeight="1">
      <c r="B532" s="3" t="s">
        <v>1100</v>
      </c>
      <c r="C532" s="12" t="str">
        <f>IF(AND(tblSalaries[[#This Row],[Region]]=Selected_Region, tblSalaries[[#This Row],[Job Type]]=Selected_Job_Type), COUNT($C$5:C531), "")</f>
        <v/>
      </c>
      <c r="D532" s="5">
        <v>41064.409537037034</v>
      </c>
      <c r="E532" s="6">
        <v>155000</v>
      </c>
      <c r="F532" s="3">
        <v>155000</v>
      </c>
      <c r="G532" s="3" t="s">
        <v>36</v>
      </c>
      <c r="H532" s="3">
        <f>tblSalaries[[#This Row],[clean Salary (in local currency)]]*VLOOKUP(tblSalaries[[#This Row],[Currency]],tblXrate[#Data],2,FALSE)</f>
        <v>155000</v>
      </c>
      <c r="I532" s="3" t="s">
        <v>1101</v>
      </c>
      <c r="J532" s="3" t="s">
        <v>134</v>
      </c>
      <c r="K532" s="3" t="s">
        <v>0</v>
      </c>
      <c r="L532" s="3" t="str">
        <f>VLOOKUP(tblSalaries[[#This Row],[Where do you work]],tblCountries[[Actual]:[Mapping]],2,FALSE)</f>
        <v>USA</v>
      </c>
      <c r="M532" s="12" t="str">
        <f>VLOOKUP(tblSalaries[[#This Row],[clean Country]], mapping!$M$4:$N$137, 2, FALSE)</f>
        <v>US / Canada</v>
      </c>
      <c r="N532" s="3" t="s">
        <v>73</v>
      </c>
      <c r="O532" s="12">
        <v>1.5</v>
      </c>
      <c r="P532" s="3">
        <v>14</v>
      </c>
    </row>
    <row r="533" spans="2:16" ht="15" customHeight="1">
      <c r="B533" s="3" t="s">
        <v>1102</v>
      </c>
      <c r="C533" s="12" t="str">
        <f>IF(AND(tblSalaries[[#This Row],[Region]]=Selected_Region, tblSalaries[[#This Row],[Job Type]]=Selected_Job_Type), COUNT($C$5:C532), "")</f>
        <v/>
      </c>
      <c r="D533" s="5">
        <v>41054.953101851854</v>
      </c>
      <c r="E533" s="6">
        <v>75000</v>
      </c>
      <c r="F533" s="3">
        <v>75000</v>
      </c>
      <c r="G533" s="3" t="s">
        <v>36</v>
      </c>
      <c r="H533" s="3">
        <f>tblSalaries[[#This Row],[clean Salary (in local currency)]]*VLOOKUP(tblSalaries[[#This Row],[Currency]],tblXrate[#Data],2,FALSE)</f>
        <v>75000</v>
      </c>
      <c r="I533" s="3" t="s">
        <v>1103</v>
      </c>
      <c r="J533" s="3" t="s">
        <v>134</v>
      </c>
      <c r="K533" s="3" t="s">
        <v>0</v>
      </c>
      <c r="L533" s="3" t="str">
        <f>VLOOKUP(tblSalaries[[#This Row],[Where do you work]],tblCountries[[Actual]:[Mapping]],2,FALSE)</f>
        <v>USA</v>
      </c>
      <c r="M533" s="12" t="str">
        <f>VLOOKUP(tblSalaries[[#This Row],[clean Country]], mapping!$M$4:$N$137, 2, FALSE)</f>
        <v>US / Canada</v>
      </c>
      <c r="N533" s="3" t="s">
        <v>61</v>
      </c>
      <c r="O533" s="12">
        <v>8</v>
      </c>
    </row>
    <row r="534" spans="2:16" ht="15" customHeight="1">
      <c r="B534" s="3" t="s">
        <v>1104</v>
      </c>
      <c r="C534" s="12" t="str">
        <f>IF(AND(tblSalaries[[#This Row],[Region]]=Selected_Region, tblSalaries[[#This Row],[Job Type]]=Selected_Job_Type), COUNT($C$5:C533), "")</f>
        <v/>
      </c>
      <c r="D534" s="5">
        <v>41066.245127314818</v>
      </c>
      <c r="E534" s="6">
        <v>81000</v>
      </c>
      <c r="F534" s="3">
        <v>81000</v>
      </c>
      <c r="G534" s="3" t="s">
        <v>36</v>
      </c>
      <c r="H534" s="3">
        <f>tblSalaries[[#This Row],[clean Salary (in local currency)]]*VLOOKUP(tblSalaries[[#This Row],[Currency]],tblXrate[#Data],2,FALSE)</f>
        <v>81000</v>
      </c>
      <c r="I534" s="3" t="s">
        <v>1105</v>
      </c>
      <c r="J534" s="3" t="s">
        <v>112</v>
      </c>
      <c r="K534" s="3" t="s">
        <v>0</v>
      </c>
      <c r="L534" s="3" t="str">
        <f>VLOOKUP(tblSalaries[[#This Row],[Where do you work]],tblCountries[[Actual]:[Mapping]],2,FALSE)</f>
        <v>USA</v>
      </c>
      <c r="M534" s="12" t="str">
        <f>VLOOKUP(tblSalaries[[#This Row],[clean Country]], mapping!$M$4:$N$137, 2, FALSE)</f>
        <v>US / Canada</v>
      </c>
      <c r="N534" s="3" t="s">
        <v>38</v>
      </c>
      <c r="O534" s="12">
        <v>5</v>
      </c>
      <c r="P534" s="3">
        <v>6</v>
      </c>
    </row>
    <row r="535" spans="2:16" ht="15" customHeight="1">
      <c r="B535" s="3" t="s">
        <v>1106</v>
      </c>
      <c r="C535" s="12" t="str">
        <f>IF(AND(tblSalaries[[#This Row],[Region]]=Selected_Region, tblSalaries[[#This Row],[Job Type]]=Selected_Job_Type), COUNT($C$5:C534), "")</f>
        <v/>
      </c>
      <c r="D535" s="5">
        <v>41055.47078703704</v>
      </c>
      <c r="E535" s="6">
        <v>39000</v>
      </c>
      <c r="F535" s="3">
        <v>39000</v>
      </c>
      <c r="G535" s="3" t="s">
        <v>36</v>
      </c>
      <c r="H535" s="3">
        <f>tblSalaries[[#This Row],[clean Salary (in local currency)]]*VLOOKUP(tblSalaries[[#This Row],[Currency]],tblXrate[#Data],2,FALSE)</f>
        <v>39000</v>
      </c>
      <c r="I535" s="3" t="s">
        <v>1107</v>
      </c>
      <c r="J535" s="3" t="s">
        <v>112</v>
      </c>
      <c r="K535" s="3" t="s">
        <v>0</v>
      </c>
      <c r="L535" s="3" t="str">
        <f>VLOOKUP(tblSalaries[[#This Row],[Where do you work]],tblCountries[[Actual]:[Mapping]],2,FALSE)</f>
        <v>USA</v>
      </c>
      <c r="M535" s="12" t="str">
        <f>VLOOKUP(tblSalaries[[#This Row],[clean Country]], mapping!$M$4:$N$137, 2, FALSE)</f>
        <v>US / Canada</v>
      </c>
      <c r="N535" s="3" t="s">
        <v>61</v>
      </c>
      <c r="O535" s="12">
        <v>8</v>
      </c>
      <c r="P535" s="3">
        <v>3</v>
      </c>
    </row>
    <row r="536" spans="2:16" ht="15" customHeight="1">
      <c r="B536" s="3" t="s">
        <v>2191</v>
      </c>
      <c r="C536" s="12" t="str">
        <f>IF(AND(tblSalaries[[#This Row],[Region]]=Selected_Region, tblSalaries[[#This Row],[Job Type]]=Selected_Job_Type), COUNT($C$5:C535), "")</f>
        <v/>
      </c>
      <c r="D536" s="5">
        <v>41055.193877314814</v>
      </c>
      <c r="E536" s="6">
        <v>87550</v>
      </c>
      <c r="F536" s="3">
        <v>87550</v>
      </c>
      <c r="G536" s="3" t="s">
        <v>48</v>
      </c>
      <c r="H536" s="3">
        <f>tblSalaries[[#This Row],[clean Salary (in local currency)]]*VLOOKUP(tblSalaries[[#This Row],[Currency]],tblXrate[#Data],2,FALSE)</f>
        <v>86093.301341305123</v>
      </c>
      <c r="I536" s="3" t="s">
        <v>134</v>
      </c>
      <c r="J536" s="3" t="s">
        <v>134</v>
      </c>
      <c r="K536" s="3" t="s">
        <v>50</v>
      </c>
      <c r="L536" s="3" t="str">
        <f>VLOOKUP(tblSalaries[[#This Row],[Where do you work]],tblCountries[[Actual]:[Mapping]],2,FALSE)</f>
        <v>Canada</v>
      </c>
      <c r="M536" s="12" t="str">
        <f>VLOOKUP(tblSalaries[[#This Row],[clean Country]], mapping!$M$4:$N$137, 2, FALSE)</f>
        <v>US / Canada</v>
      </c>
      <c r="N536" s="3" t="s">
        <v>38</v>
      </c>
      <c r="O536" s="12">
        <v>5</v>
      </c>
    </row>
    <row r="537" spans="2:16" ht="15" customHeight="1">
      <c r="B537" s="3" t="s">
        <v>1111</v>
      </c>
      <c r="C537" s="12" t="str">
        <f>IF(AND(tblSalaries[[#This Row],[Region]]=Selected_Region, tblSalaries[[#This Row],[Job Type]]=Selected_Job_Type), COUNT($C$5:C536), "")</f>
        <v/>
      </c>
      <c r="D537" s="5">
        <v>41055.083819444444</v>
      </c>
      <c r="E537" s="6">
        <v>44000</v>
      </c>
      <c r="F537" s="3">
        <v>44000</v>
      </c>
      <c r="G537" s="3" t="s">
        <v>36</v>
      </c>
      <c r="H537" s="3">
        <f>tblSalaries[[#This Row],[clean Salary (in local currency)]]*VLOOKUP(tblSalaries[[#This Row],[Currency]],tblXrate[#Data],2,FALSE)</f>
        <v>44000</v>
      </c>
      <c r="I537" s="3" t="s">
        <v>1112</v>
      </c>
      <c r="J537" s="3" t="s">
        <v>112</v>
      </c>
      <c r="K537" s="3" t="s">
        <v>0</v>
      </c>
      <c r="L537" s="3" t="str">
        <f>VLOOKUP(tblSalaries[[#This Row],[Where do you work]],tblCountries[[Actual]:[Mapping]],2,FALSE)</f>
        <v>USA</v>
      </c>
      <c r="M537" s="12" t="str">
        <f>VLOOKUP(tblSalaries[[#This Row],[clean Country]], mapping!$M$4:$N$137, 2, FALSE)</f>
        <v>US / Canada</v>
      </c>
      <c r="N537" s="3" t="s">
        <v>34</v>
      </c>
      <c r="O537" s="12">
        <v>2.5</v>
      </c>
    </row>
    <row r="538" spans="2:16" ht="15" customHeight="1">
      <c r="B538" s="3" t="s">
        <v>1113</v>
      </c>
      <c r="C538" s="12" t="str">
        <f>IF(AND(tblSalaries[[#This Row],[Region]]=Selected_Region, tblSalaries[[#This Row],[Job Type]]=Selected_Job_Type), COUNT($C$5:C537), "")</f>
        <v/>
      </c>
      <c r="D538" s="5">
        <v>41058.39271990741</v>
      </c>
      <c r="E538" s="6">
        <v>100000</v>
      </c>
      <c r="F538" s="3">
        <v>100000</v>
      </c>
      <c r="G538" s="3" t="s">
        <v>63</v>
      </c>
      <c r="H538" s="3">
        <f>tblSalaries[[#This Row],[clean Salary (in local currency)]]*VLOOKUP(tblSalaries[[#This Row],[Currency]],tblXrate[#Data],2,FALSE)</f>
        <v>101990.96564026357</v>
      </c>
      <c r="I538" s="3" t="s">
        <v>1114</v>
      </c>
      <c r="J538" s="3" t="s">
        <v>41</v>
      </c>
      <c r="K538" s="3" t="s">
        <v>64</v>
      </c>
      <c r="L538" s="3" t="str">
        <f>VLOOKUP(tblSalaries[[#This Row],[Where do you work]],tblCountries[[Actual]:[Mapping]],2,FALSE)</f>
        <v>Australia</v>
      </c>
      <c r="M538" s="12" t="str">
        <f>VLOOKUP(tblSalaries[[#This Row],[clean Country]], mapping!$M$4:$N$137, 2, FALSE)</f>
        <v>Pacific</v>
      </c>
      <c r="N538" s="3" t="s">
        <v>38</v>
      </c>
      <c r="O538" s="12">
        <v>5</v>
      </c>
      <c r="P538" s="3">
        <v>15</v>
      </c>
    </row>
    <row r="539" spans="2:16" ht="15" customHeight="1">
      <c r="B539" s="3" t="s">
        <v>1115</v>
      </c>
      <c r="C539" s="12" t="str">
        <f>IF(AND(tblSalaries[[#This Row],[Region]]=Selected_Region, tblSalaries[[#This Row],[Job Type]]=Selected_Job_Type), COUNT($C$5:C538), "")</f>
        <v/>
      </c>
      <c r="D539" s="5">
        <v>41066.926701388889</v>
      </c>
      <c r="E539" s="6" t="s">
        <v>1116</v>
      </c>
      <c r="F539" s="3">
        <v>36000</v>
      </c>
      <c r="G539" s="3" t="s">
        <v>108</v>
      </c>
      <c r="H539" s="3">
        <f>tblSalaries[[#This Row],[clean Salary (in local currency)]]*VLOOKUP(tblSalaries[[#This Row],[Currency]],tblXrate[#Data],2,FALSE)</f>
        <v>56742.417794422225</v>
      </c>
      <c r="I539" s="3" t="s">
        <v>1117</v>
      </c>
      <c r="J539" s="3" t="s">
        <v>134</v>
      </c>
      <c r="K539" s="3" t="s">
        <v>89</v>
      </c>
      <c r="L539" s="3" t="str">
        <f>VLOOKUP(tblSalaries[[#This Row],[Where do you work]],tblCountries[[Actual]:[Mapping]],2,FALSE)</f>
        <v>UK</v>
      </c>
      <c r="M539" s="12" t="str">
        <f>VLOOKUP(tblSalaries[[#This Row],[clean Country]], mapping!$M$4:$N$137, 2, FALSE)</f>
        <v>EU</v>
      </c>
      <c r="N539" s="3" t="s">
        <v>73</v>
      </c>
      <c r="O539" s="12">
        <v>1.5</v>
      </c>
      <c r="P539" s="3">
        <v>25</v>
      </c>
    </row>
    <row r="540" spans="2:16" ht="15" customHeight="1">
      <c r="B540" s="3" t="s">
        <v>1118</v>
      </c>
      <c r="C540" s="12" t="str">
        <f>IF(AND(tblSalaries[[#This Row],[Region]]=Selected_Region, tblSalaries[[#This Row],[Job Type]]=Selected_Job_Type), COUNT($C$5:C539), "")</f>
        <v/>
      </c>
      <c r="D540" s="5">
        <v>41059.87027777778</v>
      </c>
      <c r="E540" s="6" t="s">
        <v>1119</v>
      </c>
      <c r="F540" s="3">
        <v>7200</v>
      </c>
      <c r="G540" s="3" t="s">
        <v>36</v>
      </c>
      <c r="H540" s="3">
        <f>tblSalaries[[#This Row],[clean Salary (in local currency)]]*VLOOKUP(tblSalaries[[#This Row],[Currency]],tblXrate[#Data],2,FALSE)</f>
        <v>7200</v>
      </c>
      <c r="I540" s="3" t="s">
        <v>1120</v>
      </c>
      <c r="J540" s="3" t="s">
        <v>433</v>
      </c>
      <c r="K540" s="3" t="s">
        <v>409</v>
      </c>
      <c r="L540" s="3" t="str">
        <f>VLOOKUP(tblSalaries[[#This Row],[Where do you work]],tblCountries[[Actual]:[Mapping]],2,FALSE)</f>
        <v>Colombia</v>
      </c>
      <c r="M540" s="12" t="str">
        <f>VLOOKUP(tblSalaries[[#This Row],[clean Country]], mapping!$M$4:$N$137, 2, FALSE)</f>
        <v>Latin America</v>
      </c>
      <c r="N540" s="3" t="s">
        <v>38</v>
      </c>
      <c r="O540" s="12">
        <v>5</v>
      </c>
      <c r="P540" s="3">
        <v>8</v>
      </c>
    </row>
    <row r="541" spans="2:16" ht="15" customHeight="1">
      <c r="B541" s="3" t="s">
        <v>1121</v>
      </c>
      <c r="C541" s="12" t="str">
        <f>IF(AND(tblSalaries[[#This Row],[Region]]=Selected_Region, tblSalaries[[#This Row],[Job Type]]=Selected_Job_Type), COUNT($C$5:C540), "")</f>
        <v/>
      </c>
      <c r="D541" s="5">
        <v>41055.057500000003</v>
      </c>
      <c r="E541" s="6" t="s">
        <v>1122</v>
      </c>
      <c r="F541" s="3">
        <v>65000</v>
      </c>
      <c r="G541" s="3" t="s">
        <v>43</v>
      </c>
      <c r="H541" s="3">
        <f>tblSalaries[[#This Row],[clean Salary (in local currency)]]*VLOOKUP(tblSalaries[[#This Row],[Currency]],tblXrate[#Data],2,FALSE)</f>
        <v>82575.963534454509</v>
      </c>
      <c r="I541" s="3" t="s">
        <v>1123</v>
      </c>
      <c r="J541" s="3" t="s">
        <v>433</v>
      </c>
      <c r="K541" s="3" t="s">
        <v>1124</v>
      </c>
      <c r="L541" s="3" t="str">
        <f>VLOOKUP(tblSalaries[[#This Row],[Where do you work]],tblCountries[[Actual]:[Mapping]],2,FALSE)</f>
        <v>Germany</v>
      </c>
      <c r="M541" s="12" t="str">
        <f>VLOOKUP(tblSalaries[[#This Row],[clean Country]], mapping!$M$4:$N$137, 2, FALSE)</f>
        <v>EU</v>
      </c>
      <c r="N541" s="3" t="s">
        <v>61</v>
      </c>
      <c r="O541" s="12">
        <v>8</v>
      </c>
    </row>
    <row r="542" spans="2:16" ht="15" customHeight="1">
      <c r="B542" s="3" t="s">
        <v>842</v>
      </c>
      <c r="C542" s="12" t="str">
        <f>IF(AND(tblSalaries[[#This Row],[Region]]=Selected_Region, tblSalaries[[#This Row],[Job Type]]=Selected_Job_Type), COUNT($C$5:C541), "")</f>
        <v/>
      </c>
      <c r="D542" s="5">
        <v>41055.133148148147</v>
      </c>
      <c r="E542" s="6">
        <v>87000</v>
      </c>
      <c r="F542" s="3">
        <v>87000</v>
      </c>
      <c r="G542" s="3" t="s">
        <v>48</v>
      </c>
      <c r="H542" s="3">
        <f>tblSalaries[[#This Row],[clean Salary (in local currency)]]*VLOOKUP(tblSalaries[[#This Row],[Currency]],tblXrate[#Data],2,FALSE)</f>
        <v>85552.452503638444</v>
      </c>
      <c r="I542" s="3" t="s">
        <v>843</v>
      </c>
      <c r="J542" s="3" t="s">
        <v>134</v>
      </c>
      <c r="K542" s="3" t="s">
        <v>50</v>
      </c>
      <c r="L542" s="3" t="str">
        <f>VLOOKUP(tblSalaries[[#This Row],[Where do you work]],tblCountries[[Actual]:[Mapping]],2,FALSE)</f>
        <v>Canada</v>
      </c>
      <c r="M542" s="12" t="str">
        <f>VLOOKUP(tblSalaries[[#This Row],[clean Country]], mapping!$M$4:$N$137, 2, FALSE)</f>
        <v>US / Canada</v>
      </c>
      <c r="N542" s="3" t="s">
        <v>38</v>
      </c>
      <c r="O542" s="12">
        <v>5</v>
      </c>
    </row>
    <row r="543" spans="2:16" ht="15" customHeight="1">
      <c r="B543" s="3" t="s">
        <v>1126</v>
      </c>
      <c r="C543" s="12" t="str">
        <f>IF(AND(tblSalaries[[#This Row],[Region]]=Selected_Region, tblSalaries[[#This Row],[Job Type]]=Selected_Job_Type), COUNT($C$5:C542), "")</f>
        <v/>
      </c>
      <c r="D543" s="5">
        <v>41055.251354166663</v>
      </c>
      <c r="E543" s="6">
        <v>1300</v>
      </c>
      <c r="F543" s="3">
        <v>15600</v>
      </c>
      <c r="G543" s="3" t="s">
        <v>36</v>
      </c>
      <c r="H543" s="3">
        <f>tblSalaries[[#This Row],[clean Salary (in local currency)]]*VLOOKUP(tblSalaries[[#This Row],[Currency]],tblXrate[#Data],2,FALSE)</f>
        <v>15600</v>
      </c>
      <c r="I543" s="3" t="s">
        <v>1127</v>
      </c>
      <c r="J543" s="3" t="s">
        <v>433</v>
      </c>
      <c r="K543" s="3" t="s">
        <v>1128</v>
      </c>
      <c r="L543" s="3" t="str">
        <f>VLOOKUP(tblSalaries[[#This Row],[Where do you work]],tblCountries[[Actual]:[Mapping]],2,FALSE)</f>
        <v>Brazil</v>
      </c>
      <c r="M543" s="12" t="str">
        <f>VLOOKUP(tblSalaries[[#This Row],[clean Country]], mapping!$M$4:$N$137, 2, FALSE)</f>
        <v>Latin America</v>
      </c>
      <c r="N543" s="3" t="s">
        <v>38</v>
      </c>
      <c r="O543" s="12">
        <v>5</v>
      </c>
      <c r="P543" s="3">
        <v>20</v>
      </c>
    </row>
    <row r="544" spans="2:16" ht="15" customHeight="1">
      <c r="B544" s="3" t="s">
        <v>1129</v>
      </c>
      <c r="C544" s="12" t="str">
        <f>IF(AND(tblSalaries[[#This Row],[Region]]=Selected_Region, tblSalaries[[#This Row],[Job Type]]=Selected_Job_Type), COUNT($C$5:C543), "")</f>
        <v/>
      </c>
      <c r="D544" s="5">
        <v>41055.264328703706</v>
      </c>
      <c r="E544" s="6">
        <v>140000</v>
      </c>
      <c r="F544" s="3">
        <v>140000</v>
      </c>
      <c r="G544" s="3" t="s">
        <v>36</v>
      </c>
      <c r="H544" s="3">
        <f>tblSalaries[[#This Row],[clean Salary (in local currency)]]*VLOOKUP(tblSalaries[[#This Row],[Currency]],tblXrate[#Data],2,FALSE)</f>
        <v>140000</v>
      </c>
      <c r="I544" s="3" t="s">
        <v>1123</v>
      </c>
      <c r="J544" s="3" t="s">
        <v>433</v>
      </c>
      <c r="K544" s="3" t="s">
        <v>0</v>
      </c>
      <c r="L544" s="3" t="str">
        <f>VLOOKUP(tblSalaries[[#This Row],[Where do you work]],tblCountries[[Actual]:[Mapping]],2,FALSE)</f>
        <v>USA</v>
      </c>
      <c r="M544" s="12" t="str">
        <f>VLOOKUP(tblSalaries[[#This Row],[clean Country]], mapping!$M$4:$N$137, 2, FALSE)</f>
        <v>US / Canada</v>
      </c>
      <c r="N544" s="3" t="s">
        <v>34</v>
      </c>
      <c r="O544" s="12">
        <v>2.5</v>
      </c>
      <c r="P544" s="3">
        <v>10</v>
      </c>
    </row>
    <row r="545" spans="2:16" ht="15" customHeight="1">
      <c r="B545" s="3" t="s">
        <v>1130</v>
      </c>
      <c r="C545" s="12" t="str">
        <f>IF(AND(tblSalaries[[#This Row],[Region]]=Selected_Region, tblSalaries[[#This Row],[Job Type]]=Selected_Job_Type), COUNT($C$5:C544), "")</f>
        <v/>
      </c>
      <c r="D545" s="5">
        <v>41056.890057870369</v>
      </c>
      <c r="E545" s="6">
        <v>150000</v>
      </c>
      <c r="F545" s="3">
        <v>150000</v>
      </c>
      <c r="G545" s="3" t="s">
        <v>36</v>
      </c>
      <c r="H545" s="3">
        <f>tblSalaries[[#This Row],[clean Salary (in local currency)]]*VLOOKUP(tblSalaries[[#This Row],[Currency]],tblXrate[#Data],2,FALSE)</f>
        <v>150000</v>
      </c>
      <c r="I545" s="3" t="s">
        <v>433</v>
      </c>
      <c r="J545" s="3" t="s">
        <v>433</v>
      </c>
      <c r="K545" s="3" t="s">
        <v>0</v>
      </c>
      <c r="L545" s="3" t="str">
        <f>VLOOKUP(tblSalaries[[#This Row],[Where do you work]],tblCountries[[Actual]:[Mapping]],2,FALSE)</f>
        <v>USA</v>
      </c>
      <c r="M545" s="12" t="str">
        <f>VLOOKUP(tblSalaries[[#This Row],[clean Country]], mapping!$M$4:$N$137, 2, FALSE)</f>
        <v>US / Canada</v>
      </c>
      <c r="N545" s="3" t="s">
        <v>38</v>
      </c>
      <c r="O545" s="12">
        <v>5</v>
      </c>
      <c r="P545" s="3">
        <v>25</v>
      </c>
    </row>
    <row r="546" spans="2:16" ht="15" customHeight="1">
      <c r="B546" s="3" t="s">
        <v>1131</v>
      </c>
      <c r="C546" s="12" t="str">
        <f>IF(AND(tblSalaries[[#This Row],[Region]]=Selected_Region, tblSalaries[[#This Row],[Job Type]]=Selected_Job_Type), COUNT($C$5:C545), "")</f>
        <v/>
      </c>
      <c r="D546" s="5">
        <v>41057.518541666665</v>
      </c>
      <c r="E546" s="6">
        <v>65000</v>
      </c>
      <c r="F546" s="3">
        <v>65000</v>
      </c>
      <c r="G546" s="3" t="s">
        <v>36</v>
      </c>
      <c r="H546" s="3">
        <f>tblSalaries[[#This Row],[clean Salary (in local currency)]]*VLOOKUP(tblSalaries[[#This Row],[Currency]],tblXrate[#Data],2,FALSE)</f>
        <v>65000</v>
      </c>
      <c r="I546" s="3" t="s">
        <v>433</v>
      </c>
      <c r="J546" s="3" t="s">
        <v>433</v>
      </c>
      <c r="K546" s="3" t="s">
        <v>0</v>
      </c>
      <c r="L546" s="3" t="str">
        <f>VLOOKUP(tblSalaries[[#This Row],[Where do you work]],tblCountries[[Actual]:[Mapping]],2,FALSE)</f>
        <v>USA</v>
      </c>
      <c r="M546" s="12" t="str">
        <f>VLOOKUP(tblSalaries[[#This Row],[clean Country]], mapping!$M$4:$N$137, 2, FALSE)</f>
        <v>US / Canada</v>
      </c>
      <c r="N546" s="3" t="s">
        <v>38</v>
      </c>
      <c r="O546" s="12">
        <v>5</v>
      </c>
      <c r="P546" s="3">
        <v>9</v>
      </c>
    </row>
    <row r="547" spans="2:16" ht="15" customHeight="1">
      <c r="B547" s="3" t="s">
        <v>1132</v>
      </c>
      <c r="C547" s="12" t="str">
        <f>IF(AND(tblSalaries[[#This Row],[Region]]=Selected_Region, tblSalaries[[#This Row],[Job Type]]=Selected_Job_Type), COUNT($C$5:C546), "")</f>
        <v/>
      </c>
      <c r="D547" s="5">
        <v>41057.941921296297</v>
      </c>
      <c r="E547" s="6">
        <v>75000</v>
      </c>
      <c r="F547" s="3">
        <v>75000</v>
      </c>
      <c r="G547" s="3" t="s">
        <v>36</v>
      </c>
      <c r="H547" s="3">
        <f>tblSalaries[[#This Row],[clean Salary (in local currency)]]*VLOOKUP(tblSalaries[[#This Row],[Currency]],tblXrate[#Data],2,FALSE)</f>
        <v>75000</v>
      </c>
      <c r="I547" s="3" t="s">
        <v>433</v>
      </c>
      <c r="J547" s="3" t="s">
        <v>433</v>
      </c>
      <c r="K547" s="3" t="s">
        <v>0</v>
      </c>
      <c r="L547" s="3" t="str">
        <f>VLOOKUP(tblSalaries[[#This Row],[Where do you work]],tblCountries[[Actual]:[Mapping]],2,FALSE)</f>
        <v>USA</v>
      </c>
      <c r="M547" s="12" t="str">
        <f>VLOOKUP(tblSalaries[[#This Row],[clean Country]], mapping!$M$4:$N$137, 2, FALSE)</f>
        <v>US / Canada</v>
      </c>
      <c r="N547" s="3" t="s">
        <v>34</v>
      </c>
      <c r="O547" s="12">
        <v>2.5</v>
      </c>
      <c r="P547" s="3">
        <v>20</v>
      </c>
    </row>
    <row r="548" spans="2:16" ht="15" customHeight="1">
      <c r="B548" s="3" t="s">
        <v>1133</v>
      </c>
      <c r="C548" s="12" t="str">
        <f>IF(AND(tblSalaries[[#This Row],[Region]]=Selected_Region, tblSalaries[[#This Row],[Job Type]]=Selected_Job_Type), COUNT($C$5:C547), "")</f>
        <v/>
      </c>
      <c r="D548" s="5">
        <v>41058.101712962962</v>
      </c>
      <c r="E548" s="6" t="s">
        <v>1134</v>
      </c>
      <c r="F548" s="3">
        <v>100000</v>
      </c>
      <c r="G548" s="3" t="s">
        <v>36</v>
      </c>
      <c r="H548" s="3">
        <f>tblSalaries[[#This Row],[clean Salary (in local currency)]]*VLOOKUP(tblSalaries[[#This Row],[Currency]],tblXrate[#Data],2,FALSE)</f>
        <v>100000</v>
      </c>
      <c r="I548" s="3" t="s">
        <v>433</v>
      </c>
      <c r="J548" s="3" t="s">
        <v>433</v>
      </c>
      <c r="K548" s="3" t="s">
        <v>808</v>
      </c>
      <c r="L548" s="3" t="str">
        <f>VLOOKUP(tblSalaries[[#This Row],[Where do you work]],tblCountries[[Actual]:[Mapping]],2,FALSE)</f>
        <v>Norway</v>
      </c>
      <c r="M548" s="12" t="str">
        <f>VLOOKUP(tblSalaries[[#This Row],[clean Country]], mapping!$M$4:$N$137, 2, FALSE)</f>
        <v>EU</v>
      </c>
      <c r="N548" s="3" t="s">
        <v>38</v>
      </c>
      <c r="O548" s="12">
        <v>5</v>
      </c>
      <c r="P548" s="3">
        <v>12</v>
      </c>
    </row>
    <row r="549" spans="2:16" ht="15" customHeight="1">
      <c r="B549" s="3" t="s">
        <v>1135</v>
      </c>
      <c r="C549" s="12" t="str">
        <f>IF(AND(tblSalaries[[#This Row],[Region]]=Selected_Region, tblSalaries[[#This Row],[Job Type]]=Selected_Job_Type), COUNT($C$5:C548), "")</f>
        <v/>
      </c>
      <c r="D549" s="5">
        <v>41058.657141203701</v>
      </c>
      <c r="E549" s="6" t="s">
        <v>1136</v>
      </c>
      <c r="F549" s="3">
        <v>24000</v>
      </c>
      <c r="G549" s="3" t="s">
        <v>43</v>
      </c>
      <c r="H549" s="3">
        <f>tblSalaries[[#This Row],[clean Salary (in local currency)]]*VLOOKUP(tblSalaries[[#This Row],[Currency]],tblXrate[#Data],2,FALSE)</f>
        <v>30489.586535798586</v>
      </c>
      <c r="I549" s="3" t="s">
        <v>433</v>
      </c>
      <c r="J549" s="3" t="s">
        <v>433</v>
      </c>
      <c r="K549" s="3" t="s">
        <v>803</v>
      </c>
      <c r="L549" s="3" t="str">
        <f>VLOOKUP(tblSalaries[[#This Row],[Where do you work]],tblCountries[[Actual]:[Mapping]],2,FALSE)</f>
        <v>italy</v>
      </c>
      <c r="M549" s="12" t="str">
        <f>VLOOKUP(tblSalaries[[#This Row],[clean Country]], mapping!$M$4:$N$137, 2, FALSE)</f>
        <v>EU</v>
      </c>
      <c r="N549" s="3" t="s">
        <v>38</v>
      </c>
      <c r="O549" s="12">
        <v>5</v>
      </c>
      <c r="P549" s="3">
        <v>10</v>
      </c>
    </row>
    <row r="550" spans="2:16" ht="15" customHeight="1">
      <c r="B550" s="3" t="s">
        <v>1137</v>
      </c>
      <c r="C550" s="12" t="str">
        <f>IF(AND(tblSalaries[[#This Row],[Region]]=Selected_Region, tblSalaries[[#This Row],[Job Type]]=Selected_Job_Type), COUNT($C$5:C549), "")</f>
        <v/>
      </c>
      <c r="D550" s="5">
        <v>41058.826678240737</v>
      </c>
      <c r="E550" s="6">
        <v>62000</v>
      </c>
      <c r="F550" s="3">
        <v>62000</v>
      </c>
      <c r="G550" s="3" t="s">
        <v>43</v>
      </c>
      <c r="H550" s="3">
        <f>tblSalaries[[#This Row],[clean Salary (in local currency)]]*VLOOKUP(tblSalaries[[#This Row],[Currency]],tblXrate[#Data],2,FALSE)</f>
        <v>78764.765217479682</v>
      </c>
      <c r="I550" s="3" t="s">
        <v>433</v>
      </c>
      <c r="J550" s="3" t="s">
        <v>433</v>
      </c>
      <c r="K550" s="3" t="s">
        <v>119</v>
      </c>
      <c r="L550" s="3" t="str">
        <f>VLOOKUP(tblSalaries[[#This Row],[Where do you work]],tblCountries[[Actual]:[Mapping]],2,FALSE)</f>
        <v>Netherlands</v>
      </c>
      <c r="M550" s="12" t="str">
        <f>VLOOKUP(tblSalaries[[#This Row],[clean Country]], mapping!$M$4:$N$137, 2, FALSE)</f>
        <v>EU</v>
      </c>
      <c r="N550" s="3" t="s">
        <v>38</v>
      </c>
      <c r="O550" s="12">
        <v>5</v>
      </c>
      <c r="P550" s="3">
        <v>15</v>
      </c>
    </row>
    <row r="551" spans="2:16" ht="15" customHeight="1">
      <c r="B551" s="3" t="s">
        <v>1138</v>
      </c>
      <c r="C551" s="12" t="str">
        <f>IF(AND(tblSalaries[[#This Row],[Region]]=Selected_Region, tblSalaries[[#This Row],[Job Type]]=Selected_Job_Type), COUNT($C$5:C550), "")</f>
        <v/>
      </c>
      <c r="D551" s="5">
        <v>41058.892395833333</v>
      </c>
      <c r="E551" s="6">
        <v>103000</v>
      </c>
      <c r="F551" s="3">
        <v>103000</v>
      </c>
      <c r="G551" s="3" t="s">
        <v>36</v>
      </c>
      <c r="H551" s="3">
        <f>tblSalaries[[#This Row],[clean Salary (in local currency)]]*VLOOKUP(tblSalaries[[#This Row],[Currency]],tblXrate[#Data],2,FALSE)</f>
        <v>103000</v>
      </c>
      <c r="I551" s="3" t="s">
        <v>433</v>
      </c>
      <c r="J551" s="3" t="s">
        <v>433</v>
      </c>
      <c r="K551" s="3" t="s">
        <v>0</v>
      </c>
      <c r="L551" s="3" t="str">
        <f>VLOOKUP(tblSalaries[[#This Row],[Where do you work]],tblCountries[[Actual]:[Mapping]],2,FALSE)</f>
        <v>USA</v>
      </c>
      <c r="M551" s="12" t="str">
        <f>VLOOKUP(tblSalaries[[#This Row],[clean Country]], mapping!$M$4:$N$137, 2, FALSE)</f>
        <v>US / Canada</v>
      </c>
      <c r="N551" s="3" t="s">
        <v>38</v>
      </c>
      <c r="O551" s="12">
        <v>5</v>
      </c>
      <c r="P551" s="3">
        <v>22</v>
      </c>
    </row>
    <row r="552" spans="2:16" ht="15" customHeight="1">
      <c r="B552" s="3" t="s">
        <v>1139</v>
      </c>
      <c r="C552" s="12" t="str">
        <f>IF(AND(tblSalaries[[#This Row],[Region]]=Selected_Region, tblSalaries[[#This Row],[Job Type]]=Selected_Job_Type), COUNT($C$5:C551), "")</f>
        <v/>
      </c>
      <c r="D552" s="5">
        <v>41059.095856481479</v>
      </c>
      <c r="E552" s="6" t="s">
        <v>1140</v>
      </c>
      <c r="F552" s="3">
        <v>92000</v>
      </c>
      <c r="G552" s="3" t="s">
        <v>36</v>
      </c>
      <c r="H552" s="3">
        <f>tblSalaries[[#This Row],[clean Salary (in local currency)]]*VLOOKUP(tblSalaries[[#This Row],[Currency]],tblXrate[#Data],2,FALSE)</f>
        <v>92000</v>
      </c>
      <c r="I552" s="3" t="s">
        <v>433</v>
      </c>
      <c r="J552" s="3" t="s">
        <v>433</v>
      </c>
      <c r="K552" s="3" t="s">
        <v>0</v>
      </c>
      <c r="L552" s="3" t="str">
        <f>VLOOKUP(tblSalaries[[#This Row],[Where do you work]],tblCountries[[Actual]:[Mapping]],2,FALSE)</f>
        <v>USA</v>
      </c>
      <c r="M552" s="12" t="str">
        <f>VLOOKUP(tblSalaries[[#This Row],[clean Country]], mapping!$M$4:$N$137, 2, FALSE)</f>
        <v>US / Canada</v>
      </c>
      <c r="N552" s="3" t="s">
        <v>34</v>
      </c>
      <c r="O552" s="12">
        <v>2.5</v>
      </c>
      <c r="P552" s="3">
        <v>9</v>
      </c>
    </row>
    <row r="553" spans="2:16" ht="15" customHeight="1">
      <c r="B553" s="3" t="s">
        <v>1141</v>
      </c>
      <c r="C553" s="12" t="str">
        <f>IF(AND(tblSalaries[[#This Row],[Region]]=Selected_Region, tblSalaries[[#This Row],[Job Type]]=Selected_Job_Type), COUNT($C$5:C552), "")</f>
        <v/>
      </c>
      <c r="D553" s="5">
        <v>41062.061851851853</v>
      </c>
      <c r="E553" s="6" t="s">
        <v>1142</v>
      </c>
      <c r="F553" s="3">
        <v>50000</v>
      </c>
      <c r="G553" s="3" t="s">
        <v>43</v>
      </c>
      <c r="H553" s="3">
        <f>tblSalaries[[#This Row],[clean Salary (in local currency)]]*VLOOKUP(tblSalaries[[#This Row],[Currency]],tblXrate[#Data],2,FALSE)</f>
        <v>63519.971949580387</v>
      </c>
      <c r="I553" s="3" t="s">
        <v>433</v>
      </c>
      <c r="J553" s="3" t="s">
        <v>433</v>
      </c>
      <c r="K553" s="3" t="s">
        <v>119</v>
      </c>
      <c r="L553" s="3" t="str">
        <f>VLOOKUP(tblSalaries[[#This Row],[Where do you work]],tblCountries[[Actual]:[Mapping]],2,FALSE)</f>
        <v>Netherlands</v>
      </c>
      <c r="M553" s="12" t="str">
        <f>VLOOKUP(tblSalaries[[#This Row],[clean Country]], mapping!$M$4:$N$137, 2, FALSE)</f>
        <v>EU</v>
      </c>
      <c r="N553" s="3" t="s">
        <v>38</v>
      </c>
      <c r="O553" s="12">
        <v>5</v>
      </c>
      <c r="P553" s="3">
        <v>10</v>
      </c>
    </row>
    <row r="554" spans="2:16" ht="15" customHeight="1">
      <c r="B554" s="3" t="s">
        <v>1143</v>
      </c>
      <c r="C554" s="12" t="str">
        <f>IF(AND(tblSalaries[[#This Row],[Region]]=Selected_Region, tblSalaries[[#This Row],[Job Type]]=Selected_Job_Type), COUNT($C$5:C553), "")</f>
        <v/>
      </c>
      <c r="D554" s="5">
        <v>41062.071805555555</v>
      </c>
      <c r="E554" s="6">
        <v>2300</v>
      </c>
      <c r="F554" s="3">
        <v>27600</v>
      </c>
      <c r="G554" s="3" t="s">
        <v>43</v>
      </c>
      <c r="H554" s="3">
        <f>tblSalaries[[#This Row],[clean Salary (in local currency)]]*VLOOKUP(tblSalaries[[#This Row],[Currency]],tblXrate[#Data],2,FALSE)</f>
        <v>35063.024516168378</v>
      </c>
      <c r="I554" s="3" t="s">
        <v>1123</v>
      </c>
      <c r="J554" s="3" t="s">
        <v>433</v>
      </c>
      <c r="K554" s="3" t="s">
        <v>419</v>
      </c>
      <c r="L554" s="3" t="str">
        <f>VLOOKUP(tblSalaries[[#This Row],[Where do you work]],tblCountries[[Actual]:[Mapping]],2,FALSE)</f>
        <v>Hungary</v>
      </c>
      <c r="M554" s="12" t="str">
        <f>VLOOKUP(tblSalaries[[#This Row],[clean Country]], mapping!$M$4:$N$137, 2, FALSE)</f>
        <v>EU</v>
      </c>
      <c r="N554" s="3" t="s">
        <v>61</v>
      </c>
      <c r="O554" s="12">
        <v>8</v>
      </c>
      <c r="P554" s="3">
        <v>15</v>
      </c>
    </row>
    <row r="555" spans="2:16" ht="15" customHeight="1">
      <c r="B555" s="3" t="s">
        <v>1144</v>
      </c>
      <c r="C555" s="12" t="str">
        <f>IF(AND(tblSalaries[[#This Row],[Region]]=Selected_Region, tblSalaries[[#This Row],[Job Type]]=Selected_Job_Type), COUNT($C$5:C554), "")</f>
        <v/>
      </c>
      <c r="D555" s="5">
        <v>41063.30332175926</v>
      </c>
      <c r="E555" s="6" t="s">
        <v>1145</v>
      </c>
      <c r="F555" s="3">
        <v>485000</v>
      </c>
      <c r="G555" s="3" t="s">
        <v>1146</v>
      </c>
      <c r="H555" s="3">
        <f>tblSalaries[[#This Row],[clean Salary (in local currency)]]*VLOOKUP(tblSalaries[[#This Row],[Currency]],tblXrate[#Data],2,FALSE)</f>
        <v>82888.5550559455</v>
      </c>
      <c r="I555" s="3" t="s">
        <v>433</v>
      </c>
      <c r="J555" s="3" t="s">
        <v>433</v>
      </c>
      <c r="K555" s="3" t="s">
        <v>1096</v>
      </c>
      <c r="L555" s="3" t="str">
        <f>VLOOKUP(tblSalaries[[#This Row],[Where do you work]],tblCountries[[Actual]:[Mapping]],2,FALSE)</f>
        <v>Denmark</v>
      </c>
      <c r="M555" s="12" t="str">
        <f>VLOOKUP(tblSalaries[[#This Row],[clean Country]], mapping!$M$4:$N$137, 2, FALSE)</f>
        <v>EU</v>
      </c>
      <c r="N555" s="3" t="s">
        <v>38</v>
      </c>
      <c r="O555" s="12">
        <v>5</v>
      </c>
      <c r="P555" s="3">
        <v>18</v>
      </c>
    </row>
    <row r="556" spans="2:16" ht="15" customHeight="1">
      <c r="B556" s="3" t="s">
        <v>1147</v>
      </c>
      <c r="C556" s="12" t="str">
        <f>IF(AND(tblSalaries[[#This Row],[Region]]=Selected_Region, tblSalaries[[#This Row],[Job Type]]=Selected_Job_Type), COUNT($C$5:C555), "")</f>
        <v/>
      </c>
      <c r="D556" s="5">
        <v>41075.868622685186</v>
      </c>
      <c r="E556" s="6" t="s">
        <v>1148</v>
      </c>
      <c r="F556" s="3">
        <v>90000</v>
      </c>
      <c r="G556" s="3" t="s">
        <v>43</v>
      </c>
      <c r="H556" s="3">
        <f>tblSalaries[[#This Row],[clean Salary (in local currency)]]*VLOOKUP(tblSalaries[[#This Row],[Currency]],tblXrate[#Data],2,FALSE)</f>
        <v>114335.9495092447</v>
      </c>
      <c r="I556" s="3" t="s">
        <v>433</v>
      </c>
      <c r="J556" s="3" t="s">
        <v>433</v>
      </c>
      <c r="K556" s="3" t="s">
        <v>1149</v>
      </c>
      <c r="L556" s="3" t="str">
        <f>VLOOKUP(tblSalaries[[#This Row],[Where do you work]],tblCountries[[Actual]:[Mapping]],2,FALSE)</f>
        <v>Europe</v>
      </c>
      <c r="M556" s="12" t="str">
        <f>VLOOKUP(tblSalaries[[#This Row],[clean Country]], mapping!$M$4:$N$137, 2, FALSE)</f>
        <v>EU</v>
      </c>
      <c r="N556" s="3" t="s">
        <v>34</v>
      </c>
      <c r="O556" s="12">
        <v>2.5</v>
      </c>
      <c r="P556" s="3">
        <v>20</v>
      </c>
    </row>
    <row r="557" spans="2:16" ht="15" customHeight="1">
      <c r="B557" s="3" t="s">
        <v>1150</v>
      </c>
      <c r="C557" s="12" t="str">
        <f>IF(AND(tblSalaries[[#This Row],[Region]]=Selected_Region, tblSalaries[[#This Row],[Job Type]]=Selected_Job_Type), COUNT($C$5:C556), "")</f>
        <v/>
      </c>
      <c r="D557" s="5">
        <v>41079.204930555556</v>
      </c>
      <c r="E557" s="6">
        <v>28000</v>
      </c>
      <c r="F557" s="3">
        <v>28000</v>
      </c>
      <c r="G557" s="3" t="s">
        <v>43</v>
      </c>
      <c r="H557" s="3">
        <f>tblSalaries[[#This Row],[clean Salary (in local currency)]]*VLOOKUP(tblSalaries[[#This Row],[Currency]],tblXrate[#Data],2,FALSE)</f>
        <v>35571.184291765021</v>
      </c>
      <c r="I557" s="3" t="s">
        <v>1123</v>
      </c>
      <c r="J557" s="3" t="s">
        <v>433</v>
      </c>
      <c r="K557" s="3" t="s">
        <v>1151</v>
      </c>
      <c r="L557" s="3" t="str">
        <f>VLOOKUP(tblSalaries[[#This Row],[Where do you work]],tblCountries[[Actual]:[Mapping]],2,FALSE)</f>
        <v>Spain</v>
      </c>
      <c r="M557" s="12" t="str">
        <f>VLOOKUP(tblSalaries[[#This Row],[clean Country]], mapping!$M$4:$N$137, 2, FALSE)</f>
        <v>EU</v>
      </c>
      <c r="N557" s="3" t="s">
        <v>38</v>
      </c>
      <c r="O557" s="12">
        <v>5</v>
      </c>
      <c r="P557" s="3">
        <v>8</v>
      </c>
    </row>
    <row r="558" spans="2:16" ht="15" customHeight="1">
      <c r="B558" s="3" t="s">
        <v>1152</v>
      </c>
      <c r="C558" s="12" t="str">
        <f>IF(AND(tblSalaries[[#This Row],[Region]]=Selected_Region, tblSalaries[[#This Row],[Job Type]]=Selected_Job_Type), COUNT($C$5:C557), "")</f>
        <v/>
      </c>
      <c r="D558" s="5">
        <v>41059.938576388886</v>
      </c>
      <c r="E558" s="6" t="s">
        <v>1153</v>
      </c>
      <c r="F558" s="3">
        <v>33500</v>
      </c>
      <c r="G558" s="3" t="s">
        <v>43</v>
      </c>
      <c r="H558" s="3">
        <f>tblSalaries[[#This Row],[clean Salary (in local currency)]]*VLOOKUP(tblSalaries[[#This Row],[Currency]],tblXrate[#Data],2,FALSE)</f>
        <v>42558.381206218859</v>
      </c>
      <c r="I558" s="3" t="s">
        <v>1154</v>
      </c>
      <c r="J558" s="3" t="s">
        <v>433</v>
      </c>
      <c r="K558" s="3" t="s">
        <v>291</v>
      </c>
      <c r="L558" s="3" t="str">
        <f>VLOOKUP(tblSalaries[[#This Row],[Where do you work]],tblCountries[[Actual]:[Mapping]],2,FALSE)</f>
        <v>Germany</v>
      </c>
      <c r="M558" s="12" t="str">
        <f>VLOOKUP(tblSalaries[[#This Row],[clean Country]], mapping!$M$4:$N$137, 2, FALSE)</f>
        <v>EU</v>
      </c>
      <c r="N558" s="3" t="s">
        <v>61</v>
      </c>
      <c r="O558" s="12">
        <v>8</v>
      </c>
      <c r="P558" s="3">
        <v>8</v>
      </c>
    </row>
    <row r="559" spans="2:16" ht="15" customHeight="1">
      <c r="B559" s="3" t="s">
        <v>1155</v>
      </c>
      <c r="C559" s="12" t="str">
        <f>IF(AND(tblSalaries[[#This Row],[Region]]=Selected_Region, tblSalaries[[#This Row],[Job Type]]=Selected_Job_Type), COUNT($C$5:C558), "")</f>
        <v/>
      </c>
      <c r="D559" s="5">
        <v>41058.714606481481</v>
      </c>
      <c r="E559" s="6" t="s">
        <v>1156</v>
      </c>
      <c r="F559" s="3">
        <v>60000</v>
      </c>
      <c r="G559" s="3" t="s">
        <v>36</v>
      </c>
      <c r="H559" s="3">
        <f>tblSalaries[[#This Row],[clean Salary (in local currency)]]*VLOOKUP(tblSalaries[[#This Row],[Currency]],tblXrate[#Data],2,FALSE)</f>
        <v>60000</v>
      </c>
      <c r="I559" s="3" t="s">
        <v>1157</v>
      </c>
      <c r="J559" s="3" t="s">
        <v>134</v>
      </c>
      <c r="K559" s="3" t="s">
        <v>1158</v>
      </c>
      <c r="L559" s="3" t="str">
        <f>VLOOKUP(tblSalaries[[#This Row],[Where do you work]],tblCountries[[Actual]:[Mapping]],2,FALSE)</f>
        <v>CEE</v>
      </c>
      <c r="M559" s="12" t="str">
        <f>VLOOKUP(tblSalaries[[#This Row],[clean Country]], mapping!$M$4:$N$137, 2, FALSE)</f>
        <v>EU</v>
      </c>
      <c r="N559" s="3" t="s">
        <v>61</v>
      </c>
      <c r="O559" s="12">
        <v>8</v>
      </c>
      <c r="P559" s="3">
        <v>20</v>
      </c>
    </row>
    <row r="560" spans="2:16" ht="15" customHeight="1">
      <c r="B560" s="3" t="s">
        <v>1159</v>
      </c>
      <c r="C560" s="12" t="str">
        <f>IF(AND(tblSalaries[[#This Row],[Region]]=Selected_Region, tblSalaries[[#This Row],[Job Type]]=Selected_Job_Type), COUNT($C$5:C559), "")</f>
        <v/>
      </c>
      <c r="D560" s="5">
        <v>41055.200624999998</v>
      </c>
      <c r="E560" s="6">
        <v>200000</v>
      </c>
      <c r="F560" s="3">
        <v>200000</v>
      </c>
      <c r="G560" s="3" t="s">
        <v>36</v>
      </c>
      <c r="H560" s="3">
        <f>tblSalaries[[#This Row],[clean Salary (in local currency)]]*VLOOKUP(tblSalaries[[#This Row],[Currency]],tblXrate[#Data],2,FALSE)</f>
        <v>200000</v>
      </c>
      <c r="I560" s="3" t="s">
        <v>1160</v>
      </c>
      <c r="J560" s="3" t="s">
        <v>444</v>
      </c>
      <c r="K560" s="3" t="s">
        <v>0</v>
      </c>
      <c r="L560" s="3" t="str">
        <f>VLOOKUP(tblSalaries[[#This Row],[Where do you work]],tblCountries[[Actual]:[Mapping]],2,FALSE)</f>
        <v>USA</v>
      </c>
      <c r="M560" s="12" t="str">
        <f>VLOOKUP(tblSalaries[[#This Row],[clean Country]], mapping!$M$4:$N$137, 2, FALSE)</f>
        <v>US / Canada</v>
      </c>
      <c r="N560" s="3" t="s">
        <v>34</v>
      </c>
      <c r="O560" s="12">
        <v>2.5</v>
      </c>
    </row>
    <row r="561" spans="2:16" ht="15" customHeight="1">
      <c r="B561" s="3" t="s">
        <v>726</v>
      </c>
      <c r="C561" s="12" t="str">
        <f>IF(AND(tblSalaries[[#This Row],[Region]]=Selected_Region, tblSalaries[[#This Row],[Job Type]]=Selected_Job_Type), COUNT($C$5:C560), "")</f>
        <v/>
      </c>
      <c r="D561" s="5">
        <v>41055.628159722219</v>
      </c>
      <c r="E561" s="6" t="s">
        <v>727</v>
      </c>
      <c r="F561" s="3">
        <v>390000</v>
      </c>
      <c r="G561" s="3" t="s">
        <v>31</v>
      </c>
      <c r="H561" s="3">
        <f>tblSalaries[[#This Row],[clean Salary (in local currency)]]*VLOOKUP(tblSalaries[[#This Row],[Currency]],tblXrate[#Data],2,FALSE)</f>
        <v>6945.0875081026015</v>
      </c>
      <c r="I561" s="3" t="s">
        <v>700</v>
      </c>
      <c r="J561" s="3" t="s">
        <v>112</v>
      </c>
      <c r="K561" s="3" t="s">
        <v>1</v>
      </c>
      <c r="L561" s="3" t="str">
        <f>VLOOKUP(tblSalaries[[#This Row],[Where do you work]],tblCountries[[Actual]:[Mapping]],2,FALSE)</f>
        <v>India</v>
      </c>
      <c r="M561" s="12" t="str">
        <f>VLOOKUP(tblSalaries[[#This Row],[clean Country]], mapping!$M$4:$N$137, 2, FALSE)</f>
        <v>Asia</v>
      </c>
      <c r="N561" s="3" t="s">
        <v>38</v>
      </c>
      <c r="O561" s="12">
        <v>5</v>
      </c>
      <c r="P561" s="3">
        <v>1</v>
      </c>
    </row>
    <row r="562" spans="2:16" ht="15" customHeight="1">
      <c r="B562" s="3" t="s">
        <v>1164</v>
      </c>
      <c r="C562" s="12" t="str">
        <f>IF(AND(tblSalaries[[#This Row],[Region]]=Selected_Region, tblSalaries[[#This Row],[Job Type]]=Selected_Job_Type), COUNT($C$5:C561), "")</f>
        <v/>
      </c>
      <c r="D562" s="5">
        <v>41061.823993055557</v>
      </c>
      <c r="E562" s="6" t="s">
        <v>1165</v>
      </c>
      <c r="F562" s="3">
        <v>21000</v>
      </c>
      <c r="G562" s="3" t="s">
        <v>43</v>
      </c>
      <c r="H562" s="3">
        <f>tblSalaries[[#This Row],[clean Salary (in local currency)]]*VLOOKUP(tblSalaries[[#This Row],[Currency]],tblXrate[#Data],2,FALSE)</f>
        <v>26678.388218823762</v>
      </c>
      <c r="I562" s="3" t="s">
        <v>1166</v>
      </c>
      <c r="J562" s="3" t="s">
        <v>134</v>
      </c>
      <c r="K562" s="3" t="s">
        <v>190</v>
      </c>
      <c r="L562" s="3" t="str">
        <f>VLOOKUP(tblSalaries[[#This Row],[Where do you work]],tblCountries[[Actual]:[Mapping]],2,FALSE)</f>
        <v>Portugal</v>
      </c>
      <c r="M562" s="12" t="str">
        <f>VLOOKUP(tblSalaries[[#This Row],[clean Country]], mapping!$M$4:$N$137, 2, FALSE)</f>
        <v>EU</v>
      </c>
      <c r="N562" s="3" t="s">
        <v>38</v>
      </c>
      <c r="O562" s="12">
        <v>5</v>
      </c>
      <c r="P562" s="3">
        <v>10</v>
      </c>
    </row>
    <row r="563" spans="2:16" ht="15" customHeight="1">
      <c r="B563" s="3" t="s">
        <v>824</v>
      </c>
      <c r="C563" s="12" t="str">
        <f>IF(AND(tblSalaries[[#This Row],[Region]]=Selected_Region, tblSalaries[[#This Row],[Job Type]]=Selected_Job_Type), COUNT($C$5:C562), "")</f>
        <v/>
      </c>
      <c r="D563" s="5">
        <v>41055.558495370373</v>
      </c>
      <c r="E563" s="6">
        <v>7000</v>
      </c>
      <c r="F563" s="3">
        <v>7000</v>
      </c>
      <c r="G563" s="3" t="s">
        <v>36</v>
      </c>
      <c r="H563" s="3">
        <f>tblSalaries[[#This Row],[clean Salary (in local currency)]]*VLOOKUP(tblSalaries[[#This Row],[Currency]],tblXrate[#Data],2,FALSE)</f>
        <v>7000</v>
      </c>
      <c r="I563" s="3" t="s">
        <v>825</v>
      </c>
      <c r="J563" s="3" t="s">
        <v>134</v>
      </c>
      <c r="K563" s="3" t="s">
        <v>1</v>
      </c>
      <c r="L563" s="3" t="str">
        <f>VLOOKUP(tblSalaries[[#This Row],[Where do you work]],tblCountries[[Actual]:[Mapping]],2,FALSE)</f>
        <v>India</v>
      </c>
      <c r="M563" s="12" t="str">
        <f>VLOOKUP(tblSalaries[[#This Row],[clean Country]], mapping!$M$4:$N$137, 2, FALSE)</f>
        <v>Asia</v>
      </c>
      <c r="N563" s="3" t="s">
        <v>38</v>
      </c>
      <c r="O563" s="12">
        <v>5</v>
      </c>
      <c r="P563" s="3">
        <v>23</v>
      </c>
    </row>
    <row r="564" spans="2:16" ht="15" customHeight="1">
      <c r="B564" s="3" t="s">
        <v>2125</v>
      </c>
      <c r="C564" s="12" t="str">
        <f>IF(AND(tblSalaries[[#This Row],[Region]]=Selected_Region, tblSalaries[[#This Row],[Job Type]]=Selected_Job_Type), COUNT($C$5:C563), "")</f>
        <v/>
      </c>
      <c r="D564" s="5">
        <v>41062.783009259256</v>
      </c>
      <c r="E564" s="6">
        <v>7000</v>
      </c>
      <c r="F564" s="3">
        <v>7000</v>
      </c>
      <c r="G564" s="3" t="s">
        <v>36</v>
      </c>
      <c r="H564" s="3">
        <f>tblSalaries[[#This Row],[clean Salary (in local currency)]]*VLOOKUP(tblSalaries[[#This Row],[Currency]],tblXrate[#Data],2,FALSE)</f>
        <v>7000</v>
      </c>
      <c r="I564" s="3" t="s">
        <v>2126</v>
      </c>
      <c r="J564" s="3" t="s">
        <v>632</v>
      </c>
      <c r="K564" s="3" t="s">
        <v>1</v>
      </c>
      <c r="L564" s="3" t="str">
        <f>VLOOKUP(tblSalaries[[#This Row],[Where do you work]],tblCountries[[Actual]:[Mapping]],2,FALSE)</f>
        <v>India</v>
      </c>
      <c r="M564" s="12" t="str">
        <f>VLOOKUP(tblSalaries[[#This Row],[clean Country]], mapping!$M$4:$N$137, 2, FALSE)</f>
        <v>Asia</v>
      </c>
      <c r="N564" s="3" t="s">
        <v>38</v>
      </c>
      <c r="O564" s="12">
        <v>5</v>
      </c>
      <c r="P564" s="3">
        <v>1</v>
      </c>
    </row>
    <row r="565" spans="2:16" ht="15" customHeight="1">
      <c r="B565" s="3" t="s">
        <v>2499</v>
      </c>
      <c r="C565" s="12" t="str">
        <f>IF(AND(tblSalaries[[#This Row],[Region]]=Selected_Region, tblSalaries[[#This Row],[Job Type]]=Selected_Job_Type), COUNT($C$5:C564), "")</f>
        <v/>
      </c>
      <c r="D565" s="5">
        <v>41057.633773148147</v>
      </c>
      <c r="E565" s="6">
        <v>7000</v>
      </c>
      <c r="F565" s="3">
        <v>7000</v>
      </c>
      <c r="G565" s="3" t="s">
        <v>36</v>
      </c>
      <c r="H565" s="3">
        <f>tblSalaries[[#This Row],[clean Salary (in local currency)]]*VLOOKUP(tblSalaries[[#This Row],[Currency]],tblXrate[#Data],2,FALSE)</f>
        <v>7000</v>
      </c>
      <c r="I565" s="3" t="s">
        <v>2477</v>
      </c>
      <c r="J565" s="3" t="s">
        <v>632</v>
      </c>
      <c r="K565" s="3" t="s">
        <v>1</v>
      </c>
      <c r="L565" s="3" t="str">
        <f>VLOOKUP(tblSalaries[[#This Row],[Where do you work]],tblCountries[[Actual]:[Mapping]],2,FALSE)</f>
        <v>India</v>
      </c>
      <c r="M565" s="12" t="str">
        <f>VLOOKUP(tblSalaries[[#This Row],[clean Country]], mapping!$M$4:$N$137, 2, FALSE)</f>
        <v>Asia</v>
      </c>
      <c r="N565" s="3" t="s">
        <v>61</v>
      </c>
      <c r="O565" s="12">
        <v>8</v>
      </c>
      <c r="P565" s="3">
        <v>5</v>
      </c>
    </row>
    <row r="566" spans="2:16" ht="15" customHeight="1">
      <c r="B566" s="3" t="s">
        <v>1173</v>
      </c>
      <c r="C566" s="12" t="str">
        <f>IF(AND(tblSalaries[[#This Row],[Region]]=Selected_Region, tblSalaries[[#This Row],[Job Type]]=Selected_Job_Type), COUNT($C$5:C565), "")</f>
        <v/>
      </c>
      <c r="D566" s="5">
        <v>41061.197557870371</v>
      </c>
      <c r="E566" s="6">
        <v>11000</v>
      </c>
      <c r="F566" s="3">
        <v>11000</v>
      </c>
      <c r="G566" s="3" t="s">
        <v>36</v>
      </c>
      <c r="H566" s="3">
        <f>tblSalaries[[#This Row],[clean Salary (in local currency)]]*VLOOKUP(tblSalaries[[#This Row],[Currency]],tblXrate[#Data],2,FALSE)</f>
        <v>11000</v>
      </c>
      <c r="I566" s="3" t="s">
        <v>1170</v>
      </c>
      <c r="J566" s="3" t="s">
        <v>134</v>
      </c>
      <c r="K566" s="3" t="s">
        <v>1174</v>
      </c>
      <c r="L566" s="3" t="str">
        <f>VLOOKUP(tblSalaries[[#This Row],[Where do you work]],tblCountries[[Actual]:[Mapping]],2,FALSE)</f>
        <v>Mexico</v>
      </c>
      <c r="M566" s="12" t="str">
        <f>VLOOKUP(tblSalaries[[#This Row],[clean Country]], mapping!$M$4:$N$137, 2, FALSE)</f>
        <v>Latin America</v>
      </c>
      <c r="N566" s="3" t="s">
        <v>38</v>
      </c>
      <c r="O566" s="12">
        <v>5</v>
      </c>
      <c r="P566" s="3">
        <v>2</v>
      </c>
    </row>
    <row r="567" spans="2:16" ht="15" customHeight="1">
      <c r="B567" s="3" t="s">
        <v>1175</v>
      </c>
      <c r="C567" s="12" t="str">
        <f>IF(AND(tblSalaries[[#This Row],[Region]]=Selected_Region, tblSalaries[[#This Row],[Job Type]]=Selected_Job_Type), COUNT($C$5:C566), "")</f>
        <v/>
      </c>
      <c r="D567" s="5">
        <v>41055.325335648151</v>
      </c>
      <c r="E567" s="6">
        <v>102000</v>
      </c>
      <c r="F567" s="3">
        <v>102000</v>
      </c>
      <c r="G567" s="3" t="s">
        <v>63</v>
      </c>
      <c r="H567" s="3">
        <f>tblSalaries[[#This Row],[clean Salary (in local currency)]]*VLOOKUP(tblSalaries[[#This Row],[Currency]],tblXrate[#Data],2,FALSE)</f>
        <v>104030.78495306884</v>
      </c>
      <c r="I567" s="3" t="s">
        <v>1176</v>
      </c>
      <c r="J567" s="3" t="s">
        <v>134</v>
      </c>
      <c r="K567" s="3" t="s">
        <v>64</v>
      </c>
      <c r="L567" s="3" t="str">
        <f>VLOOKUP(tblSalaries[[#This Row],[Where do you work]],tblCountries[[Actual]:[Mapping]],2,FALSE)</f>
        <v>Australia</v>
      </c>
      <c r="M567" s="12" t="str">
        <f>VLOOKUP(tblSalaries[[#This Row],[clean Country]], mapping!$M$4:$N$137, 2, FALSE)</f>
        <v>Pacific</v>
      </c>
      <c r="N567" s="3" t="s">
        <v>73</v>
      </c>
      <c r="O567" s="12">
        <v>1.5</v>
      </c>
      <c r="P567" s="3">
        <v>10</v>
      </c>
    </row>
    <row r="568" spans="2:16" ht="15" customHeight="1">
      <c r="B568" s="3" t="s">
        <v>1177</v>
      </c>
      <c r="C568" s="12" t="str">
        <f>IF(AND(tblSalaries[[#This Row],[Region]]=Selected_Region, tblSalaries[[#This Row],[Job Type]]=Selected_Job_Type), COUNT($C$5:C567), "")</f>
        <v/>
      </c>
      <c r="D568" s="5">
        <v>41054.302222222221</v>
      </c>
      <c r="E568" s="6">
        <v>61000</v>
      </c>
      <c r="F568" s="3">
        <v>61000</v>
      </c>
      <c r="G568" s="3" t="s">
        <v>36</v>
      </c>
      <c r="H568" s="3">
        <f>tblSalaries[[#This Row],[clean Salary (in local currency)]]*VLOOKUP(tblSalaries[[#This Row],[Currency]],tblXrate[#Data],2,FALSE)</f>
        <v>61000</v>
      </c>
      <c r="I568" s="3" t="s">
        <v>1178</v>
      </c>
      <c r="J568" s="3" t="s">
        <v>134</v>
      </c>
      <c r="K568" s="3" t="s">
        <v>1179</v>
      </c>
      <c r="L568" s="3" t="str">
        <f>VLOOKUP(tblSalaries[[#This Row],[Where do you work]],tblCountries[[Actual]:[Mapping]],2,FALSE)</f>
        <v>Brasil</v>
      </c>
      <c r="M568" s="12" t="str">
        <f>VLOOKUP(tblSalaries[[#This Row],[clean Country]], mapping!$M$4:$N$137, 2, FALSE)</f>
        <v>Latin America</v>
      </c>
      <c r="N568" s="3" t="s">
        <v>61</v>
      </c>
      <c r="O568" s="12">
        <v>8</v>
      </c>
    </row>
    <row r="569" spans="2:16" ht="15" customHeight="1">
      <c r="B569" s="3" t="s">
        <v>1180</v>
      </c>
      <c r="C569" s="12" t="str">
        <f>IF(AND(tblSalaries[[#This Row],[Region]]=Selected_Region, tblSalaries[[#This Row],[Job Type]]=Selected_Job_Type), COUNT($C$5:C568), "")</f>
        <v/>
      </c>
      <c r="D569" s="5">
        <v>41055.480462962965</v>
      </c>
      <c r="E569" s="6">
        <v>78000</v>
      </c>
      <c r="F569" s="3">
        <v>78000</v>
      </c>
      <c r="G569" s="3" t="s">
        <v>63</v>
      </c>
      <c r="H569" s="3">
        <f>tblSalaries[[#This Row],[clean Salary (in local currency)]]*VLOOKUP(tblSalaries[[#This Row],[Currency]],tblXrate[#Data],2,FALSE)</f>
        <v>79552.953199405587</v>
      </c>
      <c r="I569" s="3" t="s">
        <v>1181</v>
      </c>
      <c r="J569" s="3" t="s">
        <v>45</v>
      </c>
      <c r="K569" s="3" t="s">
        <v>64</v>
      </c>
      <c r="L569" s="3" t="str">
        <f>VLOOKUP(tblSalaries[[#This Row],[Where do you work]],tblCountries[[Actual]:[Mapping]],2,FALSE)</f>
        <v>Australia</v>
      </c>
      <c r="M569" s="12" t="str">
        <f>VLOOKUP(tblSalaries[[#This Row],[clean Country]], mapping!$M$4:$N$137, 2, FALSE)</f>
        <v>Pacific</v>
      </c>
      <c r="N569" s="3" t="s">
        <v>61</v>
      </c>
      <c r="O569" s="12">
        <v>8</v>
      </c>
      <c r="P569" s="3">
        <v>4</v>
      </c>
    </row>
    <row r="570" spans="2:16" ht="15" customHeight="1">
      <c r="B570" s="3" t="s">
        <v>1182</v>
      </c>
      <c r="C570" s="12" t="str">
        <f>IF(AND(tblSalaries[[#This Row],[Region]]=Selected_Region, tblSalaries[[#This Row],[Job Type]]=Selected_Job_Type), COUNT($C$5:C569), "")</f>
        <v/>
      </c>
      <c r="D570" s="5">
        <v>41057.86917824074</v>
      </c>
      <c r="E570" s="6" t="s">
        <v>1183</v>
      </c>
      <c r="F570" s="3">
        <v>37500</v>
      </c>
      <c r="G570" s="3" t="s">
        <v>108</v>
      </c>
      <c r="H570" s="3">
        <f>tblSalaries[[#This Row],[clean Salary (in local currency)]]*VLOOKUP(tblSalaries[[#This Row],[Currency]],tblXrate[#Data],2,FALSE)</f>
        <v>59106.685202523156</v>
      </c>
      <c r="I570" s="3" t="s">
        <v>1184</v>
      </c>
      <c r="J570" s="3" t="s">
        <v>45</v>
      </c>
      <c r="K570" s="3" t="s">
        <v>89</v>
      </c>
      <c r="L570" s="3" t="str">
        <f>VLOOKUP(tblSalaries[[#This Row],[Where do you work]],tblCountries[[Actual]:[Mapping]],2,FALSE)</f>
        <v>UK</v>
      </c>
      <c r="M570" s="12" t="str">
        <f>VLOOKUP(tblSalaries[[#This Row],[clean Country]], mapping!$M$4:$N$137, 2, FALSE)</f>
        <v>EU</v>
      </c>
      <c r="N570" s="3" t="s">
        <v>34</v>
      </c>
      <c r="O570" s="12">
        <v>2.5</v>
      </c>
      <c r="P570" s="3">
        <v>5</v>
      </c>
    </row>
    <row r="571" spans="2:16" ht="15" customHeight="1">
      <c r="B571" s="3" t="s">
        <v>1185</v>
      </c>
      <c r="C571" s="12" t="str">
        <f>IF(AND(tblSalaries[[#This Row],[Region]]=Selected_Region, tblSalaries[[#This Row],[Job Type]]=Selected_Job_Type), COUNT($C$5:C570), "")</f>
        <v/>
      </c>
      <c r="D571" s="5">
        <v>41055.673703703702</v>
      </c>
      <c r="E571" s="6">
        <v>74000</v>
      </c>
      <c r="F571" s="3">
        <v>74000</v>
      </c>
      <c r="G571" s="3" t="s">
        <v>108</v>
      </c>
      <c r="H571" s="3">
        <f>tblSalaries[[#This Row],[clean Salary (in local currency)]]*VLOOKUP(tblSalaries[[#This Row],[Currency]],tblXrate[#Data],2,FALSE)</f>
        <v>116637.19213297902</v>
      </c>
      <c r="I571" s="3" t="s">
        <v>1186</v>
      </c>
      <c r="J571" s="3" t="s">
        <v>134</v>
      </c>
      <c r="K571" s="3" t="s">
        <v>89</v>
      </c>
      <c r="L571" s="3" t="str">
        <f>VLOOKUP(tblSalaries[[#This Row],[Where do you work]],tblCountries[[Actual]:[Mapping]],2,FALSE)</f>
        <v>UK</v>
      </c>
      <c r="M571" s="12" t="str">
        <f>VLOOKUP(tblSalaries[[#This Row],[clean Country]], mapping!$M$4:$N$137, 2, FALSE)</f>
        <v>EU</v>
      </c>
      <c r="N571" s="3" t="s">
        <v>38</v>
      </c>
      <c r="O571" s="12">
        <v>5</v>
      </c>
      <c r="P571" s="3">
        <v>5</v>
      </c>
    </row>
    <row r="572" spans="2:16" ht="15" customHeight="1">
      <c r="B572" s="3" t="s">
        <v>1187</v>
      </c>
      <c r="C572" s="12" t="str">
        <f>IF(AND(tblSalaries[[#This Row],[Region]]=Selected_Region, tblSalaries[[#This Row],[Job Type]]=Selected_Job_Type), COUNT($C$5:C571), "")</f>
        <v/>
      </c>
      <c r="D572" s="5">
        <v>41057.311192129629</v>
      </c>
      <c r="E572" s="6" t="s">
        <v>1188</v>
      </c>
      <c r="F572" s="3">
        <v>200000</v>
      </c>
      <c r="G572" s="3" t="s">
        <v>63</v>
      </c>
      <c r="H572" s="3">
        <f>tblSalaries[[#This Row],[clean Salary (in local currency)]]*VLOOKUP(tblSalaries[[#This Row],[Currency]],tblXrate[#Data],2,FALSE)</f>
        <v>203981.93128052715</v>
      </c>
      <c r="I572" s="3" t="s">
        <v>1186</v>
      </c>
      <c r="J572" s="3" t="s">
        <v>134</v>
      </c>
      <c r="K572" s="3" t="s">
        <v>64</v>
      </c>
      <c r="L572" s="3" t="str">
        <f>VLOOKUP(tblSalaries[[#This Row],[Where do you work]],tblCountries[[Actual]:[Mapping]],2,FALSE)</f>
        <v>Australia</v>
      </c>
      <c r="M572" s="12" t="str">
        <f>VLOOKUP(tblSalaries[[#This Row],[clean Country]], mapping!$M$4:$N$137, 2, FALSE)</f>
        <v>Pacific</v>
      </c>
      <c r="N572" s="3" t="s">
        <v>38</v>
      </c>
      <c r="O572" s="12">
        <v>5</v>
      </c>
      <c r="P572" s="3">
        <v>15</v>
      </c>
    </row>
    <row r="573" spans="2:16" ht="15" customHeight="1">
      <c r="B573" s="3" t="s">
        <v>1189</v>
      </c>
      <c r="C573" s="12" t="str">
        <f>IF(AND(tblSalaries[[#This Row],[Region]]=Selected_Region, tblSalaries[[#This Row],[Job Type]]=Selected_Job_Type), COUNT($C$5:C572), "")</f>
        <v/>
      </c>
      <c r="D573" s="5">
        <v>41081.171006944445</v>
      </c>
      <c r="E573" s="6">
        <v>40000</v>
      </c>
      <c r="F573" s="3">
        <v>40000</v>
      </c>
      <c r="G573" s="3" t="s">
        <v>36</v>
      </c>
      <c r="H573" s="3">
        <f>tblSalaries[[#This Row],[clean Salary (in local currency)]]*VLOOKUP(tblSalaries[[#This Row],[Currency]],tblXrate[#Data],2,FALSE)</f>
        <v>40000</v>
      </c>
      <c r="I573" s="3" t="s">
        <v>1190</v>
      </c>
      <c r="J573" s="3" t="s">
        <v>112</v>
      </c>
      <c r="K573" s="3" t="s">
        <v>0</v>
      </c>
      <c r="L573" s="3" t="str">
        <f>VLOOKUP(tblSalaries[[#This Row],[Where do you work]],tblCountries[[Actual]:[Mapping]],2,FALSE)</f>
        <v>USA</v>
      </c>
      <c r="M573" s="12" t="str">
        <f>VLOOKUP(tblSalaries[[#This Row],[clean Country]], mapping!$M$4:$N$137, 2, FALSE)</f>
        <v>US / Canada</v>
      </c>
      <c r="N573" s="3" t="s">
        <v>73</v>
      </c>
      <c r="O573" s="12">
        <v>1.5</v>
      </c>
      <c r="P573" s="3">
        <v>3</v>
      </c>
    </row>
    <row r="574" spans="2:16" ht="15" customHeight="1">
      <c r="B574" s="3" t="s">
        <v>1191</v>
      </c>
      <c r="C574" s="12" t="str">
        <f>IF(AND(tblSalaries[[#This Row],[Region]]=Selected_Region, tblSalaries[[#This Row],[Job Type]]=Selected_Job_Type), COUNT($C$5:C573), "")</f>
        <v/>
      </c>
      <c r="D574" s="5">
        <v>41055.031817129631</v>
      </c>
      <c r="E574" s="6">
        <v>100000</v>
      </c>
      <c r="F574" s="3">
        <v>100000</v>
      </c>
      <c r="G574" s="3" t="s">
        <v>36</v>
      </c>
      <c r="H574" s="3">
        <f>tblSalaries[[#This Row],[clean Salary (in local currency)]]*VLOOKUP(tblSalaries[[#This Row],[Currency]],tblXrate[#Data],2,FALSE)</f>
        <v>100000</v>
      </c>
      <c r="I574" s="3" t="s">
        <v>1192</v>
      </c>
      <c r="J574" s="3" t="s">
        <v>45</v>
      </c>
      <c r="K574" s="3" t="s">
        <v>0</v>
      </c>
      <c r="L574" s="3" t="str">
        <f>VLOOKUP(tblSalaries[[#This Row],[Where do you work]],tblCountries[[Actual]:[Mapping]],2,FALSE)</f>
        <v>USA</v>
      </c>
      <c r="M574" s="12" t="str">
        <f>VLOOKUP(tblSalaries[[#This Row],[clean Country]], mapping!$M$4:$N$137, 2, FALSE)</f>
        <v>US / Canada</v>
      </c>
      <c r="N574" s="3" t="s">
        <v>61</v>
      </c>
      <c r="O574" s="12">
        <v>8</v>
      </c>
    </row>
    <row r="575" spans="2:16" ht="15" customHeight="1">
      <c r="B575" s="3" t="s">
        <v>51</v>
      </c>
      <c r="C575" s="12" t="str">
        <f>IF(AND(tblSalaries[[#This Row],[Region]]=Selected_Region, tblSalaries[[#This Row],[Job Type]]=Selected_Job_Type), COUNT($C$5:C574), "")</f>
        <v/>
      </c>
      <c r="D575" s="5">
        <v>41056.586469907408</v>
      </c>
      <c r="E575" s="6" t="s">
        <v>52</v>
      </c>
      <c r="F575" s="3">
        <v>400000</v>
      </c>
      <c r="G575" s="3" t="s">
        <v>31</v>
      </c>
      <c r="H575" s="3">
        <f>tblSalaries[[#This Row],[clean Salary (in local currency)]]*VLOOKUP(tblSalaries[[#This Row],[Currency]],tblXrate[#Data],2,FALSE)</f>
        <v>7123.1666749770275</v>
      </c>
      <c r="I575" s="3" t="s">
        <v>53</v>
      </c>
      <c r="J575" s="3" t="s">
        <v>45</v>
      </c>
      <c r="K575" s="3" t="s">
        <v>1</v>
      </c>
      <c r="L575" s="3" t="str">
        <f>VLOOKUP(tblSalaries[[#This Row],[Where do you work]],tblCountries[[Actual]:[Mapping]],2,FALSE)</f>
        <v>India</v>
      </c>
      <c r="M575" s="12" t="str">
        <f>VLOOKUP(tblSalaries[[#This Row],[clean Country]], mapping!$M$4:$N$137, 2, FALSE)</f>
        <v>Asia</v>
      </c>
      <c r="N575" s="3" t="s">
        <v>34</v>
      </c>
      <c r="O575" s="12">
        <v>2.5</v>
      </c>
      <c r="P575" s="3">
        <v>8</v>
      </c>
    </row>
    <row r="576" spans="2:16" ht="15" customHeight="1">
      <c r="B576" s="3" t="s">
        <v>280</v>
      </c>
      <c r="C576" s="12" t="str">
        <f>IF(AND(tblSalaries[[#This Row],[Region]]=Selected_Region, tblSalaries[[#This Row],[Job Type]]=Selected_Job_Type), COUNT($C$5:C575), "")</f>
        <v/>
      </c>
      <c r="D576" s="5">
        <v>41055.090243055558</v>
      </c>
      <c r="E576" s="6">
        <v>400000</v>
      </c>
      <c r="F576" s="3">
        <v>400000</v>
      </c>
      <c r="G576" s="3" t="s">
        <v>31</v>
      </c>
      <c r="H576" s="3">
        <f>tblSalaries[[#This Row],[clean Salary (in local currency)]]*VLOOKUP(tblSalaries[[#This Row],[Currency]],tblXrate[#Data],2,FALSE)</f>
        <v>7123.1666749770275</v>
      </c>
      <c r="I576" s="3" t="s">
        <v>112</v>
      </c>
      <c r="J576" s="3" t="s">
        <v>112</v>
      </c>
      <c r="K576" s="3" t="s">
        <v>1</v>
      </c>
      <c r="L576" s="3" t="str">
        <f>VLOOKUP(tblSalaries[[#This Row],[Where do you work]],tblCountries[[Actual]:[Mapping]],2,FALSE)</f>
        <v>India</v>
      </c>
      <c r="M576" s="12" t="str">
        <f>VLOOKUP(tblSalaries[[#This Row],[clean Country]], mapping!$M$4:$N$137, 2, FALSE)</f>
        <v>Asia</v>
      </c>
      <c r="N576" s="3" t="s">
        <v>38</v>
      </c>
      <c r="O576" s="12">
        <v>5</v>
      </c>
    </row>
    <row r="577" spans="2:16" ht="15" customHeight="1">
      <c r="B577" s="3" t="s">
        <v>1197</v>
      </c>
      <c r="C577" s="12" t="str">
        <f>IF(AND(tblSalaries[[#This Row],[Region]]=Selected_Region, tblSalaries[[#This Row],[Job Type]]=Selected_Job_Type), COUNT($C$5:C576), "")</f>
        <v/>
      </c>
      <c r="D577" s="5">
        <v>41057.291956018518</v>
      </c>
      <c r="E577" s="6">
        <v>95000</v>
      </c>
      <c r="F577" s="3">
        <v>95000</v>
      </c>
      <c r="G577" s="3" t="s">
        <v>92</v>
      </c>
      <c r="H577" s="3">
        <f>tblSalaries[[#This Row],[clean Salary (in local currency)]]*VLOOKUP(tblSalaries[[#This Row],[Currency]],tblXrate[#Data],2,FALSE)</f>
        <v>75770.868892469181</v>
      </c>
      <c r="I577" s="3" t="s">
        <v>1194</v>
      </c>
      <c r="J577" s="3" t="s">
        <v>45</v>
      </c>
      <c r="K577" s="3" t="s">
        <v>113</v>
      </c>
      <c r="L577" s="3" t="str">
        <f>VLOOKUP(tblSalaries[[#This Row],[Where do you work]],tblCountries[[Actual]:[Mapping]],2,FALSE)</f>
        <v>New Zealand</v>
      </c>
      <c r="M577" s="12" t="str">
        <f>VLOOKUP(tblSalaries[[#This Row],[clean Country]], mapping!$M$4:$N$137, 2, FALSE)</f>
        <v>Pacific</v>
      </c>
      <c r="N577" s="3" t="s">
        <v>38</v>
      </c>
      <c r="O577" s="12">
        <v>5</v>
      </c>
      <c r="P577" s="3">
        <v>20</v>
      </c>
    </row>
    <row r="578" spans="2:16" ht="15" customHeight="1">
      <c r="B578" s="3" t="s">
        <v>1198</v>
      </c>
      <c r="C578" s="12" t="str">
        <f>IF(AND(tblSalaries[[#This Row],[Region]]=Selected_Region, tblSalaries[[#This Row],[Job Type]]=Selected_Job_Type), COUNT($C$5:C577), "")</f>
        <v/>
      </c>
      <c r="D578" s="5">
        <v>41055.239374999997</v>
      </c>
      <c r="E578" s="6" t="s">
        <v>1199</v>
      </c>
      <c r="F578" s="3">
        <v>80000</v>
      </c>
      <c r="G578" s="3" t="s">
        <v>36</v>
      </c>
      <c r="H578" s="3">
        <f>tblSalaries[[#This Row],[clean Salary (in local currency)]]*VLOOKUP(tblSalaries[[#This Row],[Currency]],tblXrate[#Data],2,FALSE)</f>
        <v>80000</v>
      </c>
      <c r="I578" s="3" t="s">
        <v>1200</v>
      </c>
      <c r="J578" s="3" t="s">
        <v>112</v>
      </c>
      <c r="K578" s="3" t="s">
        <v>0</v>
      </c>
      <c r="L578" s="3" t="str">
        <f>VLOOKUP(tblSalaries[[#This Row],[Where do you work]],tblCountries[[Actual]:[Mapping]],2,FALSE)</f>
        <v>USA</v>
      </c>
      <c r="M578" s="12" t="str">
        <f>VLOOKUP(tblSalaries[[#This Row],[clean Country]], mapping!$M$4:$N$137, 2, FALSE)</f>
        <v>US / Canada</v>
      </c>
      <c r="N578" s="3" t="s">
        <v>61</v>
      </c>
      <c r="O578" s="12">
        <v>8</v>
      </c>
    </row>
    <row r="579" spans="2:16" ht="15" customHeight="1">
      <c r="B579" s="3" t="s">
        <v>1201</v>
      </c>
      <c r="C579" s="12" t="str">
        <f>IF(AND(tblSalaries[[#This Row],[Region]]=Selected_Region, tblSalaries[[#This Row],[Job Type]]=Selected_Job_Type), COUNT($C$5:C578), "")</f>
        <v/>
      </c>
      <c r="D579" s="5">
        <v>41058.870636574073</v>
      </c>
      <c r="E579" s="6">
        <v>95000</v>
      </c>
      <c r="F579" s="3">
        <v>95000</v>
      </c>
      <c r="G579" s="3" t="s">
        <v>36</v>
      </c>
      <c r="H579" s="3">
        <f>tblSalaries[[#This Row],[clean Salary (in local currency)]]*VLOOKUP(tblSalaries[[#This Row],[Currency]],tblXrate[#Data],2,FALSE)</f>
        <v>95000</v>
      </c>
      <c r="I579" s="3" t="s">
        <v>1200</v>
      </c>
      <c r="J579" s="3" t="s">
        <v>112</v>
      </c>
      <c r="K579" s="3" t="s">
        <v>0</v>
      </c>
      <c r="L579" s="3" t="str">
        <f>VLOOKUP(tblSalaries[[#This Row],[Where do you work]],tblCountries[[Actual]:[Mapping]],2,FALSE)</f>
        <v>USA</v>
      </c>
      <c r="M579" s="12" t="str">
        <f>VLOOKUP(tblSalaries[[#This Row],[clean Country]], mapping!$M$4:$N$137, 2, FALSE)</f>
        <v>US / Canada</v>
      </c>
      <c r="N579" s="3" t="s">
        <v>34</v>
      </c>
      <c r="O579" s="12">
        <v>2.5</v>
      </c>
      <c r="P579" s="3">
        <v>7</v>
      </c>
    </row>
    <row r="580" spans="2:16" ht="15" customHeight="1">
      <c r="B580" s="3" t="s">
        <v>1202</v>
      </c>
      <c r="C580" s="12" t="str">
        <f>IF(AND(tblSalaries[[#This Row],[Region]]=Selected_Region, tblSalaries[[#This Row],[Job Type]]=Selected_Job_Type), COUNT($C$5:C579), "")</f>
        <v/>
      </c>
      <c r="D580" s="5">
        <v>41060.827418981484</v>
      </c>
      <c r="E580" s="6" t="s">
        <v>832</v>
      </c>
      <c r="F580" s="3">
        <v>30000</v>
      </c>
      <c r="G580" s="3" t="s">
        <v>108</v>
      </c>
      <c r="H580" s="3">
        <f>tblSalaries[[#This Row],[clean Salary (in local currency)]]*VLOOKUP(tblSalaries[[#This Row],[Currency]],tblXrate[#Data],2,FALSE)</f>
        <v>47285.348162018527</v>
      </c>
      <c r="I580" s="3" t="s">
        <v>1200</v>
      </c>
      <c r="J580" s="3" t="s">
        <v>112</v>
      </c>
      <c r="K580" s="3" t="s">
        <v>89</v>
      </c>
      <c r="L580" s="3" t="str">
        <f>VLOOKUP(tblSalaries[[#This Row],[Where do you work]],tblCountries[[Actual]:[Mapping]],2,FALSE)</f>
        <v>UK</v>
      </c>
      <c r="M580" s="12" t="str">
        <f>VLOOKUP(tblSalaries[[#This Row],[clean Country]], mapping!$M$4:$N$137, 2, FALSE)</f>
        <v>EU</v>
      </c>
      <c r="N580" s="3" t="s">
        <v>38</v>
      </c>
      <c r="O580" s="12">
        <v>5</v>
      </c>
      <c r="P580" s="3">
        <v>7</v>
      </c>
    </row>
    <row r="581" spans="2:16" ht="15" customHeight="1">
      <c r="B581" s="3" t="s">
        <v>1203</v>
      </c>
      <c r="C581" s="12" t="str">
        <f>IF(AND(tblSalaries[[#This Row],[Region]]=Selected_Region, tblSalaries[[#This Row],[Job Type]]=Selected_Job_Type), COUNT($C$5:C580), "")</f>
        <v/>
      </c>
      <c r="D581" s="5">
        <v>41054.13417824074</v>
      </c>
      <c r="E581" s="6" t="s">
        <v>1204</v>
      </c>
      <c r="F581" s="3">
        <v>15000</v>
      </c>
      <c r="G581" s="3" t="s">
        <v>36</v>
      </c>
      <c r="H581" s="3">
        <f>tblSalaries[[#This Row],[clean Salary (in local currency)]]*VLOOKUP(tblSalaries[[#This Row],[Currency]],tblXrate[#Data],2,FALSE)</f>
        <v>15000</v>
      </c>
      <c r="I581" s="3" t="s">
        <v>1205</v>
      </c>
      <c r="J581" s="3" t="s">
        <v>433</v>
      </c>
      <c r="K581" s="3" t="s">
        <v>1206</v>
      </c>
      <c r="L581" s="3" t="str">
        <f>VLOOKUP(tblSalaries[[#This Row],[Where do you work]],tblCountries[[Actual]:[Mapping]],2,FALSE)</f>
        <v>Croatia</v>
      </c>
      <c r="M581" s="12" t="str">
        <f>VLOOKUP(tblSalaries[[#This Row],[clean Country]], mapping!$M$4:$N$137, 2, FALSE)</f>
        <v>EU</v>
      </c>
      <c r="N581" s="3" t="s">
        <v>61</v>
      </c>
      <c r="O581" s="12">
        <v>8</v>
      </c>
    </row>
    <row r="582" spans="2:16" ht="15" customHeight="1">
      <c r="B582" s="3" t="s">
        <v>1207</v>
      </c>
      <c r="C582" s="12" t="str">
        <f>IF(AND(tblSalaries[[#This Row],[Region]]=Selected_Region, tblSalaries[[#This Row],[Job Type]]=Selected_Job_Type), COUNT($C$5:C581), "")</f>
        <v/>
      </c>
      <c r="D582" s="5">
        <v>41057.957233796296</v>
      </c>
      <c r="E582" s="6">
        <v>48000</v>
      </c>
      <c r="F582" s="3">
        <v>48000</v>
      </c>
      <c r="G582" s="3" t="s">
        <v>36</v>
      </c>
      <c r="H582" s="3">
        <f>tblSalaries[[#This Row],[clean Salary (in local currency)]]*VLOOKUP(tblSalaries[[#This Row],[Currency]],tblXrate[#Data],2,FALSE)</f>
        <v>48000</v>
      </c>
      <c r="I582" s="3" t="s">
        <v>1208</v>
      </c>
      <c r="J582" s="3" t="s">
        <v>433</v>
      </c>
      <c r="K582" s="3" t="s">
        <v>1209</v>
      </c>
      <c r="L582" s="3" t="str">
        <f>VLOOKUP(tblSalaries[[#This Row],[Where do you work]],tblCountries[[Actual]:[Mapping]],2,FALSE)</f>
        <v>Qatar</v>
      </c>
      <c r="M582" s="12" t="str">
        <f>VLOOKUP(tblSalaries[[#This Row],[clean Country]], mapping!$M$4:$N$137, 2, FALSE)</f>
        <v>Middle East</v>
      </c>
      <c r="N582" s="3" t="s">
        <v>34</v>
      </c>
      <c r="O582" s="12">
        <v>2.5</v>
      </c>
      <c r="P582" s="3">
        <v>10</v>
      </c>
    </row>
    <row r="583" spans="2:16" ht="15" customHeight="1">
      <c r="B583" s="3" t="s">
        <v>341</v>
      </c>
      <c r="C583" s="12" t="str">
        <f>IF(AND(tblSalaries[[#This Row],[Region]]=Selected_Region, tblSalaries[[#This Row],[Job Type]]=Selected_Job_Type), COUNT($C$5:C582), "")</f>
        <v/>
      </c>
      <c r="D583" s="5">
        <v>41066.044849537036</v>
      </c>
      <c r="E583" s="6" t="s">
        <v>342</v>
      </c>
      <c r="F583" s="3">
        <v>400000</v>
      </c>
      <c r="G583" s="3" t="s">
        <v>31</v>
      </c>
      <c r="H583" s="3">
        <f>tblSalaries[[#This Row],[clean Salary (in local currency)]]*VLOOKUP(tblSalaries[[#This Row],[Currency]],tblXrate[#Data],2,FALSE)</f>
        <v>7123.1666749770275</v>
      </c>
      <c r="I583" s="3" t="s">
        <v>112</v>
      </c>
      <c r="J583" s="3" t="s">
        <v>112</v>
      </c>
      <c r="K583" s="3" t="s">
        <v>1</v>
      </c>
      <c r="L583" s="3" t="str">
        <f>VLOOKUP(tblSalaries[[#This Row],[Where do you work]],tblCountries[[Actual]:[Mapping]],2,FALSE)</f>
        <v>India</v>
      </c>
      <c r="M583" s="12" t="str">
        <f>VLOOKUP(tblSalaries[[#This Row],[clean Country]], mapping!$M$4:$N$137, 2, FALSE)</f>
        <v>Asia</v>
      </c>
      <c r="N583" s="3" t="s">
        <v>38</v>
      </c>
      <c r="O583" s="12">
        <v>5</v>
      </c>
      <c r="P583" s="3">
        <v>4</v>
      </c>
    </row>
    <row r="584" spans="2:16" ht="15" customHeight="1">
      <c r="B584" s="3" t="s">
        <v>1212</v>
      </c>
      <c r="C584" s="12" t="str">
        <f>IF(AND(tblSalaries[[#This Row],[Region]]=Selected_Region, tblSalaries[[#This Row],[Job Type]]=Selected_Job_Type), COUNT($C$5:C583), "")</f>
        <v/>
      </c>
      <c r="D584" s="5">
        <v>41055.284988425927</v>
      </c>
      <c r="E584" s="6">
        <v>38000</v>
      </c>
      <c r="F584" s="3">
        <v>38000</v>
      </c>
      <c r="G584" s="3" t="s">
        <v>36</v>
      </c>
      <c r="H584" s="3">
        <f>tblSalaries[[#This Row],[clean Salary (in local currency)]]*VLOOKUP(tblSalaries[[#This Row],[Currency]],tblXrate[#Data],2,FALSE)</f>
        <v>38000</v>
      </c>
      <c r="I584" s="3" t="s">
        <v>1213</v>
      </c>
      <c r="J584" s="3" t="s">
        <v>112</v>
      </c>
      <c r="K584" s="3" t="s">
        <v>0</v>
      </c>
      <c r="L584" s="3" t="str">
        <f>VLOOKUP(tblSalaries[[#This Row],[Where do you work]],tblCountries[[Actual]:[Mapping]],2,FALSE)</f>
        <v>USA</v>
      </c>
      <c r="M584" s="12" t="str">
        <f>VLOOKUP(tblSalaries[[#This Row],[clean Country]], mapping!$M$4:$N$137, 2, FALSE)</f>
        <v>US / Canada</v>
      </c>
      <c r="N584" s="3" t="s">
        <v>61</v>
      </c>
      <c r="O584" s="12">
        <v>8</v>
      </c>
      <c r="P584" s="3">
        <v>11</v>
      </c>
    </row>
    <row r="585" spans="2:16" ht="15" customHeight="1">
      <c r="B585" s="3" t="s">
        <v>1214</v>
      </c>
      <c r="C585" s="12" t="str">
        <f>IF(AND(tblSalaries[[#This Row],[Region]]=Selected_Region, tblSalaries[[#This Row],[Job Type]]=Selected_Job_Type), COUNT($C$5:C584), "")</f>
        <v/>
      </c>
      <c r="D585" s="5">
        <v>41058.955833333333</v>
      </c>
      <c r="E585" s="6" t="s">
        <v>1215</v>
      </c>
      <c r="F585" s="3">
        <v>37000</v>
      </c>
      <c r="G585" s="3" t="s">
        <v>36</v>
      </c>
      <c r="H585" s="3">
        <f>tblSalaries[[#This Row],[clean Salary (in local currency)]]*VLOOKUP(tblSalaries[[#This Row],[Currency]],tblXrate[#Data],2,FALSE)</f>
        <v>37000</v>
      </c>
      <c r="I585" s="3" t="s">
        <v>1216</v>
      </c>
      <c r="J585" s="3" t="s">
        <v>632</v>
      </c>
      <c r="K585" s="3" t="s">
        <v>0</v>
      </c>
      <c r="L585" s="3" t="str">
        <f>VLOOKUP(tblSalaries[[#This Row],[Where do you work]],tblCountries[[Actual]:[Mapping]],2,FALSE)</f>
        <v>USA</v>
      </c>
      <c r="M585" s="12" t="str">
        <f>VLOOKUP(tblSalaries[[#This Row],[clean Country]], mapping!$M$4:$N$137, 2, FALSE)</f>
        <v>US / Canada</v>
      </c>
      <c r="N585" s="3" t="s">
        <v>34</v>
      </c>
      <c r="O585" s="12">
        <v>2.5</v>
      </c>
      <c r="P585" s="3">
        <v>30</v>
      </c>
    </row>
    <row r="586" spans="2:16" ht="15" customHeight="1">
      <c r="B586" s="3" t="s">
        <v>1217</v>
      </c>
      <c r="C586" s="12" t="str">
        <f>IF(AND(tblSalaries[[#This Row],[Region]]=Selected_Region, tblSalaries[[#This Row],[Job Type]]=Selected_Job_Type), COUNT($C$5:C585), "")</f>
        <v/>
      </c>
      <c r="D586" s="5">
        <v>41055.095150462963</v>
      </c>
      <c r="E586" s="6">
        <v>35000</v>
      </c>
      <c r="F586" s="3">
        <v>35000</v>
      </c>
      <c r="G586" s="3" t="s">
        <v>36</v>
      </c>
      <c r="H586" s="3">
        <f>tblSalaries[[#This Row],[clean Salary (in local currency)]]*VLOOKUP(tblSalaries[[#This Row],[Currency]],tblXrate[#Data],2,FALSE)</f>
        <v>35000</v>
      </c>
      <c r="I586" s="3" t="s">
        <v>1218</v>
      </c>
      <c r="J586" s="3" t="s">
        <v>112</v>
      </c>
      <c r="K586" s="3" t="s">
        <v>371</v>
      </c>
      <c r="L586" s="3" t="str">
        <f>VLOOKUP(tblSalaries[[#This Row],[Where do you work]],tblCountries[[Actual]:[Mapping]],2,FALSE)</f>
        <v>Russia</v>
      </c>
      <c r="M586" s="12" t="str">
        <f>VLOOKUP(tblSalaries[[#This Row],[clean Country]], mapping!$M$4:$N$137, 2, FALSE)</f>
        <v>EU</v>
      </c>
      <c r="N586" s="3" t="s">
        <v>38</v>
      </c>
      <c r="O586" s="12">
        <v>5</v>
      </c>
    </row>
    <row r="587" spans="2:16" ht="15" customHeight="1">
      <c r="B587" s="3" t="s">
        <v>382</v>
      </c>
      <c r="C587" s="12" t="str">
        <f>IF(AND(tblSalaries[[#This Row],[Region]]=Selected_Region, tblSalaries[[#This Row],[Job Type]]=Selected_Job_Type), COUNT($C$5:C586), "")</f>
        <v/>
      </c>
      <c r="D587" s="5">
        <v>41062.868518518517</v>
      </c>
      <c r="E587" s="6">
        <v>400000</v>
      </c>
      <c r="F587" s="3">
        <v>400000</v>
      </c>
      <c r="G587" s="3" t="s">
        <v>31</v>
      </c>
      <c r="H587" s="3">
        <f>tblSalaries[[#This Row],[clean Salary (in local currency)]]*VLOOKUP(tblSalaries[[#This Row],[Currency]],tblXrate[#Data],2,FALSE)</f>
        <v>7123.1666749770275</v>
      </c>
      <c r="I587" s="3" t="s">
        <v>383</v>
      </c>
      <c r="J587" s="3" t="s">
        <v>112</v>
      </c>
      <c r="K587" s="3" t="s">
        <v>1</v>
      </c>
      <c r="L587" s="3" t="str">
        <f>VLOOKUP(tblSalaries[[#This Row],[Where do you work]],tblCountries[[Actual]:[Mapping]],2,FALSE)</f>
        <v>India</v>
      </c>
      <c r="M587" s="12" t="str">
        <f>VLOOKUP(tblSalaries[[#This Row],[clean Country]], mapping!$M$4:$N$137, 2, FALSE)</f>
        <v>Asia</v>
      </c>
      <c r="N587" s="3" t="s">
        <v>73</v>
      </c>
      <c r="O587" s="12">
        <v>1.5</v>
      </c>
      <c r="P587" s="3">
        <v>2.5</v>
      </c>
    </row>
    <row r="588" spans="2:16" ht="15" customHeight="1">
      <c r="B588" s="3" t="s">
        <v>1221</v>
      </c>
      <c r="C588" s="12" t="str">
        <f>IF(AND(tblSalaries[[#This Row],[Region]]=Selected_Region, tblSalaries[[#This Row],[Job Type]]=Selected_Job_Type), COUNT($C$5:C587), "")</f>
        <v/>
      </c>
      <c r="D588" s="5">
        <v>41056.94122685185</v>
      </c>
      <c r="E588" s="6">
        <v>42000</v>
      </c>
      <c r="F588" s="3">
        <v>42000</v>
      </c>
      <c r="G588" s="3" t="s">
        <v>36</v>
      </c>
      <c r="H588" s="3">
        <f>tblSalaries[[#This Row],[clean Salary (in local currency)]]*VLOOKUP(tblSalaries[[#This Row],[Currency]],tblXrate[#Data],2,FALSE)</f>
        <v>42000</v>
      </c>
      <c r="I588" s="3" t="s">
        <v>1222</v>
      </c>
      <c r="J588" s="3" t="s">
        <v>433</v>
      </c>
      <c r="K588" s="3" t="s">
        <v>77</v>
      </c>
      <c r="L588" s="3" t="str">
        <f>VLOOKUP(tblSalaries[[#This Row],[Where do you work]],tblCountries[[Actual]:[Mapping]],2,FALSE)</f>
        <v>Saudi Arabia</v>
      </c>
      <c r="M588" s="12" t="str">
        <f>VLOOKUP(tblSalaries[[#This Row],[clean Country]], mapping!$M$4:$N$137, 2, FALSE)</f>
        <v>Middle East</v>
      </c>
      <c r="N588" s="3" t="s">
        <v>61</v>
      </c>
      <c r="O588" s="12">
        <v>8</v>
      </c>
      <c r="P588" s="3">
        <v>15</v>
      </c>
    </row>
    <row r="589" spans="2:16" ht="15" customHeight="1">
      <c r="B589" s="3" t="s">
        <v>570</v>
      </c>
      <c r="C589" s="12" t="str">
        <f>IF(AND(tblSalaries[[#This Row],[Region]]=Selected_Region, tblSalaries[[#This Row],[Job Type]]=Selected_Job_Type), COUNT($C$5:C588), "")</f>
        <v/>
      </c>
      <c r="D589" s="5">
        <v>41055.821944444448</v>
      </c>
      <c r="E589" s="6" t="s">
        <v>571</v>
      </c>
      <c r="F589" s="3">
        <v>400000</v>
      </c>
      <c r="G589" s="3" t="s">
        <v>31</v>
      </c>
      <c r="H589" s="3">
        <f>tblSalaries[[#This Row],[clean Salary (in local currency)]]*VLOOKUP(tblSalaries[[#This Row],[Currency]],tblXrate[#Data],2,FALSE)</f>
        <v>7123.1666749770275</v>
      </c>
      <c r="I589" s="3" t="s">
        <v>569</v>
      </c>
      <c r="J589" s="3" t="s">
        <v>134</v>
      </c>
      <c r="K589" s="3" t="s">
        <v>1</v>
      </c>
      <c r="L589" s="3" t="str">
        <f>VLOOKUP(tblSalaries[[#This Row],[Where do you work]],tblCountries[[Actual]:[Mapping]],2,FALSE)</f>
        <v>India</v>
      </c>
      <c r="M589" s="12" t="str">
        <f>VLOOKUP(tblSalaries[[#This Row],[clean Country]], mapping!$M$4:$N$137, 2, FALSE)</f>
        <v>Asia</v>
      </c>
      <c r="N589" s="3" t="s">
        <v>38</v>
      </c>
      <c r="O589" s="12">
        <v>5</v>
      </c>
      <c r="P589" s="3">
        <v>7</v>
      </c>
    </row>
    <row r="590" spans="2:16" ht="15" customHeight="1">
      <c r="B590" s="3" t="s">
        <v>653</v>
      </c>
      <c r="C590" s="12" t="str">
        <f>IF(AND(tblSalaries[[#This Row],[Region]]=Selected_Region, tblSalaries[[#This Row],[Job Type]]=Selected_Job_Type), COUNT($C$5:C589), "")</f>
        <v/>
      </c>
      <c r="D590" s="5">
        <v>41055.368796296294</v>
      </c>
      <c r="E590" s="6" t="s">
        <v>654</v>
      </c>
      <c r="F590" s="3">
        <v>400000</v>
      </c>
      <c r="G590" s="3" t="s">
        <v>31</v>
      </c>
      <c r="H590" s="3">
        <f>tblSalaries[[#This Row],[clean Salary (in local currency)]]*VLOOKUP(tblSalaries[[#This Row],[Currency]],tblXrate[#Data],2,FALSE)</f>
        <v>7123.1666749770275</v>
      </c>
      <c r="I590" s="3" t="s">
        <v>655</v>
      </c>
      <c r="J590" s="3" t="s">
        <v>134</v>
      </c>
      <c r="K590" s="3" t="s">
        <v>1</v>
      </c>
      <c r="L590" s="3" t="str">
        <f>VLOOKUP(tblSalaries[[#This Row],[Where do you work]],tblCountries[[Actual]:[Mapping]],2,FALSE)</f>
        <v>India</v>
      </c>
      <c r="M590" s="12" t="str">
        <f>VLOOKUP(tblSalaries[[#This Row],[clean Country]], mapping!$M$4:$N$137, 2, FALSE)</f>
        <v>Asia</v>
      </c>
      <c r="N590" s="3" t="s">
        <v>73</v>
      </c>
      <c r="O590" s="12">
        <v>1.5</v>
      </c>
      <c r="P590" s="3">
        <v>3</v>
      </c>
    </row>
    <row r="591" spans="2:16" ht="15" customHeight="1">
      <c r="B591" s="3" t="s">
        <v>1229</v>
      </c>
      <c r="C591" s="12" t="str">
        <f>IF(AND(tblSalaries[[#This Row],[Region]]=Selected_Region, tblSalaries[[#This Row],[Job Type]]=Selected_Job_Type), COUNT($C$5:C590), "")</f>
        <v/>
      </c>
      <c r="D591" s="5">
        <v>41057.427395833336</v>
      </c>
      <c r="E591" s="6" t="s">
        <v>1230</v>
      </c>
      <c r="F591" s="3">
        <v>48000</v>
      </c>
      <c r="G591" s="3" t="s">
        <v>1231</v>
      </c>
      <c r="H591" s="3">
        <f>tblSalaries[[#This Row],[clean Salary (in local currency)]]*VLOOKUP(tblSalaries[[#This Row],[Currency]],tblXrate[#Data],2,FALSE)</f>
        <v>15206.427249917633</v>
      </c>
      <c r="I591" s="3" t="s">
        <v>1232</v>
      </c>
      <c r="J591" s="3" t="s">
        <v>134</v>
      </c>
      <c r="K591" s="3" t="s">
        <v>608</v>
      </c>
      <c r="L591" s="3" t="str">
        <f>VLOOKUP(tblSalaries[[#This Row],[Where do you work]],tblCountries[[Actual]:[Mapping]],2,FALSE)</f>
        <v>malaysia</v>
      </c>
      <c r="M591" s="12" t="str">
        <f>VLOOKUP(tblSalaries[[#This Row],[clean Country]], mapping!$M$4:$N$137, 2, FALSE)</f>
        <v>Pacific</v>
      </c>
      <c r="N591" s="3" t="s">
        <v>38</v>
      </c>
      <c r="O591" s="12">
        <v>5</v>
      </c>
      <c r="P591" s="3">
        <v>2</v>
      </c>
    </row>
    <row r="592" spans="2:16" ht="15" customHeight="1">
      <c r="B592" s="3" t="s">
        <v>1233</v>
      </c>
      <c r="C592" s="12" t="str">
        <f>IF(AND(tblSalaries[[#This Row],[Region]]=Selected_Region, tblSalaries[[#This Row],[Job Type]]=Selected_Job_Type), COUNT($C$5:C591), "")</f>
        <v/>
      </c>
      <c r="D592" s="5">
        <v>41075.239236111112</v>
      </c>
      <c r="E592" s="6">
        <v>29000</v>
      </c>
      <c r="F592" s="3">
        <v>29000</v>
      </c>
      <c r="G592" s="3" t="s">
        <v>36</v>
      </c>
      <c r="H592" s="3">
        <f>tblSalaries[[#This Row],[clean Salary (in local currency)]]*VLOOKUP(tblSalaries[[#This Row],[Currency]],tblXrate[#Data],2,FALSE)</f>
        <v>29000</v>
      </c>
      <c r="I592" s="3" t="s">
        <v>1234</v>
      </c>
      <c r="J592" s="3" t="s">
        <v>374</v>
      </c>
      <c r="K592" s="3" t="s">
        <v>0</v>
      </c>
      <c r="L592" s="3" t="str">
        <f>VLOOKUP(tblSalaries[[#This Row],[Where do you work]],tblCountries[[Actual]:[Mapping]],2,FALSE)</f>
        <v>USA</v>
      </c>
      <c r="M592" s="12" t="str">
        <f>VLOOKUP(tblSalaries[[#This Row],[clean Country]], mapping!$M$4:$N$137, 2, FALSE)</f>
        <v>US / Canada</v>
      </c>
      <c r="N592" s="3" t="s">
        <v>61</v>
      </c>
      <c r="O592" s="12">
        <v>8</v>
      </c>
      <c r="P592" s="3">
        <v>1</v>
      </c>
    </row>
    <row r="593" spans="2:16" ht="15" customHeight="1">
      <c r="B593" s="3" t="s">
        <v>1235</v>
      </c>
      <c r="C593" s="12" t="str">
        <f>IF(AND(tblSalaries[[#This Row],[Region]]=Selected_Region, tblSalaries[[#This Row],[Job Type]]=Selected_Job_Type), COUNT($C$5:C592), "")</f>
        <v/>
      </c>
      <c r="D593" s="5">
        <v>41055.045023148145</v>
      </c>
      <c r="E593" s="6">
        <v>47700</v>
      </c>
      <c r="F593" s="3">
        <v>47700</v>
      </c>
      <c r="G593" s="3" t="s">
        <v>36</v>
      </c>
      <c r="H593" s="3">
        <f>tblSalaries[[#This Row],[clean Salary (in local currency)]]*VLOOKUP(tblSalaries[[#This Row],[Currency]],tblXrate[#Data],2,FALSE)</f>
        <v>47700</v>
      </c>
      <c r="I593" s="3" t="s">
        <v>1236</v>
      </c>
      <c r="J593" s="3" t="s">
        <v>112</v>
      </c>
      <c r="K593" s="3" t="s">
        <v>0</v>
      </c>
      <c r="L593" s="3" t="str">
        <f>VLOOKUP(tblSalaries[[#This Row],[Where do you work]],tblCountries[[Actual]:[Mapping]],2,FALSE)</f>
        <v>USA</v>
      </c>
      <c r="M593" s="12" t="str">
        <f>VLOOKUP(tblSalaries[[#This Row],[clean Country]], mapping!$M$4:$N$137, 2, FALSE)</f>
        <v>US / Canada</v>
      </c>
      <c r="N593" s="3" t="s">
        <v>38</v>
      </c>
      <c r="O593" s="12">
        <v>5</v>
      </c>
    </row>
    <row r="594" spans="2:16" ht="15" customHeight="1">
      <c r="B594" s="3" t="s">
        <v>774</v>
      </c>
      <c r="C594" s="12" t="str">
        <f>IF(AND(tblSalaries[[#This Row],[Region]]=Selected_Region, tblSalaries[[#This Row],[Job Type]]=Selected_Job_Type), COUNT($C$5:C593), "")</f>
        <v/>
      </c>
      <c r="D594" s="5">
        <v>41072.081944444442</v>
      </c>
      <c r="E594" s="6">
        <v>400000</v>
      </c>
      <c r="F594" s="3">
        <v>400000</v>
      </c>
      <c r="G594" s="3" t="s">
        <v>31</v>
      </c>
      <c r="H594" s="3">
        <f>tblSalaries[[#This Row],[clean Salary (in local currency)]]*VLOOKUP(tblSalaries[[#This Row],[Currency]],tblXrate[#Data],2,FALSE)</f>
        <v>7123.1666749770275</v>
      </c>
      <c r="I594" s="3" t="s">
        <v>698</v>
      </c>
      <c r="J594" s="3" t="s">
        <v>112</v>
      </c>
      <c r="K594" s="3" t="s">
        <v>1</v>
      </c>
      <c r="L594" s="3" t="str">
        <f>VLOOKUP(tblSalaries[[#This Row],[Where do you work]],tblCountries[[Actual]:[Mapping]],2,FALSE)</f>
        <v>India</v>
      </c>
      <c r="M594" s="12" t="str">
        <f>VLOOKUP(tblSalaries[[#This Row],[clean Country]], mapping!$M$4:$N$137, 2, FALSE)</f>
        <v>Asia</v>
      </c>
      <c r="N594" s="3" t="s">
        <v>34</v>
      </c>
      <c r="O594" s="12">
        <v>2.5</v>
      </c>
      <c r="P594" s="3">
        <v>3</v>
      </c>
    </row>
    <row r="595" spans="2:16" ht="15" customHeight="1">
      <c r="B595" s="3" t="s">
        <v>1239</v>
      </c>
      <c r="C595" s="12" t="str">
        <f>IF(AND(tblSalaries[[#This Row],[Region]]=Selected_Region, tblSalaries[[#This Row],[Job Type]]=Selected_Job_Type), COUNT($C$5:C594), "")</f>
        <v/>
      </c>
      <c r="D595" s="5">
        <v>41065.085972222223</v>
      </c>
      <c r="E595" s="6">
        <v>55000</v>
      </c>
      <c r="F595" s="3">
        <v>55000</v>
      </c>
      <c r="G595" s="3" t="s">
        <v>36</v>
      </c>
      <c r="H595" s="3">
        <f>tblSalaries[[#This Row],[clean Salary (in local currency)]]*VLOOKUP(tblSalaries[[#This Row],[Currency]],tblXrate[#Data],2,FALSE)</f>
        <v>55000</v>
      </c>
      <c r="I595" s="3" t="s">
        <v>1240</v>
      </c>
      <c r="J595" s="3" t="s">
        <v>112</v>
      </c>
      <c r="K595" s="3" t="s">
        <v>0</v>
      </c>
      <c r="L595" s="3" t="str">
        <f>VLOOKUP(tblSalaries[[#This Row],[Where do you work]],tblCountries[[Actual]:[Mapping]],2,FALSE)</f>
        <v>USA</v>
      </c>
      <c r="M595" s="12" t="str">
        <f>VLOOKUP(tblSalaries[[#This Row],[clean Country]], mapping!$M$4:$N$137, 2, FALSE)</f>
        <v>US / Canada</v>
      </c>
      <c r="N595" s="3" t="s">
        <v>38</v>
      </c>
      <c r="O595" s="12">
        <v>5</v>
      </c>
      <c r="P595" s="3">
        <v>15</v>
      </c>
    </row>
    <row r="596" spans="2:16" ht="15" customHeight="1">
      <c r="B596" s="3" t="s">
        <v>1241</v>
      </c>
      <c r="C596" s="12" t="str">
        <f>IF(AND(tblSalaries[[#This Row],[Region]]=Selected_Region, tblSalaries[[#This Row],[Job Type]]=Selected_Job_Type), COUNT($C$5:C595), "")</f>
        <v/>
      </c>
      <c r="D596" s="5">
        <v>41068.876944444448</v>
      </c>
      <c r="E596" s="6">
        <v>30000</v>
      </c>
      <c r="F596" s="3">
        <v>30000</v>
      </c>
      <c r="G596" s="3" t="s">
        <v>36</v>
      </c>
      <c r="H596" s="3">
        <f>tblSalaries[[#This Row],[clean Salary (in local currency)]]*VLOOKUP(tblSalaries[[#This Row],[Currency]],tblXrate[#Data],2,FALSE)</f>
        <v>30000</v>
      </c>
      <c r="I596" s="3" t="s">
        <v>1242</v>
      </c>
      <c r="J596" s="3" t="s">
        <v>112</v>
      </c>
      <c r="K596" s="3" t="s">
        <v>0</v>
      </c>
      <c r="L596" s="3" t="str">
        <f>VLOOKUP(tblSalaries[[#This Row],[Where do you work]],tblCountries[[Actual]:[Mapping]],2,FALSE)</f>
        <v>USA</v>
      </c>
      <c r="M596" s="12" t="str">
        <f>VLOOKUP(tblSalaries[[#This Row],[clean Country]], mapping!$M$4:$N$137, 2, FALSE)</f>
        <v>US / Canada</v>
      </c>
      <c r="N596" s="3" t="s">
        <v>34</v>
      </c>
      <c r="O596" s="12">
        <v>2.5</v>
      </c>
      <c r="P596" s="3">
        <v>4</v>
      </c>
    </row>
    <row r="597" spans="2:16" ht="15" customHeight="1">
      <c r="B597" s="3" t="s">
        <v>1243</v>
      </c>
      <c r="C597" s="12" t="str">
        <f>IF(AND(tblSalaries[[#This Row],[Region]]=Selected_Region, tblSalaries[[#This Row],[Job Type]]=Selected_Job_Type), COUNT($C$5:C596), "")</f>
        <v/>
      </c>
      <c r="D597" s="5">
        <v>41072.358506944445</v>
      </c>
      <c r="E597" s="6">
        <v>87000</v>
      </c>
      <c r="F597" s="3">
        <v>87000</v>
      </c>
      <c r="G597" s="3" t="s">
        <v>36</v>
      </c>
      <c r="H597" s="3">
        <f>tblSalaries[[#This Row],[clean Salary (in local currency)]]*VLOOKUP(tblSalaries[[#This Row],[Currency]],tblXrate[#Data],2,FALSE)</f>
        <v>87000</v>
      </c>
      <c r="I597" s="3" t="s">
        <v>1244</v>
      </c>
      <c r="J597" s="3" t="s">
        <v>33</v>
      </c>
      <c r="K597" s="3" t="s">
        <v>0</v>
      </c>
      <c r="L597" s="3" t="str">
        <f>VLOOKUP(tblSalaries[[#This Row],[Where do you work]],tblCountries[[Actual]:[Mapping]],2,FALSE)</f>
        <v>USA</v>
      </c>
      <c r="M597" s="12" t="str">
        <f>VLOOKUP(tblSalaries[[#This Row],[clean Country]], mapping!$M$4:$N$137, 2, FALSE)</f>
        <v>US / Canada</v>
      </c>
      <c r="N597" s="3" t="s">
        <v>38</v>
      </c>
      <c r="O597" s="12">
        <v>5</v>
      </c>
      <c r="P597" s="3">
        <v>3</v>
      </c>
    </row>
    <row r="598" spans="2:16" ht="15" customHeight="1">
      <c r="B598" s="3" t="s">
        <v>1245</v>
      </c>
      <c r="C598" s="12" t="str">
        <f>IF(AND(tblSalaries[[#This Row],[Region]]=Selected_Region, tblSalaries[[#This Row],[Job Type]]=Selected_Job_Type), COUNT($C$5:C597), "")</f>
        <v/>
      </c>
      <c r="D598" s="5">
        <v>41057.148773148147</v>
      </c>
      <c r="E598" s="6">
        <v>45000</v>
      </c>
      <c r="F598" s="3">
        <v>45000</v>
      </c>
      <c r="G598" s="3" t="s">
        <v>43</v>
      </c>
      <c r="H598" s="3">
        <f>tblSalaries[[#This Row],[clean Salary (in local currency)]]*VLOOKUP(tblSalaries[[#This Row],[Currency]],tblXrate[#Data],2,FALSE)</f>
        <v>57167.974754622352</v>
      </c>
      <c r="I598" s="3" t="s">
        <v>1246</v>
      </c>
      <c r="J598" s="3" t="s">
        <v>112</v>
      </c>
      <c r="K598" s="3" t="s">
        <v>1247</v>
      </c>
      <c r="L598" s="3" t="str">
        <f>VLOOKUP(tblSalaries[[#This Row],[Where do you work]],tblCountries[[Actual]:[Mapping]],2,FALSE)</f>
        <v>Netherlands</v>
      </c>
      <c r="M598" s="12" t="str">
        <f>VLOOKUP(tblSalaries[[#This Row],[clean Country]], mapping!$M$4:$N$137, 2, FALSE)</f>
        <v>EU</v>
      </c>
      <c r="N598" s="3" t="s">
        <v>34</v>
      </c>
      <c r="O598" s="12">
        <v>2.5</v>
      </c>
      <c r="P598" s="3">
        <v>10</v>
      </c>
    </row>
    <row r="599" spans="2:16" ht="15" customHeight="1">
      <c r="B599" s="3" t="s">
        <v>1055</v>
      </c>
      <c r="C599" s="12" t="str">
        <f>IF(AND(tblSalaries[[#This Row],[Region]]=Selected_Region, tblSalaries[[#This Row],[Job Type]]=Selected_Job_Type), COUNT($C$5:C598), "")</f>
        <v/>
      </c>
      <c r="D599" s="5">
        <v>41055.593460648146</v>
      </c>
      <c r="E599" s="6">
        <v>400000</v>
      </c>
      <c r="F599" s="3">
        <v>400000</v>
      </c>
      <c r="G599" s="3" t="s">
        <v>31</v>
      </c>
      <c r="H599" s="3">
        <f>tblSalaries[[#This Row],[clean Salary (in local currency)]]*VLOOKUP(tblSalaries[[#This Row],[Currency]],tblXrate[#Data],2,FALSE)</f>
        <v>7123.1666749770275</v>
      </c>
      <c r="I599" s="3" t="s">
        <v>41</v>
      </c>
      <c r="J599" s="3" t="s">
        <v>41</v>
      </c>
      <c r="K599" s="3" t="s">
        <v>1</v>
      </c>
      <c r="L599" s="3" t="str">
        <f>VLOOKUP(tblSalaries[[#This Row],[Where do you work]],tblCountries[[Actual]:[Mapping]],2,FALSE)</f>
        <v>India</v>
      </c>
      <c r="M599" s="12" t="str">
        <f>VLOOKUP(tblSalaries[[#This Row],[clean Country]], mapping!$M$4:$N$137, 2, FALSE)</f>
        <v>Asia</v>
      </c>
      <c r="N599" s="3" t="s">
        <v>38</v>
      </c>
      <c r="O599" s="12">
        <v>5</v>
      </c>
      <c r="P599" s="3">
        <v>0</v>
      </c>
    </row>
    <row r="600" spans="2:16" ht="15" customHeight="1">
      <c r="B600" s="3" t="s">
        <v>1252</v>
      </c>
      <c r="C600" s="12" t="str">
        <f>IF(AND(tblSalaries[[#This Row],[Region]]=Selected_Region, tblSalaries[[#This Row],[Job Type]]=Selected_Job_Type), COUNT($C$5:C599), "")</f>
        <v/>
      </c>
      <c r="D600" s="5">
        <v>41055.027777777781</v>
      </c>
      <c r="E600" s="6">
        <v>75000</v>
      </c>
      <c r="F600" s="3">
        <v>75000</v>
      </c>
      <c r="G600" s="3" t="s">
        <v>36</v>
      </c>
      <c r="H600" s="3">
        <f>tblSalaries[[#This Row],[clean Salary (in local currency)]]*VLOOKUP(tblSalaries[[#This Row],[Currency]],tblXrate[#Data],2,FALSE)</f>
        <v>75000</v>
      </c>
      <c r="I600" s="3" t="s">
        <v>1253</v>
      </c>
      <c r="J600" s="3" t="s">
        <v>112</v>
      </c>
      <c r="K600" s="3" t="s">
        <v>0</v>
      </c>
      <c r="L600" s="3" t="str">
        <f>VLOOKUP(tblSalaries[[#This Row],[Where do you work]],tblCountries[[Actual]:[Mapping]],2,FALSE)</f>
        <v>USA</v>
      </c>
      <c r="M600" s="12" t="str">
        <f>VLOOKUP(tblSalaries[[#This Row],[clean Country]], mapping!$M$4:$N$137, 2, FALSE)</f>
        <v>US / Canada</v>
      </c>
      <c r="N600" s="3" t="s">
        <v>73</v>
      </c>
      <c r="O600" s="12">
        <v>1.5</v>
      </c>
    </row>
    <row r="601" spans="2:16" ht="15" customHeight="1">
      <c r="B601" s="3" t="s">
        <v>1254</v>
      </c>
      <c r="C601" s="12" t="str">
        <f>IF(AND(tblSalaries[[#This Row],[Region]]=Selected_Region, tblSalaries[[#This Row],[Job Type]]=Selected_Job_Type), COUNT($C$5:C600), "")</f>
        <v/>
      </c>
      <c r="D601" s="5">
        <v>41055.029641203706</v>
      </c>
      <c r="E601" s="6">
        <v>28159.200000000001</v>
      </c>
      <c r="F601" s="3">
        <v>28159</v>
      </c>
      <c r="G601" s="3" t="s">
        <v>108</v>
      </c>
      <c r="H601" s="3">
        <f>tblSalaries[[#This Row],[clean Salary (in local currency)]]*VLOOKUP(tblSalaries[[#This Row],[Currency]],tblXrate[#Data],2,FALSE)</f>
        <v>44383.603963142654</v>
      </c>
      <c r="I601" s="3" t="s">
        <v>1253</v>
      </c>
      <c r="J601" s="3" t="s">
        <v>112</v>
      </c>
      <c r="K601" s="3" t="s">
        <v>89</v>
      </c>
      <c r="L601" s="3" t="str">
        <f>VLOOKUP(tblSalaries[[#This Row],[Where do you work]],tblCountries[[Actual]:[Mapping]],2,FALSE)</f>
        <v>UK</v>
      </c>
      <c r="M601" s="12" t="str">
        <f>VLOOKUP(tblSalaries[[#This Row],[clean Country]], mapping!$M$4:$N$137, 2, FALSE)</f>
        <v>EU</v>
      </c>
      <c r="N601" s="3" t="s">
        <v>61</v>
      </c>
      <c r="O601" s="12">
        <v>8</v>
      </c>
    </row>
    <row r="602" spans="2:16" ht="15" customHeight="1">
      <c r="B602" s="3" t="s">
        <v>1255</v>
      </c>
      <c r="C602" s="12" t="str">
        <f>IF(AND(tblSalaries[[#This Row],[Region]]=Selected_Region, tblSalaries[[#This Row],[Job Type]]=Selected_Job_Type), COUNT($C$5:C601), "")</f>
        <v/>
      </c>
      <c r="D602" s="5">
        <v>41055.030277777776</v>
      </c>
      <c r="E602" s="6">
        <v>53000</v>
      </c>
      <c r="F602" s="3">
        <v>53000</v>
      </c>
      <c r="G602" s="3" t="s">
        <v>36</v>
      </c>
      <c r="H602" s="3">
        <f>tblSalaries[[#This Row],[clean Salary (in local currency)]]*VLOOKUP(tblSalaries[[#This Row],[Currency]],tblXrate[#Data],2,FALSE)</f>
        <v>53000</v>
      </c>
      <c r="I602" s="3" t="s">
        <v>1253</v>
      </c>
      <c r="J602" s="3" t="s">
        <v>112</v>
      </c>
      <c r="K602" s="3" t="s">
        <v>0</v>
      </c>
      <c r="L602" s="3" t="str">
        <f>VLOOKUP(tblSalaries[[#This Row],[Where do you work]],tblCountries[[Actual]:[Mapping]],2,FALSE)</f>
        <v>USA</v>
      </c>
      <c r="M602" s="12" t="str">
        <f>VLOOKUP(tblSalaries[[#This Row],[clean Country]], mapping!$M$4:$N$137, 2, FALSE)</f>
        <v>US / Canada</v>
      </c>
      <c r="N602" s="3" t="s">
        <v>38</v>
      </c>
      <c r="O602" s="12">
        <v>5</v>
      </c>
    </row>
    <row r="603" spans="2:16" ht="15" customHeight="1">
      <c r="B603" s="3" t="s">
        <v>1256</v>
      </c>
      <c r="C603" s="12" t="str">
        <f>IF(AND(tblSalaries[[#This Row],[Region]]=Selected_Region, tblSalaries[[#This Row],[Job Type]]=Selected_Job_Type), COUNT($C$5:C602), "")</f>
        <v/>
      </c>
      <c r="D603" s="5">
        <v>41055.030659722222</v>
      </c>
      <c r="E603" s="6">
        <v>45000</v>
      </c>
      <c r="F603" s="3">
        <v>45000</v>
      </c>
      <c r="G603" s="3" t="s">
        <v>36</v>
      </c>
      <c r="H603" s="3">
        <f>tblSalaries[[#This Row],[clean Salary (in local currency)]]*VLOOKUP(tblSalaries[[#This Row],[Currency]],tblXrate[#Data],2,FALSE)</f>
        <v>45000</v>
      </c>
      <c r="I603" s="3" t="s">
        <v>1257</v>
      </c>
      <c r="J603" s="3" t="s">
        <v>112</v>
      </c>
      <c r="K603" s="3" t="s">
        <v>0</v>
      </c>
      <c r="L603" s="3" t="str">
        <f>VLOOKUP(tblSalaries[[#This Row],[Where do you work]],tblCountries[[Actual]:[Mapping]],2,FALSE)</f>
        <v>USA</v>
      </c>
      <c r="M603" s="12" t="str">
        <f>VLOOKUP(tblSalaries[[#This Row],[clean Country]], mapping!$M$4:$N$137, 2, FALSE)</f>
        <v>US / Canada</v>
      </c>
      <c r="N603" s="3" t="s">
        <v>34</v>
      </c>
      <c r="O603" s="12">
        <v>2.5</v>
      </c>
    </row>
    <row r="604" spans="2:16" ht="15" customHeight="1">
      <c r="B604" s="3" t="s">
        <v>1258</v>
      </c>
      <c r="C604" s="12" t="str">
        <f>IF(AND(tblSalaries[[#This Row],[Region]]=Selected_Region, tblSalaries[[#This Row],[Job Type]]=Selected_Job_Type), COUNT($C$5:C603), "")</f>
        <v/>
      </c>
      <c r="D604" s="5">
        <v>41055.037662037037</v>
      </c>
      <c r="E604" s="6" t="s">
        <v>290</v>
      </c>
      <c r="F604" s="3">
        <v>50000</v>
      </c>
      <c r="G604" s="3" t="s">
        <v>43</v>
      </c>
      <c r="H604" s="3">
        <f>tblSalaries[[#This Row],[clean Salary (in local currency)]]*VLOOKUP(tblSalaries[[#This Row],[Currency]],tblXrate[#Data],2,FALSE)</f>
        <v>63519.971949580387</v>
      </c>
      <c r="I604" s="3" t="s">
        <v>1253</v>
      </c>
      <c r="J604" s="3" t="s">
        <v>112</v>
      </c>
      <c r="K604" s="3" t="s">
        <v>752</v>
      </c>
      <c r="L604" s="3" t="str">
        <f>VLOOKUP(tblSalaries[[#This Row],[Where do you work]],tblCountries[[Actual]:[Mapping]],2,FALSE)</f>
        <v>Ireland</v>
      </c>
      <c r="M604" s="12" t="str">
        <f>VLOOKUP(tblSalaries[[#This Row],[clean Country]], mapping!$M$4:$N$137, 2, FALSE)</f>
        <v>EU</v>
      </c>
      <c r="N604" s="3" t="s">
        <v>38</v>
      </c>
      <c r="O604" s="12">
        <v>5</v>
      </c>
    </row>
    <row r="605" spans="2:16" ht="15" customHeight="1">
      <c r="B605" s="3" t="s">
        <v>1259</v>
      </c>
      <c r="C605" s="12" t="str">
        <f>IF(AND(tblSalaries[[#This Row],[Region]]=Selected_Region, tblSalaries[[#This Row],[Job Type]]=Selected_Job_Type), COUNT($C$5:C604), "")</f>
        <v/>
      </c>
      <c r="D605" s="5">
        <v>41055.043599537035</v>
      </c>
      <c r="E605" s="6">
        <v>50000</v>
      </c>
      <c r="F605" s="3">
        <v>50000</v>
      </c>
      <c r="G605" s="3" t="s">
        <v>36</v>
      </c>
      <c r="H605" s="3">
        <f>tblSalaries[[#This Row],[clean Salary (in local currency)]]*VLOOKUP(tblSalaries[[#This Row],[Currency]],tblXrate[#Data],2,FALSE)</f>
        <v>50000</v>
      </c>
      <c r="I605" s="3" t="s">
        <v>1257</v>
      </c>
      <c r="J605" s="3" t="s">
        <v>112</v>
      </c>
      <c r="K605" s="3" t="s">
        <v>0</v>
      </c>
      <c r="L605" s="3" t="str">
        <f>VLOOKUP(tblSalaries[[#This Row],[Where do you work]],tblCountries[[Actual]:[Mapping]],2,FALSE)</f>
        <v>USA</v>
      </c>
      <c r="M605" s="12" t="str">
        <f>VLOOKUP(tblSalaries[[#This Row],[clean Country]], mapping!$M$4:$N$137, 2, FALSE)</f>
        <v>US / Canada</v>
      </c>
      <c r="N605" s="3" t="s">
        <v>61</v>
      </c>
      <c r="O605" s="12">
        <v>8</v>
      </c>
    </row>
    <row r="606" spans="2:16" ht="15" customHeight="1">
      <c r="B606" s="3" t="s">
        <v>1260</v>
      </c>
      <c r="C606" s="12" t="str">
        <f>IF(AND(tblSalaries[[#This Row],[Region]]=Selected_Region, tblSalaries[[#This Row],[Job Type]]=Selected_Job_Type), COUNT($C$5:C605), "")</f>
        <v/>
      </c>
      <c r="D606" s="5">
        <v>41055.048888888887</v>
      </c>
      <c r="E606" s="6">
        <v>55000</v>
      </c>
      <c r="F606" s="3">
        <v>55000</v>
      </c>
      <c r="G606" s="3" t="s">
        <v>36</v>
      </c>
      <c r="H606" s="3">
        <f>tblSalaries[[#This Row],[clean Salary (in local currency)]]*VLOOKUP(tblSalaries[[#This Row],[Currency]],tblXrate[#Data],2,FALSE)</f>
        <v>55000</v>
      </c>
      <c r="I606" s="3" t="s">
        <v>1257</v>
      </c>
      <c r="J606" s="3" t="s">
        <v>112</v>
      </c>
      <c r="K606" s="3" t="s">
        <v>0</v>
      </c>
      <c r="L606" s="3" t="str">
        <f>VLOOKUP(tblSalaries[[#This Row],[Where do you work]],tblCountries[[Actual]:[Mapping]],2,FALSE)</f>
        <v>USA</v>
      </c>
      <c r="M606" s="12" t="str">
        <f>VLOOKUP(tblSalaries[[#This Row],[clean Country]], mapping!$M$4:$N$137, 2, FALSE)</f>
        <v>US / Canada</v>
      </c>
      <c r="N606" s="3" t="s">
        <v>61</v>
      </c>
      <c r="O606" s="12">
        <v>8</v>
      </c>
    </row>
    <row r="607" spans="2:16" ht="15" customHeight="1">
      <c r="B607" s="3" t="s">
        <v>1261</v>
      </c>
      <c r="C607" s="12" t="str">
        <f>IF(AND(tblSalaries[[#This Row],[Region]]=Selected_Region, tblSalaries[[#This Row],[Job Type]]=Selected_Job_Type), COUNT($C$5:C606), "")</f>
        <v/>
      </c>
      <c r="D607" s="5">
        <v>41055.05746527778</v>
      </c>
      <c r="E607" s="6">
        <v>53000</v>
      </c>
      <c r="F607" s="3">
        <v>53000</v>
      </c>
      <c r="G607" s="3" t="s">
        <v>36</v>
      </c>
      <c r="H607" s="3">
        <f>tblSalaries[[#This Row],[clean Salary (in local currency)]]*VLOOKUP(tblSalaries[[#This Row],[Currency]],tblXrate[#Data],2,FALSE)</f>
        <v>53000</v>
      </c>
      <c r="I607" s="3" t="s">
        <v>1253</v>
      </c>
      <c r="J607" s="3" t="s">
        <v>112</v>
      </c>
      <c r="K607" s="3" t="s">
        <v>0</v>
      </c>
      <c r="L607" s="3" t="str">
        <f>VLOOKUP(tblSalaries[[#This Row],[Where do you work]],tblCountries[[Actual]:[Mapping]],2,FALSE)</f>
        <v>USA</v>
      </c>
      <c r="M607" s="12" t="str">
        <f>VLOOKUP(tblSalaries[[#This Row],[clean Country]], mapping!$M$4:$N$137, 2, FALSE)</f>
        <v>US / Canada</v>
      </c>
      <c r="N607" s="3" t="s">
        <v>38</v>
      </c>
      <c r="O607" s="12">
        <v>5</v>
      </c>
    </row>
    <row r="608" spans="2:16" ht="15" customHeight="1">
      <c r="B608" s="3" t="s">
        <v>1262</v>
      </c>
      <c r="C608" s="12" t="str">
        <f>IF(AND(tblSalaries[[#This Row],[Region]]=Selected_Region, tblSalaries[[#This Row],[Job Type]]=Selected_Job_Type), COUNT($C$5:C607), "")</f>
        <v/>
      </c>
      <c r="D608" s="5">
        <v>41055.063981481479</v>
      </c>
      <c r="E608" s="6">
        <v>61000</v>
      </c>
      <c r="F608" s="3">
        <v>61000</v>
      </c>
      <c r="G608" s="3" t="s">
        <v>36</v>
      </c>
      <c r="H608" s="3">
        <f>tblSalaries[[#This Row],[clean Salary (in local currency)]]*VLOOKUP(tblSalaries[[#This Row],[Currency]],tblXrate[#Data],2,FALSE)</f>
        <v>61000</v>
      </c>
      <c r="I608" s="3" t="s">
        <v>1253</v>
      </c>
      <c r="J608" s="3" t="s">
        <v>112</v>
      </c>
      <c r="K608" s="3" t="s">
        <v>0</v>
      </c>
      <c r="L608" s="3" t="str">
        <f>VLOOKUP(tblSalaries[[#This Row],[Where do you work]],tblCountries[[Actual]:[Mapping]],2,FALSE)</f>
        <v>USA</v>
      </c>
      <c r="M608" s="12" t="str">
        <f>VLOOKUP(tblSalaries[[#This Row],[clean Country]], mapping!$M$4:$N$137, 2, FALSE)</f>
        <v>US / Canada</v>
      </c>
      <c r="N608" s="3" t="s">
        <v>73</v>
      </c>
      <c r="O608" s="12">
        <v>1.5</v>
      </c>
    </row>
    <row r="609" spans="2:16" ht="15" customHeight="1">
      <c r="B609" s="3" t="s">
        <v>1263</v>
      </c>
      <c r="C609" s="12" t="str">
        <f>IF(AND(tblSalaries[[#This Row],[Region]]=Selected_Region, tblSalaries[[#This Row],[Job Type]]=Selected_Job_Type), COUNT($C$5:C608), "")</f>
        <v/>
      </c>
      <c r="D609" s="5">
        <v>41055.088761574072</v>
      </c>
      <c r="E609" s="6">
        <v>52000</v>
      </c>
      <c r="F609" s="3">
        <v>52000</v>
      </c>
      <c r="G609" s="3" t="s">
        <v>36</v>
      </c>
      <c r="H609" s="3">
        <f>tblSalaries[[#This Row],[clean Salary (in local currency)]]*VLOOKUP(tblSalaries[[#This Row],[Currency]],tblXrate[#Data],2,FALSE)</f>
        <v>52000</v>
      </c>
      <c r="I609" s="3" t="s">
        <v>1253</v>
      </c>
      <c r="J609" s="3" t="s">
        <v>112</v>
      </c>
      <c r="K609" s="3" t="s">
        <v>0</v>
      </c>
      <c r="L609" s="3" t="str">
        <f>VLOOKUP(tblSalaries[[#This Row],[Where do you work]],tblCountries[[Actual]:[Mapping]],2,FALSE)</f>
        <v>USA</v>
      </c>
      <c r="M609" s="12" t="str">
        <f>VLOOKUP(tblSalaries[[#This Row],[clean Country]], mapping!$M$4:$N$137, 2, FALSE)</f>
        <v>US / Canada</v>
      </c>
      <c r="N609" s="3" t="s">
        <v>38</v>
      </c>
      <c r="O609" s="12">
        <v>5</v>
      </c>
    </row>
    <row r="610" spans="2:16" ht="15" customHeight="1">
      <c r="B610" s="3" t="s">
        <v>1264</v>
      </c>
      <c r="C610" s="12" t="str">
        <f>IF(AND(tblSalaries[[#This Row],[Region]]=Selected_Region, tblSalaries[[#This Row],[Job Type]]=Selected_Job_Type), COUNT($C$5:C609), "")</f>
        <v/>
      </c>
      <c r="D610" s="5">
        <v>41055.337256944447</v>
      </c>
      <c r="E610" s="6">
        <v>65000</v>
      </c>
      <c r="F610" s="3">
        <v>65000</v>
      </c>
      <c r="G610" s="3" t="s">
        <v>36</v>
      </c>
      <c r="H610" s="3">
        <f>tblSalaries[[#This Row],[clean Salary (in local currency)]]*VLOOKUP(tblSalaries[[#This Row],[Currency]],tblXrate[#Data],2,FALSE)</f>
        <v>65000</v>
      </c>
      <c r="I610" s="3" t="s">
        <v>1253</v>
      </c>
      <c r="J610" s="3" t="s">
        <v>112</v>
      </c>
      <c r="K610" s="3" t="s">
        <v>0</v>
      </c>
      <c r="L610" s="3" t="str">
        <f>VLOOKUP(tblSalaries[[#This Row],[Where do you work]],tblCountries[[Actual]:[Mapping]],2,FALSE)</f>
        <v>USA</v>
      </c>
      <c r="M610" s="12" t="str">
        <f>VLOOKUP(tblSalaries[[#This Row],[clean Country]], mapping!$M$4:$N$137, 2, FALSE)</f>
        <v>US / Canada</v>
      </c>
      <c r="N610" s="3" t="s">
        <v>38</v>
      </c>
      <c r="O610" s="12">
        <v>5</v>
      </c>
      <c r="P610" s="3">
        <v>3</v>
      </c>
    </row>
    <row r="611" spans="2:16" ht="15" customHeight="1">
      <c r="B611" s="3" t="s">
        <v>1167</v>
      </c>
      <c r="C611" s="12" t="str">
        <f>IF(AND(tblSalaries[[#This Row],[Region]]=Selected_Region, tblSalaries[[#This Row],[Job Type]]=Selected_Job_Type), COUNT($C$5:C610), "")</f>
        <v/>
      </c>
      <c r="D611" s="5">
        <v>41054.217939814815</v>
      </c>
      <c r="E611" s="6" t="s">
        <v>52</v>
      </c>
      <c r="F611" s="3">
        <v>400000</v>
      </c>
      <c r="G611" s="3" t="s">
        <v>31</v>
      </c>
      <c r="H611" s="3">
        <f>tblSalaries[[#This Row],[clean Salary (in local currency)]]*VLOOKUP(tblSalaries[[#This Row],[Currency]],tblXrate[#Data],2,FALSE)</f>
        <v>7123.1666749770275</v>
      </c>
      <c r="I611" s="3" t="s">
        <v>1168</v>
      </c>
      <c r="J611" s="3" t="s">
        <v>134</v>
      </c>
      <c r="K611" s="3" t="s">
        <v>1</v>
      </c>
      <c r="L611" s="3" t="str">
        <f>VLOOKUP(tblSalaries[[#This Row],[Where do you work]],tblCountries[[Actual]:[Mapping]],2,FALSE)</f>
        <v>India</v>
      </c>
      <c r="M611" s="12" t="str">
        <f>VLOOKUP(tblSalaries[[#This Row],[clean Country]], mapping!$M$4:$N$137, 2, FALSE)</f>
        <v>Asia</v>
      </c>
      <c r="N611" s="3" t="s">
        <v>38</v>
      </c>
      <c r="O611" s="12">
        <v>5</v>
      </c>
    </row>
    <row r="612" spans="2:16" ht="15" customHeight="1">
      <c r="B612" s="3" t="s">
        <v>1528</v>
      </c>
      <c r="C612" s="12" t="str">
        <f>IF(AND(tblSalaries[[#This Row],[Region]]=Selected_Region, tblSalaries[[#This Row],[Job Type]]=Selected_Job_Type), COUNT($C$5:C611), "")</f>
        <v/>
      </c>
      <c r="D612" s="5">
        <v>41056.570185185185</v>
      </c>
      <c r="E612" s="6" t="s">
        <v>1529</v>
      </c>
      <c r="F612" s="3">
        <v>400000</v>
      </c>
      <c r="G612" s="3" t="s">
        <v>31</v>
      </c>
      <c r="H612" s="3">
        <f>tblSalaries[[#This Row],[clean Salary (in local currency)]]*VLOOKUP(tblSalaries[[#This Row],[Currency]],tblXrate[#Data],2,FALSE)</f>
        <v>7123.1666749770275</v>
      </c>
      <c r="I612" s="3" t="s">
        <v>1513</v>
      </c>
      <c r="J612" s="3" t="s">
        <v>374</v>
      </c>
      <c r="K612" s="3" t="s">
        <v>1</v>
      </c>
      <c r="L612" s="3" t="str">
        <f>VLOOKUP(tblSalaries[[#This Row],[Where do you work]],tblCountries[[Actual]:[Mapping]],2,FALSE)</f>
        <v>India</v>
      </c>
      <c r="M612" s="12" t="str">
        <f>VLOOKUP(tblSalaries[[#This Row],[clean Country]], mapping!$M$4:$N$137, 2, FALSE)</f>
        <v>Asia</v>
      </c>
      <c r="N612" s="3" t="s">
        <v>34</v>
      </c>
      <c r="O612" s="12">
        <v>2.5</v>
      </c>
      <c r="P612" s="3">
        <v>6</v>
      </c>
    </row>
    <row r="613" spans="2:16" ht="15" customHeight="1">
      <c r="B613" s="3" t="s">
        <v>1269</v>
      </c>
      <c r="C613" s="12" t="str">
        <f>IF(AND(tblSalaries[[#This Row],[Region]]=Selected_Region, tblSalaries[[#This Row],[Job Type]]=Selected_Job_Type), COUNT($C$5:C612), "")</f>
        <v/>
      </c>
      <c r="D613" s="5">
        <v>41055.675104166665</v>
      </c>
      <c r="E613" s="6" t="s">
        <v>1270</v>
      </c>
      <c r="F613" s="3">
        <v>21798</v>
      </c>
      <c r="G613" s="3" t="s">
        <v>108</v>
      </c>
      <c r="H613" s="3">
        <f>tblSalaries[[#This Row],[clean Salary (in local currency)]]*VLOOKUP(tblSalaries[[#This Row],[Currency]],tblXrate[#Data],2,FALSE)</f>
        <v>34357.533974522659</v>
      </c>
      <c r="I613" s="3" t="s">
        <v>1253</v>
      </c>
      <c r="J613" s="3" t="s">
        <v>112</v>
      </c>
      <c r="K613" s="3" t="s">
        <v>89</v>
      </c>
      <c r="L613" s="3" t="str">
        <f>VLOOKUP(tblSalaries[[#This Row],[Where do you work]],tblCountries[[Actual]:[Mapping]],2,FALSE)</f>
        <v>UK</v>
      </c>
      <c r="M613" s="12" t="str">
        <f>VLOOKUP(tblSalaries[[#This Row],[clean Country]], mapping!$M$4:$N$137, 2, FALSE)</f>
        <v>EU</v>
      </c>
      <c r="N613" s="3" t="s">
        <v>61</v>
      </c>
      <c r="O613" s="12">
        <v>8</v>
      </c>
      <c r="P613" s="3">
        <v>1.5</v>
      </c>
    </row>
    <row r="614" spans="2:16" ht="15" customHeight="1">
      <c r="B614" s="3" t="s">
        <v>1271</v>
      </c>
      <c r="C614" s="12" t="str">
        <f>IF(AND(tblSalaries[[#This Row],[Region]]=Selected_Region, tblSalaries[[#This Row],[Job Type]]=Selected_Job_Type), COUNT($C$5:C613), "")</f>
        <v/>
      </c>
      <c r="D614" s="5">
        <v>41056.15111111111</v>
      </c>
      <c r="E614" s="6">
        <v>43600</v>
      </c>
      <c r="F614" s="3">
        <v>43600</v>
      </c>
      <c r="G614" s="3" t="s">
        <v>36</v>
      </c>
      <c r="H614" s="3">
        <f>tblSalaries[[#This Row],[clean Salary (in local currency)]]*VLOOKUP(tblSalaries[[#This Row],[Currency]],tblXrate[#Data],2,FALSE)</f>
        <v>43600</v>
      </c>
      <c r="I614" s="3" t="s">
        <v>1253</v>
      </c>
      <c r="J614" s="3" t="s">
        <v>112</v>
      </c>
      <c r="K614" s="3" t="s">
        <v>0</v>
      </c>
      <c r="L614" s="3" t="str">
        <f>VLOOKUP(tblSalaries[[#This Row],[Where do you work]],tblCountries[[Actual]:[Mapping]],2,FALSE)</f>
        <v>USA</v>
      </c>
      <c r="M614" s="12" t="str">
        <f>VLOOKUP(tblSalaries[[#This Row],[clean Country]], mapping!$M$4:$N$137, 2, FALSE)</f>
        <v>US / Canada</v>
      </c>
      <c r="N614" s="3" t="s">
        <v>38</v>
      </c>
      <c r="O614" s="12">
        <v>5</v>
      </c>
      <c r="P614" s="3">
        <v>5</v>
      </c>
    </row>
    <row r="615" spans="2:16" ht="15" customHeight="1">
      <c r="B615" s="3" t="s">
        <v>1272</v>
      </c>
      <c r="C615" s="12" t="str">
        <f>IF(AND(tblSalaries[[#This Row],[Region]]=Selected_Region, tblSalaries[[#This Row],[Job Type]]=Selected_Job_Type), COUNT($C$5:C614), "")</f>
        <v/>
      </c>
      <c r="D615" s="5">
        <v>41056.188287037039</v>
      </c>
      <c r="E615" s="6" t="s">
        <v>1273</v>
      </c>
      <c r="F615" s="3">
        <v>134000</v>
      </c>
      <c r="G615" s="3" t="s">
        <v>86</v>
      </c>
      <c r="H615" s="3">
        <f>tblSalaries[[#This Row],[clean Salary (in local currency)]]*VLOOKUP(tblSalaries[[#This Row],[Currency]],tblXrate[#Data],2,FALSE)</f>
        <v>16337.518501630093</v>
      </c>
      <c r="I615" s="3" t="s">
        <v>1253</v>
      </c>
      <c r="J615" s="3" t="s">
        <v>112</v>
      </c>
      <c r="K615" s="3" t="s">
        <v>87</v>
      </c>
      <c r="L615" s="3" t="str">
        <f>VLOOKUP(tblSalaries[[#This Row],[Where do you work]],tblCountries[[Actual]:[Mapping]],2,FALSE)</f>
        <v>South Africa</v>
      </c>
      <c r="M615" s="12" t="str">
        <f>VLOOKUP(tblSalaries[[#This Row],[clean Country]], mapping!$M$4:$N$137, 2, FALSE)</f>
        <v>Africa</v>
      </c>
      <c r="N615" s="3" t="s">
        <v>38</v>
      </c>
      <c r="O615" s="12">
        <v>5</v>
      </c>
      <c r="P615" s="3">
        <v>2</v>
      </c>
    </row>
    <row r="616" spans="2:16" ht="15" customHeight="1">
      <c r="B616" s="3" t="s">
        <v>1274</v>
      </c>
      <c r="C616" s="12" t="str">
        <f>IF(AND(tblSalaries[[#This Row],[Region]]=Selected_Region, tblSalaries[[#This Row],[Job Type]]=Selected_Job_Type), COUNT($C$5:C615), "")</f>
        <v/>
      </c>
      <c r="D616" s="5">
        <v>41057.307719907411</v>
      </c>
      <c r="E616" s="6">
        <v>20000</v>
      </c>
      <c r="F616" s="3">
        <v>20000</v>
      </c>
      <c r="G616" s="3" t="s">
        <v>36</v>
      </c>
      <c r="H616" s="3">
        <f>tblSalaries[[#This Row],[clean Salary (in local currency)]]*VLOOKUP(tblSalaries[[#This Row],[Currency]],tblXrate[#Data],2,FALSE)</f>
        <v>20000</v>
      </c>
      <c r="I616" s="3" t="s">
        <v>1257</v>
      </c>
      <c r="J616" s="3" t="s">
        <v>112</v>
      </c>
      <c r="K616" s="3" t="s">
        <v>64</v>
      </c>
      <c r="L616" s="3" t="str">
        <f>VLOOKUP(tblSalaries[[#This Row],[Where do you work]],tblCountries[[Actual]:[Mapping]],2,FALSE)</f>
        <v>Australia</v>
      </c>
      <c r="M616" s="12" t="str">
        <f>VLOOKUP(tblSalaries[[#This Row],[clean Country]], mapping!$M$4:$N$137, 2, FALSE)</f>
        <v>Pacific</v>
      </c>
      <c r="N616" s="3" t="s">
        <v>34</v>
      </c>
      <c r="O616" s="12">
        <v>2.5</v>
      </c>
      <c r="P616" s="3">
        <v>2</v>
      </c>
    </row>
    <row r="617" spans="2:16" ht="15" customHeight="1">
      <c r="B617" s="3" t="s">
        <v>1275</v>
      </c>
      <c r="C617" s="12" t="str">
        <f>IF(AND(tblSalaries[[#This Row],[Region]]=Selected_Region, tblSalaries[[#This Row],[Job Type]]=Selected_Job_Type), COUNT($C$5:C616), "")</f>
        <v/>
      </c>
      <c r="D617" s="5">
        <v>41057.314918981479</v>
      </c>
      <c r="E617" s="6">
        <v>65000</v>
      </c>
      <c r="F617" s="3">
        <v>65000</v>
      </c>
      <c r="G617" s="3" t="s">
        <v>63</v>
      </c>
      <c r="H617" s="3">
        <f>tblSalaries[[#This Row],[clean Salary (in local currency)]]*VLOOKUP(tblSalaries[[#This Row],[Currency]],tblXrate[#Data],2,FALSE)</f>
        <v>66294.12766617132</v>
      </c>
      <c r="I617" s="3" t="s">
        <v>1253</v>
      </c>
      <c r="J617" s="3" t="s">
        <v>112</v>
      </c>
      <c r="K617" s="3" t="s">
        <v>64</v>
      </c>
      <c r="L617" s="3" t="str">
        <f>VLOOKUP(tblSalaries[[#This Row],[Where do you work]],tblCountries[[Actual]:[Mapping]],2,FALSE)</f>
        <v>Australia</v>
      </c>
      <c r="M617" s="12" t="str">
        <f>VLOOKUP(tblSalaries[[#This Row],[clean Country]], mapping!$M$4:$N$137, 2, FALSE)</f>
        <v>Pacific</v>
      </c>
      <c r="N617" s="3" t="s">
        <v>38</v>
      </c>
      <c r="O617" s="12">
        <v>5</v>
      </c>
      <c r="P617" s="3">
        <v>4</v>
      </c>
    </row>
    <row r="618" spans="2:16" ht="15" customHeight="1">
      <c r="B618" s="3" t="s">
        <v>2719</v>
      </c>
      <c r="C618" s="12" t="str">
        <f>IF(AND(tblSalaries[[#This Row],[Region]]=Selected_Region, tblSalaries[[#This Row],[Job Type]]=Selected_Job_Type), COUNT($C$5:C617), "")</f>
        <v/>
      </c>
      <c r="D618" s="5">
        <v>41058.098761574074</v>
      </c>
      <c r="E618" s="6">
        <v>400000</v>
      </c>
      <c r="F618" s="3">
        <v>400000</v>
      </c>
      <c r="G618" s="3" t="s">
        <v>31</v>
      </c>
      <c r="H618" s="3">
        <f>tblSalaries[[#This Row],[clean Salary (in local currency)]]*VLOOKUP(tblSalaries[[#This Row],[Currency]],tblXrate[#Data],2,FALSE)</f>
        <v>7123.1666749770275</v>
      </c>
      <c r="I618" s="3" t="s">
        <v>2720</v>
      </c>
      <c r="J618" s="3" t="s">
        <v>134</v>
      </c>
      <c r="K618" s="3" t="s">
        <v>1</v>
      </c>
      <c r="L618" s="3" t="str">
        <f>VLOOKUP(tblSalaries[[#This Row],[Where do you work]],tblCountries[[Actual]:[Mapping]],2,FALSE)</f>
        <v>India</v>
      </c>
      <c r="M618" s="12" t="str">
        <f>VLOOKUP(tblSalaries[[#This Row],[clean Country]], mapping!$M$4:$N$137, 2, FALSE)</f>
        <v>Asia</v>
      </c>
      <c r="N618" s="3" t="s">
        <v>38</v>
      </c>
      <c r="O618" s="12">
        <v>5</v>
      </c>
      <c r="P618" s="3">
        <v>1</v>
      </c>
    </row>
    <row r="619" spans="2:16" ht="15" customHeight="1">
      <c r="B619" s="3" t="s">
        <v>1278</v>
      </c>
      <c r="C619" s="12" t="str">
        <f>IF(AND(tblSalaries[[#This Row],[Region]]=Selected_Region, tblSalaries[[#This Row],[Job Type]]=Selected_Job_Type), COUNT($C$5:C618), "")</f>
        <v/>
      </c>
      <c r="D619" s="5">
        <v>41057.645752314813</v>
      </c>
      <c r="E619" s="6" t="s">
        <v>832</v>
      </c>
      <c r="F619" s="3">
        <v>30000</v>
      </c>
      <c r="G619" s="3" t="s">
        <v>108</v>
      </c>
      <c r="H619" s="3">
        <f>tblSalaries[[#This Row],[clean Salary (in local currency)]]*VLOOKUP(tblSalaries[[#This Row],[Currency]],tblXrate[#Data],2,FALSE)</f>
        <v>47285.348162018527</v>
      </c>
      <c r="I619" s="3" t="s">
        <v>1253</v>
      </c>
      <c r="J619" s="3" t="s">
        <v>112</v>
      </c>
      <c r="K619" s="3" t="s">
        <v>89</v>
      </c>
      <c r="L619" s="3" t="str">
        <f>VLOOKUP(tblSalaries[[#This Row],[Where do you work]],tblCountries[[Actual]:[Mapping]],2,FALSE)</f>
        <v>UK</v>
      </c>
      <c r="M619" s="12" t="str">
        <f>VLOOKUP(tblSalaries[[#This Row],[clean Country]], mapping!$M$4:$N$137, 2, FALSE)</f>
        <v>EU</v>
      </c>
      <c r="N619" s="3" t="s">
        <v>61</v>
      </c>
      <c r="O619" s="12">
        <v>8</v>
      </c>
      <c r="P619" s="3">
        <v>15</v>
      </c>
    </row>
    <row r="620" spans="2:16" ht="15" customHeight="1">
      <c r="B620" s="3" t="s">
        <v>1279</v>
      </c>
      <c r="C620" s="12" t="str">
        <f>IF(AND(tblSalaries[[#This Row],[Region]]=Selected_Region, tblSalaries[[#This Row],[Job Type]]=Selected_Job_Type), COUNT($C$5:C619), "")</f>
        <v/>
      </c>
      <c r="D620" s="5">
        <v>41057.66741898148</v>
      </c>
      <c r="E620" s="6" t="s">
        <v>1280</v>
      </c>
      <c r="F620" s="3">
        <v>23000</v>
      </c>
      <c r="G620" s="3" t="s">
        <v>108</v>
      </c>
      <c r="H620" s="3">
        <f>tblSalaries[[#This Row],[clean Salary (in local currency)]]*VLOOKUP(tblSalaries[[#This Row],[Currency]],tblXrate[#Data],2,FALSE)</f>
        <v>36252.100257547536</v>
      </c>
      <c r="I620" s="3" t="s">
        <v>1253</v>
      </c>
      <c r="J620" s="3" t="s">
        <v>112</v>
      </c>
      <c r="K620" s="3" t="s">
        <v>89</v>
      </c>
      <c r="L620" s="3" t="str">
        <f>VLOOKUP(tblSalaries[[#This Row],[Where do you work]],tblCountries[[Actual]:[Mapping]],2,FALSE)</f>
        <v>UK</v>
      </c>
      <c r="M620" s="12" t="str">
        <f>VLOOKUP(tblSalaries[[#This Row],[clean Country]], mapping!$M$4:$N$137, 2, FALSE)</f>
        <v>EU</v>
      </c>
      <c r="N620" s="3" t="s">
        <v>61</v>
      </c>
      <c r="O620" s="12">
        <v>8</v>
      </c>
      <c r="P620" s="3">
        <v>5</v>
      </c>
    </row>
    <row r="621" spans="2:16" ht="15" customHeight="1">
      <c r="B621" s="3" t="s">
        <v>1281</v>
      </c>
      <c r="C621" s="12" t="str">
        <f>IF(AND(tblSalaries[[#This Row],[Region]]=Selected_Region, tblSalaries[[#This Row],[Job Type]]=Selected_Job_Type), COUNT($C$5:C620), "")</f>
        <v/>
      </c>
      <c r="D621" s="5">
        <v>41057.681157407409</v>
      </c>
      <c r="E621" s="6">
        <v>58000</v>
      </c>
      <c r="F621" s="3">
        <v>58000</v>
      </c>
      <c r="G621" s="3" t="s">
        <v>108</v>
      </c>
      <c r="H621" s="3">
        <f>tblSalaries[[#This Row],[clean Salary (in local currency)]]*VLOOKUP(tblSalaries[[#This Row],[Currency]],tblXrate[#Data],2,FALSE)</f>
        <v>91418.339779902482</v>
      </c>
      <c r="I621" s="3" t="s">
        <v>1282</v>
      </c>
      <c r="J621" s="3" t="s">
        <v>112</v>
      </c>
      <c r="K621" s="3" t="s">
        <v>89</v>
      </c>
      <c r="L621" s="3" t="str">
        <f>VLOOKUP(tblSalaries[[#This Row],[Where do you work]],tblCountries[[Actual]:[Mapping]],2,FALSE)</f>
        <v>UK</v>
      </c>
      <c r="M621" s="12" t="str">
        <f>VLOOKUP(tblSalaries[[#This Row],[clean Country]], mapping!$M$4:$N$137, 2, FALSE)</f>
        <v>EU</v>
      </c>
      <c r="N621" s="3" t="s">
        <v>61</v>
      </c>
      <c r="O621" s="12">
        <v>8</v>
      </c>
      <c r="P621" s="3">
        <v>8</v>
      </c>
    </row>
    <row r="622" spans="2:16" ht="15" customHeight="1">
      <c r="B622" s="3" t="s">
        <v>3379</v>
      </c>
      <c r="C622" s="12" t="str">
        <f>IF(AND(tblSalaries[[#This Row],[Region]]=Selected_Region, tblSalaries[[#This Row],[Job Type]]=Selected_Job_Type), COUNT($C$5:C621), "")</f>
        <v/>
      </c>
      <c r="D622" s="5">
        <v>41058.898402777777</v>
      </c>
      <c r="E622" s="6" t="s">
        <v>3380</v>
      </c>
      <c r="F622" s="3">
        <v>83000</v>
      </c>
      <c r="G622" s="3" t="s">
        <v>36</v>
      </c>
      <c r="H622" s="3">
        <f>tblSalaries[[#This Row],[clean Salary (in local currency)]]*VLOOKUP(tblSalaries[[#This Row],[Currency]],tblXrate[#Data],2,FALSE)</f>
        <v>83000</v>
      </c>
      <c r="I622" s="3" t="s">
        <v>3381</v>
      </c>
      <c r="J622" s="3" t="s">
        <v>112</v>
      </c>
      <c r="K622" s="3" t="s">
        <v>50</v>
      </c>
      <c r="L622" s="3" t="str">
        <f>VLOOKUP(tblSalaries[[#This Row],[Where do you work]],tblCountries[[Actual]:[Mapping]],2,FALSE)</f>
        <v>Canada</v>
      </c>
      <c r="M622" s="12" t="str">
        <f>VLOOKUP(tblSalaries[[#This Row],[clean Country]], mapping!$M$4:$N$137, 2, FALSE)</f>
        <v>US / Canada</v>
      </c>
      <c r="N622" s="3" t="s">
        <v>38</v>
      </c>
      <c r="O622" s="12">
        <v>5</v>
      </c>
      <c r="P622" s="3">
        <v>12</v>
      </c>
    </row>
    <row r="623" spans="2:16" ht="15" customHeight="1">
      <c r="B623" s="3" t="s">
        <v>1285</v>
      </c>
      <c r="C623" s="12" t="str">
        <f>IF(AND(tblSalaries[[#This Row],[Region]]=Selected_Region, tblSalaries[[#This Row],[Job Type]]=Selected_Job_Type), COUNT($C$5:C622), "")</f>
        <v/>
      </c>
      <c r="D623" s="5">
        <v>41058.45244212963</v>
      </c>
      <c r="E623" s="6">
        <v>50000</v>
      </c>
      <c r="F623" s="3">
        <v>50000</v>
      </c>
      <c r="G623" s="3" t="s">
        <v>36</v>
      </c>
      <c r="H623" s="3">
        <f>tblSalaries[[#This Row],[clean Salary (in local currency)]]*VLOOKUP(tblSalaries[[#This Row],[Currency]],tblXrate[#Data],2,FALSE)</f>
        <v>50000</v>
      </c>
      <c r="I623" s="3" t="s">
        <v>1253</v>
      </c>
      <c r="J623" s="3" t="s">
        <v>112</v>
      </c>
      <c r="K623" s="3" t="s">
        <v>0</v>
      </c>
      <c r="L623" s="3" t="str">
        <f>VLOOKUP(tblSalaries[[#This Row],[Where do you work]],tblCountries[[Actual]:[Mapping]],2,FALSE)</f>
        <v>USA</v>
      </c>
      <c r="M623" s="12" t="str">
        <f>VLOOKUP(tblSalaries[[#This Row],[clean Country]], mapping!$M$4:$N$137, 2, FALSE)</f>
        <v>US / Canada</v>
      </c>
      <c r="N623" s="3" t="s">
        <v>38</v>
      </c>
      <c r="O623" s="12">
        <v>5</v>
      </c>
      <c r="P623" s="3">
        <v>3</v>
      </c>
    </row>
    <row r="624" spans="2:16" ht="15" customHeight="1">
      <c r="B624" s="3" t="s">
        <v>2721</v>
      </c>
      <c r="C624" s="12" t="str">
        <f>IF(AND(tblSalaries[[#This Row],[Region]]=Selected_Region, tblSalaries[[#This Row],[Job Type]]=Selected_Job_Type), COUNT($C$5:C623), "")</f>
        <v/>
      </c>
      <c r="D624" s="5">
        <v>41058.51425925926</v>
      </c>
      <c r="E624" s="6" t="s">
        <v>2722</v>
      </c>
      <c r="F624" s="3">
        <v>400000</v>
      </c>
      <c r="G624" s="3" t="s">
        <v>31</v>
      </c>
      <c r="H624" s="3">
        <f>tblSalaries[[#This Row],[clean Salary (in local currency)]]*VLOOKUP(tblSalaries[[#This Row],[Currency]],tblXrate[#Data],2,FALSE)</f>
        <v>7123.1666749770275</v>
      </c>
      <c r="I624" s="3" t="s">
        <v>2718</v>
      </c>
      <c r="J624" s="3" t="s">
        <v>134</v>
      </c>
      <c r="K624" s="3" t="s">
        <v>1</v>
      </c>
      <c r="L624" s="3" t="str">
        <f>VLOOKUP(tblSalaries[[#This Row],[Where do you work]],tblCountries[[Actual]:[Mapping]],2,FALSE)</f>
        <v>India</v>
      </c>
      <c r="M624" s="12" t="str">
        <f>VLOOKUP(tblSalaries[[#This Row],[clean Country]], mapping!$M$4:$N$137, 2, FALSE)</f>
        <v>Asia</v>
      </c>
      <c r="N624" s="3" t="s">
        <v>61</v>
      </c>
      <c r="O624" s="12">
        <v>8</v>
      </c>
      <c r="P624" s="3">
        <v>3</v>
      </c>
    </row>
    <row r="625" spans="2:16" ht="15" customHeight="1">
      <c r="B625" s="3" t="s">
        <v>3082</v>
      </c>
      <c r="C625" s="12" t="str">
        <f>IF(AND(tblSalaries[[#This Row],[Region]]=Selected_Region, tblSalaries[[#This Row],[Job Type]]=Selected_Job_Type), COUNT($C$5:C624), "")</f>
        <v/>
      </c>
      <c r="D625" s="5">
        <v>41059.589699074073</v>
      </c>
      <c r="E625" s="6" t="s">
        <v>3083</v>
      </c>
      <c r="F625" s="3">
        <v>400000</v>
      </c>
      <c r="G625" s="3" t="s">
        <v>31</v>
      </c>
      <c r="H625" s="3">
        <f>tblSalaries[[#This Row],[clean Salary (in local currency)]]*VLOOKUP(tblSalaries[[#This Row],[Currency]],tblXrate[#Data],2,FALSE)</f>
        <v>7123.1666749770275</v>
      </c>
      <c r="I625" s="3" t="s">
        <v>3081</v>
      </c>
      <c r="J625" s="3" t="s">
        <v>134</v>
      </c>
      <c r="K625" s="3" t="s">
        <v>1</v>
      </c>
      <c r="L625" s="3" t="str">
        <f>VLOOKUP(tblSalaries[[#This Row],[Where do you work]],tblCountries[[Actual]:[Mapping]],2,FALSE)</f>
        <v>India</v>
      </c>
      <c r="M625" s="12" t="str">
        <f>VLOOKUP(tblSalaries[[#This Row],[clean Country]], mapping!$M$4:$N$137, 2, FALSE)</f>
        <v>Asia</v>
      </c>
      <c r="N625" s="3" t="s">
        <v>38</v>
      </c>
      <c r="O625" s="12">
        <v>5</v>
      </c>
      <c r="P625" s="3">
        <v>6</v>
      </c>
    </row>
    <row r="626" spans="2:16" ht="15" customHeight="1">
      <c r="B626" s="3" t="s">
        <v>3441</v>
      </c>
      <c r="C626" s="12" t="str">
        <f>IF(AND(tblSalaries[[#This Row],[Region]]=Selected_Region, tblSalaries[[#This Row],[Job Type]]=Selected_Job_Type), COUNT($C$5:C625), "")</f>
        <v/>
      </c>
      <c r="D626" s="5">
        <v>41057.777870370373</v>
      </c>
      <c r="E626" s="6">
        <v>400000</v>
      </c>
      <c r="F626" s="3">
        <v>400000</v>
      </c>
      <c r="G626" s="3" t="s">
        <v>31</v>
      </c>
      <c r="H626" s="3">
        <f>tblSalaries[[#This Row],[clean Salary (in local currency)]]*VLOOKUP(tblSalaries[[#This Row],[Currency]],tblXrate[#Data],2,FALSE)</f>
        <v>7123.1666749770275</v>
      </c>
      <c r="I626" s="3" t="s">
        <v>3442</v>
      </c>
      <c r="J626" s="3" t="s">
        <v>374</v>
      </c>
      <c r="K626" s="3" t="s">
        <v>1</v>
      </c>
      <c r="L626" s="3" t="str">
        <f>VLOOKUP(tblSalaries[[#This Row],[Where do you work]],tblCountries[[Actual]:[Mapping]],2,FALSE)</f>
        <v>India</v>
      </c>
      <c r="M626" s="12" t="str">
        <f>VLOOKUP(tblSalaries[[#This Row],[clean Country]], mapping!$M$4:$N$137, 2, FALSE)</f>
        <v>Asia</v>
      </c>
      <c r="N626" s="3" t="s">
        <v>73</v>
      </c>
      <c r="O626" s="12">
        <v>1.5</v>
      </c>
      <c r="P626" s="3">
        <v>2</v>
      </c>
    </row>
    <row r="627" spans="2:16" ht="15" customHeight="1">
      <c r="B627" s="3" t="s">
        <v>1289</v>
      </c>
      <c r="C627" s="12" t="str">
        <f>IF(AND(tblSalaries[[#This Row],[Region]]=Selected_Region, tblSalaries[[#This Row],[Job Type]]=Selected_Job_Type), COUNT($C$5:C626), "")</f>
        <v/>
      </c>
      <c r="D627" s="5">
        <v>41058.964918981481</v>
      </c>
      <c r="E627" s="6">
        <v>65000</v>
      </c>
      <c r="F627" s="3">
        <v>65000</v>
      </c>
      <c r="G627" s="3" t="s">
        <v>36</v>
      </c>
      <c r="H627" s="3">
        <f>tblSalaries[[#This Row],[clean Salary (in local currency)]]*VLOOKUP(tblSalaries[[#This Row],[Currency]],tblXrate[#Data],2,FALSE)</f>
        <v>65000</v>
      </c>
      <c r="I627" s="3" t="s">
        <v>1253</v>
      </c>
      <c r="J627" s="3" t="s">
        <v>112</v>
      </c>
      <c r="K627" s="3" t="s">
        <v>0</v>
      </c>
      <c r="L627" s="3" t="str">
        <f>VLOOKUP(tblSalaries[[#This Row],[Where do you work]],tblCountries[[Actual]:[Mapping]],2,FALSE)</f>
        <v>USA</v>
      </c>
      <c r="M627" s="12" t="str">
        <f>VLOOKUP(tblSalaries[[#This Row],[clean Country]], mapping!$M$4:$N$137, 2, FALSE)</f>
        <v>US / Canada</v>
      </c>
      <c r="N627" s="3" t="s">
        <v>61</v>
      </c>
      <c r="O627" s="12">
        <v>8</v>
      </c>
      <c r="P627" s="3">
        <v>14</v>
      </c>
    </row>
    <row r="628" spans="2:16" ht="15" customHeight="1">
      <c r="B628" s="3" t="s">
        <v>3521</v>
      </c>
      <c r="C628" s="12" t="str">
        <f>IF(AND(tblSalaries[[#This Row],[Region]]=Selected_Region, tblSalaries[[#This Row],[Job Type]]=Selected_Job_Type), COUNT($C$5:C627), "")</f>
        <v/>
      </c>
      <c r="D628" s="5">
        <v>41055.493090277778</v>
      </c>
      <c r="E628" s="6" t="s">
        <v>3522</v>
      </c>
      <c r="F628" s="3">
        <v>400000</v>
      </c>
      <c r="G628" s="3" t="s">
        <v>31</v>
      </c>
      <c r="H628" s="3">
        <f>tblSalaries[[#This Row],[clean Salary (in local currency)]]*VLOOKUP(tblSalaries[[#This Row],[Currency]],tblXrate[#Data],2,FALSE)</f>
        <v>7123.1666749770275</v>
      </c>
      <c r="I628" s="3" t="s">
        <v>3523</v>
      </c>
      <c r="J628" s="3" t="s">
        <v>134</v>
      </c>
      <c r="K628" s="3" t="s">
        <v>1</v>
      </c>
      <c r="L628" s="3" t="str">
        <f>VLOOKUP(tblSalaries[[#This Row],[Where do you work]],tblCountries[[Actual]:[Mapping]],2,FALSE)</f>
        <v>India</v>
      </c>
      <c r="M628" s="12" t="str">
        <f>VLOOKUP(tblSalaries[[#This Row],[clean Country]], mapping!$M$4:$N$137, 2, FALSE)</f>
        <v>Asia</v>
      </c>
      <c r="N628" s="3" t="s">
        <v>73</v>
      </c>
      <c r="O628" s="12">
        <v>1.5</v>
      </c>
      <c r="P628" s="3">
        <v>5</v>
      </c>
    </row>
    <row r="629" spans="2:16" ht="15" customHeight="1">
      <c r="B629" s="3" t="s">
        <v>1292</v>
      </c>
      <c r="C629" s="12" t="str">
        <f>IF(AND(tblSalaries[[#This Row],[Region]]=Selected_Region, tblSalaries[[#This Row],[Job Type]]=Selected_Job_Type), COUNT($C$5:C628), "")</f>
        <v/>
      </c>
      <c r="D629" s="5">
        <v>41059.563599537039</v>
      </c>
      <c r="E629" s="6">
        <v>86000</v>
      </c>
      <c r="F629" s="3">
        <v>86000</v>
      </c>
      <c r="G629" s="3" t="s">
        <v>63</v>
      </c>
      <c r="H629" s="3">
        <f>tblSalaries[[#This Row],[clean Salary (in local currency)]]*VLOOKUP(tblSalaries[[#This Row],[Currency]],tblXrate[#Data],2,FALSE)</f>
        <v>87712.230450626681</v>
      </c>
      <c r="I629" s="3" t="s">
        <v>1257</v>
      </c>
      <c r="J629" s="3" t="s">
        <v>112</v>
      </c>
      <c r="K629" s="3" t="s">
        <v>64</v>
      </c>
      <c r="L629" s="3" t="str">
        <f>VLOOKUP(tblSalaries[[#This Row],[Where do you work]],tblCountries[[Actual]:[Mapping]],2,FALSE)</f>
        <v>Australia</v>
      </c>
      <c r="M629" s="12" t="str">
        <f>VLOOKUP(tblSalaries[[#This Row],[clean Country]], mapping!$M$4:$N$137, 2, FALSE)</f>
        <v>Pacific</v>
      </c>
      <c r="N629" s="3" t="s">
        <v>38</v>
      </c>
      <c r="O629" s="12">
        <v>5</v>
      </c>
      <c r="P629" s="3">
        <v>10</v>
      </c>
    </row>
    <row r="630" spans="2:16" ht="15" customHeight="1">
      <c r="B630" s="3" t="s">
        <v>3554</v>
      </c>
      <c r="C630" s="12" t="str">
        <f>IF(AND(tblSalaries[[#This Row],[Region]]=Selected_Region, tblSalaries[[#This Row],[Job Type]]=Selected_Job_Type), COUNT($C$5:C629), "")</f>
        <v/>
      </c>
      <c r="D630" s="5">
        <v>41057.539733796293</v>
      </c>
      <c r="E630" s="6" t="s">
        <v>3555</v>
      </c>
      <c r="F630" s="3">
        <v>400000</v>
      </c>
      <c r="G630" s="3" t="s">
        <v>31</v>
      </c>
      <c r="H630" s="3">
        <f>tblSalaries[[#This Row],[clean Salary (in local currency)]]*VLOOKUP(tblSalaries[[#This Row],[Currency]],tblXrate[#Data],2,FALSE)</f>
        <v>7123.1666749770275</v>
      </c>
      <c r="I630" s="3" t="s">
        <v>3553</v>
      </c>
      <c r="J630" s="3" t="s">
        <v>134</v>
      </c>
      <c r="K630" s="3" t="s">
        <v>1</v>
      </c>
      <c r="L630" s="3" t="str">
        <f>VLOOKUP(tblSalaries[[#This Row],[Where do you work]],tblCountries[[Actual]:[Mapping]],2,FALSE)</f>
        <v>India</v>
      </c>
      <c r="M630" s="12" t="str">
        <f>VLOOKUP(tblSalaries[[#This Row],[clean Country]], mapping!$M$4:$N$137, 2, FALSE)</f>
        <v>Asia</v>
      </c>
      <c r="N630" s="3" t="s">
        <v>34</v>
      </c>
      <c r="O630" s="12">
        <v>2.5</v>
      </c>
      <c r="P630" s="3">
        <v>5</v>
      </c>
    </row>
    <row r="631" spans="2:16" ht="15" customHeight="1">
      <c r="B631" s="3" t="s">
        <v>1294</v>
      </c>
      <c r="C631" s="12" t="str">
        <f>IF(AND(tblSalaries[[#This Row],[Region]]=Selected_Region, tblSalaries[[#This Row],[Job Type]]=Selected_Job_Type), COUNT($C$5:C630), "")</f>
        <v/>
      </c>
      <c r="D631" s="5">
        <v>41061.106273148151</v>
      </c>
      <c r="E631" s="6">
        <v>31200</v>
      </c>
      <c r="F631" s="3">
        <v>31200</v>
      </c>
      <c r="G631" s="3" t="s">
        <v>36</v>
      </c>
      <c r="H631" s="3">
        <f>tblSalaries[[#This Row],[clean Salary (in local currency)]]*VLOOKUP(tblSalaries[[#This Row],[Currency]],tblXrate[#Data],2,FALSE)</f>
        <v>31200</v>
      </c>
      <c r="I631" s="3" t="s">
        <v>1253</v>
      </c>
      <c r="J631" s="3" t="s">
        <v>112</v>
      </c>
      <c r="K631" s="3" t="s">
        <v>0</v>
      </c>
      <c r="L631" s="3" t="str">
        <f>VLOOKUP(tblSalaries[[#This Row],[Where do you work]],tblCountries[[Actual]:[Mapping]],2,FALSE)</f>
        <v>USA</v>
      </c>
      <c r="M631" s="12" t="str">
        <f>VLOOKUP(tblSalaries[[#This Row],[clean Country]], mapping!$M$4:$N$137, 2, FALSE)</f>
        <v>US / Canada</v>
      </c>
      <c r="N631" s="3" t="s">
        <v>38</v>
      </c>
      <c r="O631" s="12">
        <v>5</v>
      </c>
      <c r="P631" s="3">
        <v>15</v>
      </c>
    </row>
    <row r="632" spans="2:16" ht="15" customHeight="1">
      <c r="B632" s="3" t="s">
        <v>1295</v>
      </c>
      <c r="C632" s="12" t="str">
        <f>IF(AND(tblSalaries[[#This Row],[Region]]=Selected_Region, tblSalaries[[#This Row],[Job Type]]=Selected_Job_Type), COUNT($C$5:C631), "")</f>
        <v/>
      </c>
      <c r="D632" s="5">
        <v>41062.145358796297</v>
      </c>
      <c r="E632" s="6" t="s">
        <v>1296</v>
      </c>
      <c r="F632" s="3">
        <v>21500</v>
      </c>
      <c r="G632" s="3" t="s">
        <v>108</v>
      </c>
      <c r="H632" s="3">
        <f>tblSalaries[[#This Row],[clean Salary (in local currency)]]*VLOOKUP(tblSalaries[[#This Row],[Currency]],tblXrate[#Data],2,FALSE)</f>
        <v>33887.832849446611</v>
      </c>
      <c r="I632" s="3" t="s">
        <v>1253</v>
      </c>
      <c r="J632" s="3" t="s">
        <v>112</v>
      </c>
      <c r="K632" s="3" t="s">
        <v>89</v>
      </c>
      <c r="L632" s="3" t="str">
        <f>VLOOKUP(tblSalaries[[#This Row],[Where do you work]],tblCountries[[Actual]:[Mapping]],2,FALSE)</f>
        <v>UK</v>
      </c>
      <c r="M632" s="12" t="str">
        <f>VLOOKUP(tblSalaries[[#This Row],[clean Country]], mapping!$M$4:$N$137, 2, FALSE)</f>
        <v>EU</v>
      </c>
      <c r="N632" s="3" t="s">
        <v>61</v>
      </c>
      <c r="O632" s="12">
        <v>8</v>
      </c>
      <c r="P632" s="3">
        <v>1</v>
      </c>
    </row>
    <row r="633" spans="2:16" ht="15" customHeight="1">
      <c r="B633" s="3" t="s">
        <v>1297</v>
      </c>
      <c r="C633" s="12" t="str">
        <f>IF(AND(tblSalaries[[#This Row],[Region]]=Selected_Region, tblSalaries[[#This Row],[Job Type]]=Selected_Job_Type), COUNT($C$5:C632), "")</f>
        <v/>
      </c>
      <c r="D633" s="5">
        <v>41062.201180555552</v>
      </c>
      <c r="E633" s="6">
        <v>60000</v>
      </c>
      <c r="F633" s="3">
        <v>60000</v>
      </c>
      <c r="G633" s="3" t="s">
        <v>36</v>
      </c>
      <c r="H633" s="3">
        <f>tblSalaries[[#This Row],[clean Salary (in local currency)]]*VLOOKUP(tblSalaries[[#This Row],[Currency]],tblXrate[#Data],2,FALSE)</f>
        <v>60000</v>
      </c>
      <c r="I633" s="3" t="s">
        <v>1253</v>
      </c>
      <c r="J633" s="3" t="s">
        <v>112</v>
      </c>
      <c r="K633" s="3" t="s">
        <v>0</v>
      </c>
      <c r="L633" s="3" t="str">
        <f>VLOOKUP(tblSalaries[[#This Row],[Where do you work]],tblCountries[[Actual]:[Mapping]],2,FALSE)</f>
        <v>USA</v>
      </c>
      <c r="M633" s="12" t="str">
        <f>VLOOKUP(tblSalaries[[#This Row],[clean Country]], mapping!$M$4:$N$137, 2, FALSE)</f>
        <v>US / Canada</v>
      </c>
      <c r="N633" s="3" t="s">
        <v>34</v>
      </c>
      <c r="O633" s="12">
        <v>2.5</v>
      </c>
      <c r="P633" s="3">
        <v>1</v>
      </c>
    </row>
    <row r="634" spans="2:16" ht="15" customHeight="1">
      <c r="B634" s="3" t="s">
        <v>1298</v>
      </c>
      <c r="C634" s="12" t="str">
        <f>IF(AND(tblSalaries[[#This Row],[Region]]=Selected_Region, tblSalaries[[#This Row],[Job Type]]=Selected_Job_Type), COUNT($C$5:C633), "")</f>
        <v/>
      </c>
      <c r="D634" s="5">
        <v>41063.088009259256</v>
      </c>
      <c r="E634" s="6" t="s">
        <v>1299</v>
      </c>
      <c r="F634" s="3">
        <v>60000</v>
      </c>
      <c r="G634" s="3" t="s">
        <v>108</v>
      </c>
      <c r="H634" s="3">
        <f>tblSalaries[[#This Row],[clean Salary (in local currency)]]*VLOOKUP(tblSalaries[[#This Row],[Currency]],tblXrate[#Data],2,FALSE)</f>
        <v>94570.696324037053</v>
      </c>
      <c r="I634" s="3" t="s">
        <v>1253</v>
      </c>
      <c r="J634" s="3" t="s">
        <v>112</v>
      </c>
      <c r="K634" s="3" t="s">
        <v>89</v>
      </c>
      <c r="L634" s="3" t="str">
        <f>VLOOKUP(tblSalaries[[#This Row],[Where do you work]],tblCountries[[Actual]:[Mapping]],2,FALSE)</f>
        <v>UK</v>
      </c>
      <c r="M634" s="12" t="str">
        <f>VLOOKUP(tblSalaries[[#This Row],[clean Country]], mapping!$M$4:$N$137, 2, FALSE)</f>
        <v>EU</v>
      </c>
      <c r="N634" s="3" t="s">
        <v>38</v>
      </c>
      <c r="O634" s="12">
        <v>5</v>
      </c>
      <c r="P634" s="3">
        <v>5</v>
      </c>
    </row>
    <row r="635" spans="2:16" ht="15" customHeight="1">
      <c r="B635" s="3" t="s">
        <v>1300</v>
      </c>
      <c r="C635" s="12" t="str">
        <f>IF(AND(tblSalaries[[#This Row],[Region]]=Selected_Region, tblSalaries[[#This Row],[Job Type]]=Selected_Job_Type), COUNT($C$5:C634), "")</f>
        <v/>
      </c>
      <c r="D635" s="5">
        <v>41065.817511574074</v>
      </c>
      <c r="E635" s="6" t="s">
        <v>442</v>
      </c>
      <c r="F635" s="3">
        <v>45000</v>
      </c>
      <c r="G635" s="3" t="s">
        <v>108</v>
      </c>
      <c r="H635" s="3">
        <f>tblSalaries[[#This Row],[clean Salary (in local currency)]]*VLOOKUP(tblSalaries[[#This Row],[Currency]],tblXrate[#Data],2,FALSE)</f>
        <v>70928.022243027779</v>
      </c>
      <c r="I635" s="3" t="s">
        <v>1253</v>
      </c>
      <c r="J635" s="3" t="s">
        <v>112</v>
      </c>
      <c r="K635" s="3" t="s">
        <v>89</v>
      </c>
      <c r="L635" s="3" t="str">
        <f>VLOOKUP(tblSalaries[[#This Row],[Where do you work]],tblCountries[[Actual]:[Mapping]],2,FALSE)</f>
        <v>UK</v>
      </c>
      <c r="M635" s="12" t="str">
        <f>VLOOKUP(tblSalaries[[#This Row],[clean Country]], mapping!$M$4:$N$137, 2, FALSE)</f>
        <v>EU</v>
      </c>
      <c r="N635" s="3" t="s">
        <v>61</v>
      </c>
      <c r="O635" s="12">
        <v>8</v>
      </c>
      <c r="P635" s="3">
        <v>5</v>
      </c>
    </row>
    <row r="636" spans="2:16" ht="15" customHeight="1">
      <c r="B636" s="3" t="s">
        <v>1301</v>
      </c>
      <c r="C636" s="12" t="str">
        <f>IF(AND(tblSalaries[[#This Row],[Region]]=Selected_Region, tblSalaries[[#This Row],[Job Type]]=Selected_Job_Type), COUNT($C$5:C635), "")</f>
        <v/>
      </c>
      <c r="D636" s="5">
        <v>41072.124490740738</v>
      </c>
      <c r="E636" s="6">
        <v>65000</v>
      </c>
      <c r="F636" s="3">
        <v>65000</v>
      </c>
      <c r="G636" s="3" t="s">
        <v>36</v>
      </c>
      <c r="H636" s="3">
        <f>tblSalaries[[#This Row],[clean Salary (in local currency)]]*VLOOKUP(tblSalaries[[#This Row],[Currency]],tblXrate[#Data],2,FALSE)</f>
        <v>65000</v>
      </c>
      <c r="I636" s="3" t="s">
        <v>1253</v>
      </c>
      <c r="J636" s="3" t="s">
        <v>112</v>
      </c>
      <c r="K636" s="3" t="s">
        <v>0</v>
      </c>
      <c r="L636" s="3" t="str">
        <f>VLOOKUP(tblSalaries[[#This Row],[Where do you work]],tblCountries[[Actual]:[Mapping]],2,FALSE)</f>
        <v>USA</v>
      </c>
      <c r="M636" s="12" t="str">
        <f>VLOOKUP(tblSalaries[[#This Row],[clean Country]], mapping!$M$4:$N$137, 2, FALSE)</f>
        <v>US / Canada</v>
      </c>
      <c r="N636" s="3" t="s">
        <v>34</v>
      </c>
      <c r="O636" s="12">
        <v>2.5</v>
      </c>
      <c r="P636" s="3">
        <v>10</v>
      </c>
    </row>
    <row r="637" spans="2:16" ht="15" customHeight="1">
      <c r="B637" s="3" t="s">
        <v>3588</v>
      </c>
      <c r="C637" s="12" t="str">
        <f>IF(AND(tblSalaries[[#This Row],[Region]]=Selected_Region, tblSalaries[[#This Row],[Job Type]]=Selected_Job_Type), COUNT($C$5:C636), "")</f>
        <v/>
      </c>
      <c r="D637" s="5">
        <v>41055.623888888891</v>
      </c>
      <c r="E637" s="6" t="s">
        <v>3589</v>
      </c>
      <c r="F637" s="3">
        <v>400000</v>
      </c>
      <c r="G637" s="3" t="s">
        <v>31</v>
      </c>
      <c r="H637" s="3">
        <f>tblSalaries[[#This Row],[clean Salary (in local currency)]]*VLOOKUP(tblSalaries[[#This Row],[Currency]],tblXrate[#Data],2,FALSE)</f>
        <v>7123.1666749770275</v>
      </c>
      <c r="I637" s="3" t="s">
        <v>3590</v>
      </c>
      <c r="J637" s="3" t="s">
        <v>632</v>
      </c>
      <c r="K637" s="3" t="s">
        <v>1</v>
      </c>
      <c r="L637" s="3" t="str">
        <f>VLOOKUP(tblSalaries[[#This Row],[Where do you work]],tblCountries[[Actual]:[Mapping]],2,FALSE)</f>
        <v>India</v>
      </c>
      <c r="M637" s="12" t="str">
        <f>VLOOKUP(tblSalaries[[#This Row],[clean Country]], mapping!$M$4:$N$137, 2, FALSE)</f>
        <v>Asia</v>
      </c>
      <c r="N637" s="3" t="s">
        <v>61</v>
      </c>
      <c r="O637" s="12">
        <v>8</v>
      </c>
      <c r="P637" s="3">
        <v>4</v>
      </c>
    </row>
    <row r="638" spans="2:16" ht="15" customHeight="1">
      <c r="B638" s="3" t="s">
        <v>1303</v>
      </c>
      <c r="C638" s="12" t="str">
        <f>IF(AND(tblSalaries[[#This Row],[Region]]=Selected_Region, tblSalaries[[#This Row],[Job Type]]=Selected_Job_Type), COUNT($C$5:C637), "")</f>
        <v/>
      </c>
      <c r="D638" s="5">
        <v>41079.762291666666</v>
      </c>
      <c r="E638" s="6">
        <v>25000</v>
      </c>
      <c r="F638" s="3">
        <v>25000</v>
      </c>
      <c r="G638" s="3" t="s">
        <v>108</v>
      </c>
      <c r="H638" s="3">
        <f>tblSalaries[[#This Row],[clean Salary (in local currency)]]*VLOOKUP(tblSalaries[[#This Row],[Currency]],tblXrate[#Data],2,FALSE)</f>
        <v>39404.456801682099</v>
      </c>
      <c r="I638" s="3" t="s">
        <v>1253</v>
      </c>
      <c r="J638" s="3" t="s">
        <v>112</v>
      </c>
      <c r="K638" s="3" t="s">
        <v>89</v>
      </c>
      <c r="L638" s="3" t="str">
        <f>VLOOKUP(tblSalaries[[#This Row],[Where do you work]],tblCountries[[Actual]:[Mapping]],2,FALSE)</f>
        <v>UK</v>
      </c>
      <c r="M638" s="12" t="str">
        <f>VLOOKUP(tblSalaries[[#This Row],[clean Country]], mapping!$M$4:$N$137, 2, FALSE)</f>
        <v>EU</v>
      </c>
      <c r="N638" s="3" t="s">
        <v>38</v>
      </c>
      <c r="O638" s="12">
        <v>5</v>
      </c>
      <c r="P638" s="3">
        <v>3</v>
      </c>
    </row>
    <row r="639" spans="2:16" ht="15" customHeight="1">
      <c r="B639" s="3" t="s">
        <v>1304</v>
      </c>
      <c r="C639" s="12" t="str">
        <f>IF(AND(tblSalaries[[#This Row],[Region]]=Selected_Region, tblSalaries[[#This Row],[Job Type]]=Selected_Job_Type), COUNT($C$5:C638), "")</f>
        <v/>
      </c>
      <c r="D639" s="5">
        <v>41080.038518518515</v>
      </c>
      <c r="E639" s="6">
        <v>75000</v>
      </c>
      <c r="F639" s="3">
        <v>75000</v>
      </c>
      <c r="G639" s="3" t="s">
        <v>36</v>
      </c>
      <c r="H639" s="3">
        <f>tblSalaries[[#This Row],[clean Salary (in local currency)]]*VLOOKUP(tblSalaries[[#This Row],[Currency]],tblXrate[#Data],2,FALSE)</f>
        <v>75000</v>
      </c>
      <c r="I639" s="3" t="s">
        <v>1253</v>
      </c>
      <c r="J639" s="3" t="s">
        <v>112</v>
      </c>
      <c r="K639" s="3" t="s">
        <v>0</v>
      </c>
      <c r="L639" s="3" t="str">
        <f>VLOOKUP(tblSalaries[[#This Row],[Where do you work]],tblCountries[[Actual]:[Mapping]],2,FALSE)</f>
        <v>USA</v>
      </c>
      <c r="M639" s="12" t="str">
        <f>VLOOKUP(tblSalaries[[#This Row],[clean Country]], mapping!$M$4:$N$137, 2, FALSE)</f>
        <v>US / Canada</v>
      </c>
      <c r="N639" s="3" t="s">
        <v>73</v>
      </c>
      <c r="O639" s="12">
        <v>1.5</v>
      </c>
      <c r="P639" s="3">
        <v>3</v>
      </c>
    </row>
    <row r="640" spans="2:16" ht="15" customHeight="1">
      <c r="B640" s="3" t="s">
        <v>1305</v>
      </c>
      <c r="C640" s="12" t="str">
        <f>IF(AND(tblSalaries[[#This Row],[Region]]=Selected_Region, tblSalaries[[#This Row],[Job Type]]=Selected_Job_Type), COUNT($C$5:C639), "")</f>
        <v/>
      </c>
      <c r="D640" s="5">
        <v>41081.197453703702</v>
      </c>
      <c r="E640" s="6">
        <v>46359</v>
      </c>
      <c r="F640" s="3">
        <v>46359</v>
      </c>
      <c r="G640" s="3" t="s">
        <v>36</v>
      </c>
      <c r="H640" s="3">
        <f>tblSalaries[[#This Row],[clean Salary (in local currency)]]*VLOOKUP(tblSalaries[[#This Row],[Currency]],tblXrate[#Data],2,FALSE)</f>
        <v>46359</v>
      </c>
      <c r="I640" s="3" t="s">
        <v>1253</v>
      </c>
      <c r="J640" s="3" t="s">
        <v>112</v>
      </c>
      <c r="K640" s="3" t="s">
        <v>0</v>
      </c>
      <c r="L640" s="3" t="str">
        <f>VLOOKUP(tblSalaries[[#This Row],[Where do you work]],tblCountries[[Actual]:[Mapping]],2,FALSE)</f>
        <v>USA</v>
      </c>
      <c r="M640" s="12" t="str">
        <f>VLOOKUP(tblSalaries[[#This Row],[clean Country]], mapping!$M$4:$N$137, 2, FALSE)</f>
        <v>US / Canada</v>
      </c>
      <c r="N640" s="3" t="s">
        <v>61</v>
      </c>
      <c r="O640" s="12">
        <v>8</v>
      </c>
      <c r="P640" s="3">
        <v>5</v>
      </c>
    </row>
    <row r="641" spans="2:16" ht="15" customHeight="1">
      <c r="B641" s="3" t="s">
        <v>1306</v>
      </c>
      <c r="C641" s="12" t="str">
        <f>IF(AND(tblSalaries[[#This Row],[Region]]=Selected_Region, tblSalaries[[#This Row],[Job Type]]=Selected_Job_Type), COUNT($C$5:C640), "")</f>
        <v/>
      </c>
      <c r="D641" s="5">
        <v>41055.730509259258</v>
      </c>
      <c r="E641" s="6" t="s">
        <v>1307</v>
      </c>
      <c r="F641" s="3">
        <v>95000</v>
      </c>
      <c r="G641" s="3" t="s">
        <v>63</v>
      </c>
      <c r="H641" s="3">
        <f>tblSalaries[[#This Row],[clean Salary (in local currency)]]*VLOOKUP(tblSalaries[[#This Row],[Currency]],tblXrate[#Data],2,FALSE)</f>
        <v>96891.417358250401</v>
      </c>
      <c r="I641" s="3" t="s">
        <v>1308</v>
      </c>
      <c r="J641" s="3" t="s">
        <v>112</v>
      </c>
      <c r="K641" s="3" t="s">
        <v>64</v>
      </c>
      <c r="L641" s="3" t="str">
        <f>VLOOKUP(tblSalaries[[#This Row],[Where do you work]],tblCountries[[Actual]:[Mapping]],2,FALSE)</f>
        <v>Australia</v>
      </c>
      <c r="M641" s="12" t="str">
        <f>VLOOKUP(tblSalaries[[#This Row],[clean Country]], mapping!$M$4:$N$137, 2, FALSE)</f>
        <v>Pacific</v>
      </c>
      <c r="N641" s="3" t="s">
        <v>34</v>
      </c>
      <c r="O641" s="12">
        <v>2.5</v>
      </c>
      <c r="P641" s="3">
        <v>11</v>
      </c>
    </row>
    <row r="642" spans="2:16" ht="15" customHeight="1">
      <c r="B642" s="3" t="s">
        <v>1309</v>
      </c>
      <c r="C642" s="12" t="str">
        <f>IF(AND(tblSalaries[[#This Row],[Region]]=Selected_Region, tblSalaries[[#This Row],[Job Type]]=Selected_Job_Type), COUNT($C$5:C641), "")</f>
        <v/>
      </c>
      <c r="D642" s="5">
        <v>41058.979895833334</v>
      </c>
      <c r="E642" s="6" t="s">
        <v>1310</v>
      </c>
      <c r="F642" s="3">
        <v>36000</v>
      </c>
      <c r="G642" s="3" t="s">
        <v>43</v>
      </c>
      <c r="H642" s="3">
        <f>tblSalaries[[#This Row],[clean Salary (in local currency)]]*VLOOKUP(tblSalaries[[#This Row],[Currency]],tblXrate[#Data],2,FALSE)</f>
        <v>45734.379803697877</v>
      </c>
      <c r="I642" s="3" t="s">
        <v>1311</v>
      </c>
      <c r="J642" s="3" t="s">
        <v>112</v>
      </c>
      <c r="K642" s="3" t="s">
        <v>752</v>
      </c>
      <c r="L642" s="3" t="str">
        <f>VLOOKUP(tblSalaries[[#This Row],[Where do you work]],tblCountries[[Actual]:[Mapping]],2,FALSE)</f>
        <v>Ireland</v>
      </c>
      <c r="M642" s="12" t="str">
        <f>VLOOKUP(tblSalaries[[#This Row],[clean Country]], mapping!$M$4:$N$137, 2, FALSE)</f>
        <v>EU</v>
      </c>
      <c r="N642" s="3" t="s">
        <v>34</v>
      </c>
      <c r="O642" s="12">
        <v>2.5</v>
      </c>
      <c r="P642" s="3">
        <v>4</v>
      </c>
    </row>
    <row r="643" spans="2:16" ht="15" customHeight="1">
      <c r="B643" s="3" t="s">
        <v>1312</v>
      </c>
      <c r="C643" s="12" t="str">
        <f>IF(AND(tblSalaries[[#This Row],[Region]]=Selected_Region, tblSalaries[[#This Row],[Job Type]]=Selected_Job_Type), COUNT($C$5:C642), "")</f>
        <v/>
      </c>
      <c r="D643" s="5">
        <v>41057.953506944446</v>
      </c>
      <c r="E643" s="6">
        <v>27840</v>
      </c>
      <c r="F643" s="3">
        <v>27840</v>
      </c>
      <c r="G643" s="3" t="s">
        <v>36</v>
      </c>
      <c r="H643" s="3">
        <f>tblSalaries[[#This Row],[clean Salary (in local currency)]]*VLOOKUP(tblSalaries[[#This Row],[Currency]],tblXrate[#Data],2,FALSE)</f>
        <v>27840</v>
      </c>
      <c r="I643" s="3" t="s">
        <v>1313</v>
      </c>
      <c r="J643" s="3" t="s">
        <v>112</v>
      </c>
      <c r="K643" s="3" t="s">
        <v>0</v>
      </c>
      <c r="L643" s="3" t="str">
        <f>VLOOKUP(tblSalaries[[#This Row],[Where do you work]],tblCountries[[Actual]:[Mapping]],2,FALSE)</f>
        <v>USA</v>
      </c>
      <c r="M643" s="12" t="str">
        <f>VLOOKUP(tblSalaries[[#This Row],[clean Country]], mapping!$M$4:$N$137, 2, FALSE)</f>
        <v>US / Canada</v>
      </c>
      <c r="N643" s="3" t="s">
        <v>34</v>
      </c>
      <c r="O643" s="12">
        <v>2.5</v>
      </c>
      <c r="P643" s="3">
        <v>1</v>
      </c>
    </row>
    <row r="644" spans="2:16" ht="15" customHeight="1">
      <c r="B644" s="3" t="s">
        <v>3605</v>
      </c>
      <c r="C644" s="12" t="str">
        <f>IF(AND(tblSalaries[[#This Row],[Region]]=Selected_Region, tblSalaries[[#This Row],[Job Type]]=Selected_Job_Type), COUNT($C$5:C643), "")</f>
        <v/>
      </c>
      <c r="D644" s="5">
        <v>41057.751898148148</v>
      </c>
      <c r="E644" s="6" t="s">
        <v>654</v>
      </c>
      <c r="F644" s="3">
        <v>400000</v>
      </c>
      <c r="G644" s="3" t="s">
        <v>31</v>
      </c>
      <c r="H644" s="3">
        <f>tblSalaries[[#This Row],[clean Salary (in local currency)]]*VLOOKUP(tblSalaries[[#This Row],[Currency]],tblXrate[#Data],2,FALSE)</f>
        <v>7123.1666749770275</v>
      </c>
      <c r="I644" s="3" t="s">
        <v>3606</v>
      </c>
      <c r="J644" s="3" t="s">
        <v>632</v>
      </c>
      <c r="K644" s="3" t="s">
        <v>1</v>
      </c>
      <c r="L644" s="3" t="str">
        <f>VLOOKUP(tblSalaries[[#This Row],[Where do you work]],tblCountries[[Actual]:[Mapping]],2,FALSE)</f>
        <v>India</v>
      </c>
      <c r="M644" s="12" t="str">
        <f>VLOOKUP(tblSalaries[[#This Row],[clean Country]], mapping!$M$4:$N$137, 2, FALSE)</f>
        <v>Asia</v>
      </c>
      <c r="N644" s="3" t="s">
        <v>38</v>
      </c>
      <c r="O644" s="12">
        <v>5</v>
      </c>
      <c r="P644" s="3">
        <v>9</v>
      </c>
    </row>
    <row r="645" spans="2:16" ht="15" customHeight="1">
      <c r="B645" s="3" t="s">
        <v>1316</v>
      </c>
      <c r="C645" s="12" t="str">
        <f>IF(AND(tblSalaries[[#This Row],[Region]]=Selected_Region, tblSalaries[[#This Row],[Job Type]]=Selected_Job_Type), COUNT($C$5:C644), "")</f>
        <v/>
      </c>
      <c r="D645" s="5">
        <v>41073.158784722225</v>
      </c>
      <c r="E645" s="6">
        <v>78000</v>
      </c>
      <c r="F645" s="3">
        <v>78000</v>
      </c>
      <c r="G645" s="3" t="s">
        <v>36</v>
      </c>
      <c r="H645" s="3">
        <f>tblSalaries[[#This Row],[clean Salary (in local currency)]]*VLOOKUP(tblSalaries[[#This Row],[Currency]],tblXrate[#Data],2,FALSE)</f>
        <v>78000</v>
      </c>
      <c r="I645" s="3" t="s">
        <v>1317</v>
      </c>
      <c r="J645" s="3" t="s">
        <v>374</v>
      </c>
      <c r="K645" s="3" t="s">
        <v>0</v>
      </c>
      <c r="L645" s="3" t="str">
        <f>VLOOKUP(tblSalaries[[#This Row],[Where do you work]],tblCountries[[Actual]:[Mapping]],2,FALSE)</f>
        <v>USA</v>
      </c>
      <c r="M645" s="12" t="str">
        <f>VLOOKUP(tblSalaries[[#This Row],[clean Country]], mapping!$M$4:$N$137, 2, FALSE)</f>
        <v>US / Canada</v>
      </c>
      <c r="N645" s="3" t="s">
        <v>61</v>
      </c>
      <c r="O645" s="12">
        <v>8</v>
      </c>
      <c r="P645" s="3">
        <v>5</v>
      </c>
    </row>
    <row r="646" spans="2:16" ht="15" customHeight="1">
      <c r="B646" s="3" t="s">
        <v>1318</v>
      </c>
      <c r="C646" s="12" t="str">
        <f>IF(AND(tblSalaries[[#This Row],[Region]]=Selected_Region, tblSalaries[[#This Row],[Job Type]]=Selected_Job_Type), COUNT($C$5:C645), "")</f>
        <v/>
      </c>
      <c r="D646" s="5">
        <v>41058.929722222223</v>
      </c>
      <c r="E646" s="6">
        <v>60800</v>
      </c>
      <c r="F646" s="3">
        <v>60800</v>
      </c>
      <c r="G646" s="3" t="s">
        <v>36</v>
      </c>
      <c r="H646" s="3">
        <f>tblSalaries[[#This Row],[clean Salary (in local currency)]]*VLOOKUP(tblSalaries[[#This Row],[Currency]],tblXrate[#Data],2,FALSE)</f>
        <v>60800</v>
      </c>
      <c r="I646" s="3" t="s">
        <v>1319</v>
      </c>
      <c r="J646" s="3" t="s">
        <v>112</v>
      </c>
      <c r="K646" s="3" t="s">
        <v>0</v>
      </c>
      <c r="L646" s="3" t="str">
        <f>VLOOKUP(tblSalaries[[#This Row],[Where do you work]],tblCountries[[Actual]:[Mapping]],2,FALSE)</f>
        <v>USA</v>
      </c>
      <c r="M646" s="12" t="str">
        <f>VLOOKUP(tblSalaries[[#This Row],[clean Country]], mapping!$M$4:$N$137, 2, FALSE)</f>
        <v>US / Canada</v>
      </c>
      <c r="N646" s="3" t="s">
        <v>61</v>
      </c>
      <c r="O646" s="12">
        <v>8</v>
      </c>
      <c r="P646" s="3">
        <v>10</v>
      </c>
    </row>
    <row r="647" spans="2:16" ht="15" customHeight="1">
      <c r="B647" s="3" t="s">
        <v>1320</v>
      </c>
      <c r="C647" s="12" t="str">
        <f>IF(AND(tblSalaries[[#This Row],[Region]]=Selected_Region, tblSalaries[[#This Row],[Job Type]]=Selected_Job_Type), COUNT($C$5:C646), "")</f>
        <v/>
      </c>
      <c r="D647" s="5">
        <v>41057.814062500001</v>
      </c>
      <c r="E647" s="6" t="s">
        <v>1280</v>
      </c>
      <c r="F647" s="3">
        <v>23000</v>
      </c>
      <c r="G647" s="3" t="s">
        <v>108</v>
      </c>
      <c r="H647" s="3">
        <f>tblSalaries[[#This Row],[clean Salary (in local currency)]]*VLOOKUP(tblSalaries[[#This Row],[Currency]],tblXrate[#Data],2,FALSE)</f>
        <v>36252.100257547536</v>
      </c>
      <c r="I647" s="3" t="s">
        <v>1321</v>
      </c>
      <c r="J647" s="3" t="s">
        <v>134</v>
      </c>
      <c r="K647" s="3" t="s">
        <v>89</v>
      </c>
      <c r="L647" s="3" t="str">
        <f>VLOOKUP(tblSalaries[[#This Row],[Where do you work]],tblCountries[[Actual]:[Mapping]],2,FALSE)</f>
        <v>UK</v>
      </c>
      <c r="M647" s="12" t="str">
        <f>VLOOKUP(tblSalaries[[#This Row],[clean Country]], mapping!$M$4:$N$137, 2, FALSE)</f>
        <v>EU</v>
      </c>
      <c r="N647" s="3" t="s">
        <v>38</v>
      </c>
      <c r="O647" s="12">
        <v>5</v>
      </c>
      <c r="P647" s="3">
        <v>10</v>
      </c>
    </row>
    <row r="648" spans="2:16" ht="15" customHeight="1">
      <c r="B648" s="3" t="s">
        <v>1322</v>
      </c>
      <c r="C648" s="12" t="str">
        <f>IF(AND(tblSalaries[[#This Row],[Region]]=Selected_Region, tblSalaries[[#This Row],[Job Type]]=Selected_Job_Type), COUNT($C$5:C647), "")</f>
        <v/>
      </c>
      <c r="D648" s="5">
        <v>41069.139062499999</v>
      </c>
      <c r="E648" s="6">
        <v>52500</v>
      </c>
      <c r="F648" s="3">
        <v>52500</v>
      </c>
      <c r="G648" s="3" t="s">
        <v>36</v>
      </c>
      <c r="H648" s="3">
        <f>tblSalaries[[#This Row],[clean Salary (in local currency)]]*VLOOKUP(tblSalaries[[#This Row],[Currency]],tblXrate[#Data],2,FALSE)</f>
        <v>52500</v>
      </c>
      <c r="I648" s="3" t="s">
        <v>1323</v>
      </c>
      <c r="J648" s="3" t="s">
        <v>134</v>
      </c>
      <c r="K648" s="3" t="s">
        <v>0</v>
      </c>
      <c r="L648" s="3" t="str">
        <f>VLOOKUP(tblSalaries[[#This Row],[Where do you work]],tblCountries[[Actual]:[Mapping]],2,FALSE)</f>
        <v>USA</v>
      </c>
      <c r="M648" s="12" t="str">
        <f>VLOOKUP(tblSalaries[[#This Row],[clean Country]], mapping!$M$4:$N$137, 2, FALSE)</f>
        <v>US / Canada</v>
      </c>
      <c r="N648" s="3" t="s">
        <v>61</v>
      </c>
      <c r="O648" s="12">
        <v>8</v>
      </c>
      <c r="P648" s="3">
        <v>3</v>
      </c>
    </row>
    <row r="649" spans="2:16" ht="15" customHeight="1">
      <c r="B649" s="3" t="s">
        <v>1324</v>
      </c>
      <c r="C649" s="12" t="str">
        <f>IF(AND(tblSalaries[[#This Row],[Region]]=Selected_Region, tblSalaries[[#This Row],[Job Type]]=Selected_Job_Type), COUNT($C$5:C648), "")</f>
        <v/>
      </c>
      <c r="D649" s="5">
        <v>41060.266076388885</v>
      </c>
      <c r="E649" s="6">
        <v>22000</v>
      </c>
      <c r="F649" s="3">
        <v>22000</v>
      </c>
      <c r="G649" s="3" t="s">
        <v>36</v>
      </c>
      <c r="H649" s="3">
        <f>tblSalaries[[#This Row],[clean Salary (in local currency)]]*VLOOKUP(tblSalaries[[#This Row],[Currency]],tblXrate[#Data],2,FALSE)</f>
        <v>22000</v>
      </c>
      <c r="I649" s="3" t="s">
        <v>1325</v>
      </c>
      <c r="J649" s="3" t="s">
        <v>134</v>
      </c>
      <c r="K649" s="3" t="s">
        <v>0</v>
      </c>
      <c r="L649" s="3" t="str">
        <f>VLOOKUP(tblSalaries[[#This Row],[Where do you work]],tblCountries[[Actual]:[Mapping]],2,FALSE)</f>
        <v>USA</v>
      </c>
      <c r="M649" s="12" t="str">
        <f>VLOOKUP(tblSalaries[[#This Row],[clean Country]], mapping!$M$4:$N$137, 2, FALSE)</f>
        <v>US / Canada</v>
      </c>
      <c r="N649" s="3" t="s">
        <v>38</v>
      </c>
      <c r="O649" s="12">
        <v>5</v>
      </c>
      <c r="P649" s="3">
        <v>3</v>
      </c>
    </row>
    <row r="650" spans="2:16" ht="15" customHeight="1">
      <c r="B650" s="3" t="s">
        <v>848</v>
      </c>
      <c r="C650" s="12" t="str">
        <f>IF(AND(tblSalaries[[#This Row],[Region]]=Selected_Region, tblSalaries[[#This Row],[Job Type]]=Selected_Job_Type), COUNT($C$5:C649), "")</f>
        <v/>
      </c>
      <c r="D650" s="5">
        <v>41061.272094907406</v>
      </c>
      <c r="E650" s="6">
        <v>80000</v>
      </c>
      <c r="F650" s="3">
        <v>80000</v>
      </c>
      <c r="G650" s="3" t="s">
        <v>48</v>
      </c>
      <c r="H650" s="3">
        <f>tblSalaries[[#This Row],[clean Salary (in local currency)]]*VLOOKUP(tblSalaries[[#This Row],[Currency]],tblXrate[#Data],2,FALSE)</f>
        <v>78668.921842426149</v>
      </c>
      <c r="I650" s="3" t="s">
        <v>849</v>
      </c>
      <c r="J650" s="3" t="s">
        <v>112</v>
      </c>
      <c r="K650" s="3" t="s">
        <v>50</v>
      </c>
      <c r="L650" s="3" t="str">
        <f>VLOOKUP(tblSalaries[[#This Row],[Where do you work]],tblCountries[[Actual]:[Mapping]],2,FALSE)</f>
        <v>Canada</v>
      </c>
      <c r="M650" s="12" t="str">
        <f>VLOOKUP(tblSalaries[[#This Row],[clean Country]], mapping!$M$4:$N$137, 2, FALSE)</f>
        <v>US / Canada</v>
      </c>
      <c r="N650" s="3" t="s">
        <v>38</v>
      </c>
      <c r="O650" s="12">
        <v>5</v>
      </c>
      <c r="P650" s="3">
        <v>7</v>
      </c>
    </row>
    <row r="651" spans="2:16" ht="15" customHeight="1">
      <c r="B651" s="3" t="s">
        <v>1328</v>
      </c>
      <c r="C651" s="12" t="str">
        <f>IF(AND(tblSalaries[[#This Row],[Region]]=Selected_Region, tblSalaries[[#This Row],[Job Type]]=Selected_Job_Type), COUNT($C$5:C650), "")</f>
        <v/>
      </c>
      <c r="D651" s="5">
        <v>41055.135763888888</v>
      </c>
      <c r="E651" s="6" t="s">
        <v>1329</v>
      </c>
      <c r="F651" s="3">
        <v>28500</v>
      </c>
      <c r="G651" s="3" t="s">
        <v>108</v>
      </c>
      <c r="H651" s="3">
        <f>tblSalaries[[#This Row],[clean Salary (in local currency)]]*VLOOKUP(tblSalaries[[#This Row],[Currency]],tblXrate[#Data],2,FALSE)</f>
        <v>44921.080753917595</v>
      </c>
      <c r="I651" s="3" t="s">
        <v>1330</v>
      </c>
      <c r="J651" s="3" t="s">
        <v>134</v>
      </c>
      <c r="K651" s="3" t="s">
        <v>89</v>
      </c>
      <c r="L651" s="3" t="str">
        <f>VLOOKUP(tblSalaries[[#This Row],[Where do you work]],tblCountries[[Actual]:[Mapping]],2,FALSE)</f>
        <v>UK</v>
      </c>
      <c r="M651" s="12" t="str">
        <f>VLOOKUP(tblSalaries[[#This Row],[clean Country]], mapping!$M$4:$N$137, 2, FALSE)</f>
        <v>EU</v>
      </c>
      <c r="N651" s="3" t="s">
        <v>34</v>
      </c>
      <c r="O651" s="12">
        <v>2.5</v>
      </c>
    </row>
    <row r="652" spans="2:16" ht="15" customHeight="1">
      <c r="B652" s="3" t="s">
        <v>1331</v>
      </c>
      <c r="C652" s="12" t="str">
        <f>IF(AND(tblSalaries[[#This Row],[Region]]=Selected_Region, tblSalaries[[#This Row],[Job Type]]=Selected_Job_Type), COUNT($C$5:C651), "")</f>
        <v/>
      </c>
      <c r="D652" s="5">
        <v>41056.142974537041</v>
      </c>
      <c r="E652" s="6">
        <v>40000</v>
      </c>
      <c r="F652" s="3">
        <v>40000</v>
      </c>
      <c r="G652" s="3" t="s">
        <v>36</v>
      </c>
      <c r="H652" s="3">
        <f>tblSalaries[[#This Row],[clean Salary (in local currency)]]*VLOOKUP(tblSalaries[[#This Row],[Currency]],tblXrate[#Data],2,FALSE)</f>
        <v>40000</v>
      </c>
      <c r="I652" s="3" t="s">
        <v>1332</v>
      </c>
      <c r="J652" s="3" t="s">
        <v>112</v>
      </c>
      <c r="K652" s="3" t="s">
        <v>0</v>
      </c>
      <c r="L652" s="3" t="str">
        <f>VLOOKUP(tblSalaries[[#This Row],[Where do you work]],tblCountries[[Actual]:[Mapping]],2,FALSE)</f>
        <v>USA</v>
      </c>
      <c r="M652" s="12" t="str">
        <f>VLOOKUP(tblSalaries[[#This Row],[clean Country]], mapping!$M$4:$N$137, 2, FALSE)</f>
        <v>US / Canada</v>
      </c>
      <c r="N652" s="3" t="s">
        <v>61</v>
      </c>
      <c r="O652" s="12">
        <v>8</v>
      </c>
      <c r="P652" s="3">
        <v>4</v>
      </c>
    </row>
    <row r="653" spans="2:16" ht="15" customHeight="1">
      <c r="B653" s="3" t="s">
        <v>1333</v>
      </c>
      <c r="C653" s="12" t="str">
        <f>IF(AND(tblSalaries[[#This Row],[Region]]=Selected_Region, tblSalaries[[#This Row],[Job Type]]=Selected_Job_Type), COUNT($C$5:C652), "")</f>
        <v/>
      </c>
      <c r="D653" s="5">
        <v>41065.170937499999</v>
      </c>
      <c r="E653" s="6">
        <v>80000</v>
      </c>
      <c r="F653" s="3">
        <v>80000</v>
      </c>
      <c r="G653" s="3" t="s">
        <v>36</v>
      </c>
      <c r="H653" s="3">
        <f>tblSalaries[[#This Row],[clean Salary (in local currency)]]*VLOOKUP(tblSalaries[[#This Row],[Currency]],tblXrate[#Data],2,FALSE)</f>
        <v>80000</v>
      </c>
      <c r="I653" s="3" t="s">
        <v>1334</v>
      </c>
      <c r="J653" s="3" t="s">
        <v>184</v>
      </c>
      <c r="K653" s="3" t="s">
        <v>0</v>
      </c>
      <c r="L653" s="3" t="str">
        <f>VLOOKUP(tblSalaries[[#This Row],[Where do you work]],tblCountries[[Actual]:[Mapping]],2,FALSE)</f>
        <v>USA</v>
      </c>
      <c r="M653" s="12" t="str">
        <f>VLOOKUP(tblSalaries[[#This Row],[clean Country]], mapping!$M$4:$N$137, 2, FALSE)</f>
        <v>US / Canada</v>
      </c>
      <c r="N653" s="3" t="s">
        <v>34</v>
      </c>
      <c r="O653" s="12">
        <v>2.5</v>
      </c>
      <c r="P653" s="3">
        <v>2</v>
      </c>
    </row>
    <row r="654" spans="2:16" ht="15" customHeight="1">
      <c r="B654" s="3" t="s">
        <v>3777</v>
      </c>
      <c r="C654" s="12" t="str">
        <f>IF(AND(tblSalaries[[#This Row],[Region]]=Selected_Region, tblSalaries[[#This Row],[Job Type]]=Selected_Job_Type), COUNT($C$5:C653), "")</f>
        <v/>
      </c>
      <c r="D654" s="5">
        <v>41077.065810185188</v>
      </c>
      <c r="E654" s="6" t="s">
        <v>654</v>
      </c>
      <c r="F654" s="3">
        <v>400000</v>
      </c>
      <c r="G654" s="3" t="s">
        <v>31</v>
      </c>
      <c r="H654" s="3">
        <f>tblSalaries[[#This Row],[clean Salary (in local currency)]]*VLOOKUP(tblSalaries[[#This Row],[Currency]],tblXrate[#Data],2,FALSE)</f>
        <v>7123.1666749770275</v>
      </c>
      <c r="I654" s="3" t="s">
        <v>3778</v>
      </c>
      <c r="J654" s="3" t="s">
        <v>112</v>
      </c>
      <c r="K654" s="3" t="s">
        <v>1</v>
      </c>
      <c r="L654" s="3" t="str">
        <f>VLOOKUP(tblSalaries[[#This Row],[Where do you work]],tblCountries[[Actual]:[Mapping]],2,FALSE)</f>
        <v>India</v>
      </c>
      <c r="M654" s="12" t="str">
        <f>VLOOKUP(tblSalaries[[#This Row],[clean Country]], mapping!$M$4:$N$137, 2, FALSE)</f>
        <v>Asia</v>
      </c>
      <c r="N654" s="3" t="s">
        <v>73</v>
      </c>
      <c r="O654" s="12">
        <v>1.5</v>
      </c>
      <c r="P654" s="3">
        <v>2</v>
      </c>
    </row>
    <row r="655" spans="2:16" ht="15" customHeight="1">
      <c r="B655" s="3" t="s">
        <v>1337</v>
      </c>
      <c r="C655" s="12" t="str">
        <f>IF(AND(tblSalaries[[#This Row],[Region]]=Selected_Region, tblSalaries[[#This Row],[Job Type]]=Selected_Job_Type), COUNT($C$5:C654), "")</f>
        <v/>
      </c>
      <c r="D655" s="5">
        <v>41058.894016203703</v>
      </c>
      <c r="E655" s="6">
        <v>36000</v>
      </c>
      <c r="F655" s="3">
        <v>36000</v>
      </c>
      <c r="G655" s="3" t="s">
        <v>36</v>
      </c>
      <c r="H655" s="3">
        <f>tblSalaries[[#This Row],[clean Salary (in local currency)]]*VLOOKUP(tblSalaries[[#This Row],[Currency]],tblXrate[#Data],2,FALSE)</f>
        <v>36000</v>
      </c>
      <c r="I655" s="3" t="s">
        <v>1336</v>
      </c>
      <c r="J655" s="3" t="s">
        <v>184</v>
      </c>
      <c r="K655" s="3" t="s">
        <v>0</v>
      </c>
      <c r="L655" s="3" t="str">
        <f>VLOOKUP(tblSalaries[[#This Row],[Where do you work]],tblCountries[[Actual]:[Mapping]],2,FALSE)</f>
        <v>USA</v>
      </c>
      <c r="M655" s="12" t="str">
        <f>VLOOKUP(tblSalaries[[#This Row],[clean Country]], mapping!$M$4:$N$137, 2, FALSE)</f>
        <v>US / Canada</v>
      </c>
      <c r="N655" s="3" t="s">
        <v>61</v>
      </c>
      <c r="O655" s="12">
        <v>8</v>
      </c>
      <c r="P655" s="3">
        <v>8</v>
      </c>
    </row>
    <row r="656" spans="2:16" ht="15" customHeight="1">
      <c r="B656" s="3" t="s">
        <v>1338</v>
      </c>
      <c r="C656" s="12" t="str">
        <f>IF(AND(tblSalaries[[#This Row],[Region]]=Selected_Region, tblSalaries[[#This Row],[Job Type]]=Selected_Job_Type), COUNT($C$5:C655), "")</f>
        <v/>
      </c>
      <c r="D656" s="5">
        <v>41059.888553240744</v>
      </c>
      <c r="E656" s="6">
        <v>45000</v>
      </c>
      <c r="F656" s="3">
        <v>45000</v>
      </c>
      <c r="G656" s="3" t="s">
        <v>36</v>
      </c>
      <c r="H656" s="3">
        <f>tblSalaries[[#This Row],[clean Salary (in local currency)]]*VLOOKUP(tblSalaries[[#This Row],[Currency]],tblXrate[#Data],2,FALSE)</f>
        <v>45000</v>
      </c>
      <c r="I656" s="3" t="s">
        <v>1336</v>
      </c>
      <c r="J656" s="3" t="s">
        <v>184</v>
      </c>
      <c r="K656" s="3" t="s">
        <v>0</v>
      </c>
      <c r="L656" s="3" t="str">
        <f>VLOOKUP(tblSalaries[[#This Row],[Where do you work]],tblCountries[[Actual]:[Mapping]],2,FALSE)</f>
        <v>USA</v>
      </c>
      <c r="M656" s="12" t="str">
        <f>VLOOKUP(tblSalaries[[#This Row],[clean Country]], mapping!$M$4:$N$137, 2, FALSE)</f>
        <v>US / Canada</v>
      </c>
      <c r="N656" s="3" t="s">
        <v>34</v>
      </c>
      <c r="O656" s="12">
        <v>2.5</v>
      </c>
      <c r="P656" s="3">
        <v>10</v>
      </c>
    </row>
    <row r="657" spans="2:16" ht="15" customHeight="1">
      <c r="B657" s="3" t="s">
        <v>1339</v>
      </c>
      <c r="C657" s="12" t="str">
        <f>IF(AND(tblSalaries[[#This Row],[Region]]=Selected_Region, tblSalaries[[#This Row],[Job Type]]=Selected_Job_Type), COUNT($C$5:C656), "")</f>
        <v/>
      </c>
      <c r="D657" s="5">
        <v>41070.911458333336</v>
      </c>
      <c r="E657" s="6" t="s">
        <v>1340</v>
      </c>
      <c r="F657" s="3">
        <v>31185</v>
      </c>
      <c r="G657" s="3" t="s">
        <v>108</v>
      </c>
      <c r="H657" s="3">
        <f>tblSalaries[[#This Row],[clean Salary (in local currency)]]*VLOOKUP(tblSalaries[[#This Row],[Currency]],tblXrate[#Data],2,FALSE)</f>
        <v>49153.119414418252</v>
      </c>
      <c r="I657" s="3" t="s">
        <v>1341</v>
      </c>
      <c r="J657" s="3" t="s">
        <v>134</v>
      </c>
      <c r="K657" s="3" t="s">
        <v>89</v>
      </c>
      <c r="L657" s="3" t="str">
        <f>VLOOKUP(tblSalaries[[#This Row],[Where do you work]],tblCountries[[Actual]:[Mapping]],2,FALSE)</f>
        <v>UK</v>
      </c>
      <c r="M657" s="12" t="str">
        <f>VLOOKUP(tblSalaries[[#This Row],[clean Country]], mapping!$M$4:$N$137, 2, FALSE)</f>
        <v>EU</v>
      </c>
      <c r="N657" s="3" t="s">
        <v>38</v>
      </c>
      <c r="O657" s="12">
        <v>5</v>
      </c>
      <c r="P657" s="3">
        <v>7</v>
      </c>
    </row>
    <row r="658" spans="2:16" ht="15" customHeight="1">
      <c r="B658" s="3" t="s">
        <v>1342</v>
      </c>
      <c r="C658" s="12" t="str">
        <f>IF(AND(tblSalaries[[#This Row],[Region]]=Selected_Region, tblSalaries[[#This Row],[Job Type]]=Selected_Job_Type), COUNT($C$5:C657), "")</f>
        <v/>
      </c>
      <c r="D658" s="5">
        <v>41055.06386574074</v>
      </c>
      <c r="E658" s="6">
        <v>108000</v>
      </c>
      <c r="F658" s="3">
        <v>108000</v>
      </c>
      <c r="G658" s="3" t="s">
        <v>36</v>
      </c>
      <c r="H658" s="3">
        <f>tblSalaries[[#This Row],[clean Salary (in local currency)]]*VLOOKUP(tblSalaries[[#This Row],[Currency]],tblXrate[#Data],2,FALSE)</f>
        <v>108000</v>
      </c>
      <c r="I658" s="3" t="s">
        <v>1343</v>
      </c>
      <c r="J658" s="3" t="s">
        <v>134</v>
      </c>
      <c r="K658" s="3" t="s">
        <v>0</v>
      </c>
      <c r="L658" s="3" t="str">
        <f>VLOOKUP(tblSalaries[[#This Row],[Where do you work]],tblCountries[[Actual]:[Mapping]],2,FALSE)</f>
        <v>USA</v>
      </c>
      <c r="M658" s="12" t="str">
        <f>VLOOKUP(tblSalaries[[#This Row],[clean Country]], mapping!$M$4:$N$137, 2, FALSE)</f>
        <v>US / Canada</v>
      </c>
      <c r="N658" s="3" t="s">
        <v>34</v>
      </c>
      <c r="O658" s="12">
        <v>2.5</v>
      </c>
    </row>
    <row r="659" spans="2:16" ht="15" customHeight="1">
      <c r="B659" s="3" t="s">
        <v>1344</v>
      </c>
      <c r="C659" s="12" t="str">
        <f>IF(AND(tblSalaries[[#This Row],[Region]]=Selected_Region, tblSalaries[[#This Row],[Job Type]]=Selected_Job_Type), COUNT($C$5:C658), "")</f>
        <v/>
      </c>
      <c r="D659" s="5">
        <v>41054.992673611108</v>
      </c>
      <c r="E659" s="6" t="s">
        <v>832</v>
      </c>
      <c r="F659" s="3">
        <v>30000</v>
      </c>
      <c r="G659" s="3" t="s">
        <v>108</v>
      </c>
      <c r="H659" s="3">
        <f>tblSalaries[[#This Row],[clean Salary (in local currency)]]*VLOOKUP(tblSalaries[[#This Row],[Currency]],tblXrate[#Data],2,FALSE)</f>
        <v>47285.348162018527</v>
      </c>
      <c r="I659" s="3" t="s">
        <v>1345</v>
      </c>
      <c r="J659" s="3" t="s">
        <v>134</v>
      </c>
      <c r="K659" s="3" t="s">
        <v>89</v>
      </c>
      <c r="L659" s="3" t="str">
        <f>VLOOKUP(tblSalaries[[#This Row],[Where do you work]],tblCountries[[Actual]:[Mapping]],2,FALSE)</f>
        <v>UK</v>
      </c>
      <c r="M659" s="12" t="str">
        <f>VLOOKUP(tblSalaries[[#This Row],[clean Country]], mapping!$M$4:$N$137, 2, FALSE)</f>
        <v>EU</v>
      </c>
      <c r="N659" s="3" t="s">
        <v>38</v>
      </c>
      <c r="O659" s="12">
        <v>5</v>
      </c>
    </row>
    <row r="660" spans="2:16" ht="15" customHeight="1">
      <c r="B660" s="3" t="s">
        <v>1346</v>
      </c>
      <c r="C660" s="12" t="str">
        <f>IF(AND(tblSalaries[[#This Row],[Region]]=Selected_Region, tblSalaries[[#This Row],[Job Type]]=Selected_Job_Type), COUNT($C$5:C659), "")</f>
        <v/>
      </c>
      <c r="D660" s="5">
        <v>41064.985208333332</v>
      </c>
      <c r="E660" s="6" t="s">
        <v>1347</v>
      </c>
      <c r="F660" s="3">
        <v>11000</v>
      </c>
      <c r="G660" s="3" t="s">
        <v>36</v>
      </c>
      <c r="H660" s="3">
        <f>tblSalaries[[#This Row],[clean Salary (in local currency)]]*VLOOKUP(tblSalaries[[#This Row],[Currency]],tblXrate[#Data],2,FALSE)</f>
        <v>11000</v>
      </c>
      <c r="I660" s="3" t="s">
        <v>1348</v>
      </c>
      <c r="J660" s="3" t="s">
        <v>112</v>
      </c>
      <c r="K660" s="3" t="s">
        <v>1349</v>
      </c>
      <c r="L660" s="3" t="str">
        <f>VLOOKUP(tblSalaries[[#This Row],[Where do you work]],tblCountries[[Actual]:[Mapping]],2,FALSE)</f>
        <v>Tunisia</v>
      </c>
      <c r="M660" s="12" t="str">
        <f>VLOOKUP(tblSalaries[[#This Row],[clean Country]], mapping!$M$4:$N$137, 2, FALSE)</f>
        <v>Africa</v>
      </c>
      <c r="N660" s="3" t="s">
        <v>38</v>
      </c>
      <c r="O660" s="12">
        <v>5</v>
      </c>
      <c r="P660" s="3">
        <v>8</v>
      </c>
    </row>
    <row r="661" spans="2:16" ht="15" customHeight="1">
      <c r="B661" s="3" t="s">
        <v>1350</v>
      </c>
      <c r="C661" s="12" t="str">
        <f>IF(AND(tblSalaries[[#This Row],[Region]]=Selected_Region, tblSalaries[[#This Row],[Job Type]]=Selected_Job_Type), COUNT($C$5:C660), "")</f>
        <v/>
      </c>
      <c r="D661" s="5">
        <v>41055.029699074075</v>
      </c>
      <c r="E661" s="6">
        <v>45000</v>
      </c>
      <c r="F661" s="3">
        <v>45000</v>
      </c>
      <c r="G661" s="3" t="s">
        <v>36</v>
      </c>
      <c r="H661" s="3">
        <f>tblSalaries[[#This Row],[clean Salary (in local currency)]]*VLOOKUP(tblSalaries[[#This Row],[Currency]],tblXrate[#Data],2,FALSE)</f>
        <v>45000</v>
      </c>
      <c r="I661" s="3" t="s">
        <v>1351</v>
      </c>
      <c r="J661" s="3" t="s">
        <v>112</v>
      </c>
      <c r="K661" s="3" t="s">
        <v>0</v>
      </c>
      <c r="L661" s="3" t="str">
        <f>VLOOKUP(tblSalaries[[#This Row],[Where do you work]],tblCountries[[Actual]:[Mapping]],2,FALSE)</f>
        <v>USA</v>
      </c>
      <c r="M661" s="12" t="str">
        <f>VLOOKUP(tblSalaries[[#This Row],[clean Country]], mapping!$M$4:$N$137, 2, FALSE)</f>
        <v>US / Canada</v>
      </c>
      <c r="N661" s="3" t="s">
        <v>38</v>
      </c>
      <c r="O661" s="12">
        <v>5</v>
      </c>
    </row>
    <row r="662" spans="2:16" ht="15" customHeight="1">
      <c r="B662" s="3" t="s">
        <v>1352</v>
      </c>
      <c r="C662" s="12" t="str">
        <f>IF(AND(tblSalaries[[#This Row],[Region]]=Selected_Region, tblSalaries[[#This Row],[Job Type]]=Selected_Job_Type), COUNT($C$5:C661), "")</f>
        <v/>
      </c>
      <c r="D662" s="5">
        <v>41055.046736111108</v>
      </c>
      <c r="E662" s="6" t="s">
        <v>1299</v>
      </c>
      <c r="F662" s="3">
        <v>60000</v>
      </c>
      <c r="G662" s="3" t="s">
        <v>108</v>
      </c>
      <c r="H662" s="3">
        <f>tblSalaries[[#This Row],[clean Salary (in local currency)]]*VLOOKUP(tblSalaries[[#This Row],[Currency]],tblXrate[#Data],2,FALSE)</f>
        <v>94570.696324037053</v>
      </c>
      <c r="I662" s="3" t="s">
        <v>1353</v>
      </c>
      <c r="J662" s="3" t="s">
        <v>112</v>
      </c>
      <c r="K662" s="3" t="s">
        <v>89</v>
      </c>
      <c r="L662" s="3" t="str">
        <f>VLOOKUP(tblSalaries[[#This Row],[Where do you work]],tblCountries[[Actual]:[Mapping]],2,FALSE)</f>
        <v>UK</v>
      </c>
      <c r="M662" s="12" t="str">
        <f>VLOOKUP(tblSalaries[[#This Row],[clean Country]], mapping!$M$4:$N$137, 2, FALSE)</f>
        <v>EU</v>
      </c>
      <c r="N662" s="3" t="s">
        <v>61</v>
      </c>
      <c r="O662" s="12">
        <v>8</v>
      </c>
    </row>
    <row r="663" spans="2:16" ht="15" customHeight="1">
      <c r="B663" s="3" t="s">
        <v>1354</v>
      </c>
      <c r="C663" s="12" t="str">
        <f>IF(AND(tblSalaries[[#This Row],[Region]]=Selected_Region, tblSalaries[[#This Row],[Job Type]]=Selected_Job_Type), COUNT($C$5:C662), "")</f>
        <v/>
      </c>
      <c r="D663" s="5">
        <v>41060.559594907405</v>
      </c>
      <c r="E663" s="6" t="s">
        <v>1355</v>
      </c>
      <c r="F663" s="3">
        <v>85000</v>
      </c>
      <c r="G663" s="3" t="s">
        <v>63</v>
      </c>
      <c r="H663" s="3">
        <f>tblSalaries[[#This Row],[clean Salary (in local currency)]]*VLOOKUP(tblSalaries[[#This Row],[Currency]],tblXrate[#Data],2,FALSE)</f>
        <v>86692.320794224041</v>
      </c>
      <c r="I663" s="3" t="s">
        <v>1356</v>
      </c>
      <c r="J663" s="3" t="s">
        <v>112</v>
      </c>
      <c r="K663" s="3" t="s">
        <v>64</v>
      </c>
      <c r="L663" s="3" t="str">
        <f>VLOOKUP(tblSalaries[[#This Row],[Where do you work]],tblCountries[[Actual]:[Mapping]],2,FALSE)</f>
        <v>Australia</v>
      </c>
      <c r="M663" s="12" t="str">
        <f>VLOOKUP(tblSalaries[[#This Row],[clean Country]], mapping!$M$4:$N$137, 2, FALSE)</f>
        <v>Pacific</v>
      </c>
      <c r="N663" s="3" t="s">
        <v>73</v>
      </c>
      <c r="O663" s="12">
        <v>1.5</v>
      </c>
      <c r="P663" s="3">
        <v>5</v>
      </c>
    </row>
    <row r="664" spans="2:16" ht="15" customHeight="1">
      <c r="B664" s="3" t="s">
        <v>1357</v>
      </c>
      <c r="C664" s="12" t="str">
        <f>IF(AND(tblSalaries[[#This Row],[Region]]=Selected_Region, tblSalaries[[#This Row],[Job Type]]=Selected_Job_Type), COUNT($C$5:C663), "")</f>
        <v/>
      </c>
      <c r="D664" s="5">
        <v>41055.04792824074</v>
      </c>
      <c r="E664" s="6">
        <v>76000</v>
      </c>
      <c r="F664" s="3">
        <v>76000</v>
      </c>
      <c r="G664" s="3" t="s">
        <v>36</v>
      </c>
      <c r="H664" s="3">
        <f>tblSalaries[[#This Row],[clean Salary (in local currency)]]*VLOOKUP(tblSalaries[[#This Row],[Currency]],tblXrate[#Data],2,FALSE)</f>
        <v>76000</v>
      </c>
      <c r="I664" s="3" t="s">
        <v>1358</v>
      </c>
      <c r="J664" s="3" t="s">
        <v>134</v>
      </c>
      <c r="K664" s="3" t="s">
        <v>0</v>
      </c>
      <c r="L664" s="3" t="str">
        <f>VLOOKUP(tblSalaries[[#This Row],[Where do you work]],tblCountries[[Actual]:[Mapping]],2,FALSE)</f>
        <v>USA</v>
      </c>
      <c r="M664" s="12" t="str">
        <f>VLOOKUP(tblSalaries[[#This Row],[clean Country]], mapping!$M$4:$N$137, 2, FALSE)</f>
        <v>US / Canada</v>
      </c>
      <c r="N664" s="3" t="s">
        <v>61</v>
      </c>
      <c r="O664" s="12">
        <v>8</v>
      </c>
    </row>
    <row r="665" spans="2:16" ht="15" customHeight="1">
      <c r="B665" s="3" t="s">
        <v>3297</v>
      </c>
      <c r="C665" s="12" t="str">
        <f>IF(AND(tblSalaries[[#This Row],[Region]]=Selected_Region, tblSalaries[[#This Row],[Job Type]]=Selected_Job_Type), COUNT($C$5:C664), "")</f>
        <v/>
      </c>
      <c r="D665" s="5">
        <v>41055.081516203703</v>
      </c>
      <c r="E665" s="6">
        <v>80000</v>
      </c>
      <c r="F665" s="3">
        <v>80000</v>
      </c>
      <c r="G665" s="3" t="s">
        <v>48</v>
      </c>
      <c r="H665" s="3">
        <f>tblSalaries[[#This Row],[clean Salary (in local currency)]]*VLOOKUP(tblSalaries[[#This Row],[Currency]],tblXrate[#Data],2,FALSE)</f>
        <v>78668.921842426149</v>
      </c>
      <c r="I665" s="3" t="s">
        <v>3298</v>
      </c>
      <c r="J665" s="3" t="s">
        <v>112</v>
      </c>
      <c r="K665" s="3" t="s">
        <v>50</v>
      </c>
      <c r="L665" s="3" t="str">
        <f>VLOOKUP(tblSalaries[[#This Row],[Where do you work]],tblCountries[[Actual]:[Mapping]],2,FALSE)</f>
        <v>Canada</v>
      </c>
      <c r="M665" s="12" t="str">
        <f>VLOOKUP(tblSalaries[[#This Row],[clean Country]], mapping!$M$4:$N$137, 2, FALSE)</f>
        <v>US / Canada</v>
      </c>
      <c r="N665" s="3" t="s">
        <v>38</v>
      </c>
      <c r="O665" s="12">
        <v>5</v>
      </c>
    </row>
    <row r="666" spans="2:16" ht="15" customHeight="1">
      <c r="B666" s="3" t="s">
        <v>3802</v>
      </c>
      <c r="C666" s="12" t="str">
        <f>IF(AND(tblSalaries[[#This Row],[Region]]=Selected_Region, tblSalaries[[#This Row],[Job Type]]=Selected_Job_Type), COUNT($C$5:C665), "")</f>
        <v/>
      </c>
      <c r="D666" s="5">
        <v>41055.065011574072</v>
      </c>
      <c r="E666" s="6" t="s">
        <v>3803</v>
      </c>
      <c r="F666" s="3">
        <v>400000</v>
      </c>
      <c r="G666" s="3" t="s">
        <v>31</v>
      </c>
      <c r="H666" s="3">
        <f>tblSalaries[[#This Row],[clean Salary (in local currency)]]*VLOOKUP(tblSalaries[[#This Row],[Currency]],tblXrate[#Data],2,FALSE)</f>
        <v>7123.1666749770275</v>
      </c>
      <c r="I666" s="3" t="s">
        <v>3804</v>
      </c>
      <c r="J666" s="3" t="s">
        <v>112</v>
      </c>
      <c r="K666" s="3" t="s">
        <v>1</v>
      </c>
      <c r="L666" s="3" t="str">
        <f>VLOOKUP(tblSalaries[[#This Row],[Where do you work]],tblCountries[[Actual]:[Mapping]],2,FALSE)</f>
        <v>India</v>
      </c>
      <c r="M666" s="12" t="str">
        <f>VLOOKUP(tblSalaries[[#This Row],[clean Country]], mapping!$M$4:$N$137, 2, FALSE)</f>
        <v>Asia</v>
      </c>
      <c r="N666" s="3" t="s">
        <v>38</v>
      </c>
      <c r="O666" s="12">
        <v>5</v>
      </c>
    </row>
    <row r="667" spans="2:16" ht="15" customHeight="1">
      <c r="B667" s="3" t="s">
        <v>1365</v>
      </c>
      <c r="C667" s="12" t="str">
        <f>IF(AND(tblSalaries[[#This Row],[Region]]=Selected_Region, tblSalaries[[#This Row],[Job Type]]=Selected_Job_Type), COUNT($C$5:C666), "")</f>
        <v/>
      </c>
      <c r="D667" s="5">
        <v>41055.09302083333</v>
      </c>
      <c r="E667" s="6">
        <v>19200</v>
      </c>
      <c r="F667" s="3">
        <v>19200</v>
      </c>
      <c r="G667" s="3" t="s">
        <v>36</v>
      </c>
      <c r="H667" s="3">
        <f>tblSalaries[[#This Row],[clean Salary (in local currency)]]*VLOOKUP(tblSalaries[[#This Row],[Currency]],tblXrate[#Data],2,FALSE)</f>
        <v>19200</v>
      </c>
      <c r="I667" s="3" t="s">
        <v>1366</v>
      </c>
      <c r="J667" s="3" t="s">
        <v>134</v>
      </c>
      <c r="K667" s="3" t="s">
        <v>127</v>
      </c>
      <c r="L667" s="3" t="str">
        <f>VLOOKUP(tblSalaries[[#This Row],[Where do you work]],tblCountries[[Actual]:[Mapping]],2,FALSE)</f>
        <v>Romania</v>
      </c>
      <c r="M667" s="12" t="str">
        <f>VLOOKUP(tblSalaries[[#This Row],[clean Country]], mapping!$M$4:$N$137, 2, FALSE)</f>
        <v>EU</v>
      </c>
      <c r="N667" s="3" t="s">
        <v>61</v>
      </c>
      <c r="O667" s="12">
        <v>8</v>
      </c>
    </row>
    <row r="668" spans="2:16" ht="15" customHeight="1">
      <c r="B668" s="3" t="s">
        <v>1314</v>
      </c>
      <c r="C668" s="12" t="str">
        <f>IF(AND(tblSalaries[[#This Row],[Region]]=Selected_Region, tblSalaries[[#This Row],[Job Type]]=Selected_Job_Type), COUNT($C$5:C667), "")</f>
        <v/>
      </c>
      <c r="D668" s="5">
        <v>41057.648182870369</v>
      </c>
      <c r="E668" s="6">
        <v>600</v>
      </c>
      <c r="F668" s="3">
        <v>7200</v>
      </c>
      <c r="G668" s="3" t="s">
        <v>36</v>
      </c>
      <c r="H668" s="3">
        <f>tblSalaries[[#This Row],[clean Salary (in local currency)]]*VLOOKUP(tblSalaries[[#This Row],[Currency]],tblXrate[#Data],2,FALSE)</f>
        <v>7200</v>
      </c>
      <c r="I668" s="3" t="s">
        <v>1315</v>
      </c>
      <c r="J668" s="3" t="s">
        <v>112</v>
      </c>
      <c r="K668" s="3" t="s">
        <v>1</v>
      </c>
      <c r="L668" s="3" t="str">
        <f>VLOOKUP(tblSalaries[[#This Row],[Where do you work]],tblCountries[[Actual]:[Mapping]],2,FALSE)</f>
        <v>India</v>
      </c>
      <c r="M668" s="12" t="str">
        <f>VLOOKUP(tblSalaries[[#This Row],[clean Country]], mapping!$M$4:$N$137, 2, FALSE)</f>
        <v>Asia</v>
      </c>
      <c r="N668" s="3" t="s">
        <v>61</v>
      </c>
      <c r="O668" s="12">
        <v>8</v>
      </c>
      <c r="P668" s="3">
        <v>10</v>
      </c>
    </row>
    <row r="669" spans="2:16" ht="15" customHeight="1">
      <c r="B669" s="3" t="s">
        <v>3668</v>
      </c>
      <c r="C669" s="12" t="str">
        <f>IF(AND(tblSalaries[[#This Row],[Region]]=Selected_Region, tblSalaries[[#This Row],[Job Type]]=Selected_Job_Type), COUNT($C$5:C668), "")</f>
        <v/>
      </c>
      <c r="D669" s="5">
        <v>41057.970277777778</v>
      </c>
      <c r="E669" s="6" t="s">
        <v>3669</v>
      </c>
      <c r="F669" s="3">
        <v>7200</v>
      </c>
      <c r="G669" s="3" t="s">
        <v>36</v>
      </c>
      <c r="H669" s="3">
        <f>tblSalaries[[#This Row],[clean Salary (in local currency)]]*VLOOKUP(tblSalaries[[#This Row],[Currency]],tblXrate[#Data],2,FALSE)</f>
        <v>7200</v>
      </c>
      <c r="I669" s="3" t="s">
        <v>3670</v>
      </c>
      <c r="J669" s="3" t="s">
        <v>632</v>
      </c>
      <c r="K669" s="3" t="s">
        <v>1</v>
      </c>
      <c r="L669" s="3" t="str">
        <f>VLOOKUP(tblSalaries[[#This Row],[Where do you work]],tblCountries[[Actual]:[Mapping]],2,FALSE)</f>
        <v>India</v>
      </c>
      <c r="M669" s="12" t="str">
        <f>VLOOKUP(tblSalaries[[#This Row],[clean Country]], mapping!$M$4:$N$137, 2, FALSE)</f>
        <v>Asia</v>
      </c>
      <c r="N669" s="3" t="s">
        <v>38</v>
      </c>
      <c r="O669" s="12">
        <v>5</v>
      </c>
      <c r="P669" s="3">
        <v>7</v>
      </c>
    </row>
    <row r="670" spans="2:16" ht="15" customHeight="1">
      <c r="B670" s="3" t="s">
        <v>323</v>
      </c>
      <c r="C670" s="12" t="str">
        <f>IF(AND(tblSalaries[[#This Row],[Region]]=Selected_Region, tblSalaries[[#This Row],[Job Type]]=Selected_Job_Type), COUNT($C$5:C669), "")</f>
        <v/>
      </c>
      <c r="D670" s="5">
        <v>41058.331296296295</v>
      </c>
      <c r="E670" s="6">
        <v>800000</v>
      </c>
      <c r="F670" s="3">
        <v>9600000</v>
      </c>
      <c r="G670" s="3" t="s">
        <v>324</v>
      </c>
      <c r="H670" s="3">
        <f>tblSalaries[[#This Row],[clean Salary (in local currency)]]*VLOOKUP(tblSalaries[[#This Row],[Currency]],tblXrate[#Data],2,FALSE)</f>
        <v>7261.724659606657</v>
      </c>
      <c r="I670" s="3" t="s">
        <v>112</v>
      </c>
      <c r="J670" s="3" t="s">
        <v>112</v>
      </c>
      <c r="K670" s="3" t="s">
        <v>325</v>
      </c>
      <c r="L670" s="3" t="str">
        <f>VLOOKUP(tblSalaries[[#This Row],[Where do you work]],tblCountries[[Actual]:[Mapping]],2,FALSE)</f>
        <v>Mongolia</v>
      </c>
      <c r="M670" s="12" t="str">
        <f>VLOOKUP(tblSalaries[[#This Row],[clean Country]], mapping!$M$4:$N$137, 2, FALSE)</f>
        <v>Asia</v>
      </c>
      <c r="N670" s="3" t="s">
        <v>61</v>
      </c>
      <c r="O670" s="12">
        <v>8</v>
      </c>
      <c r="P670" s="3">
        <v>2</v>
      </c>
    </row>
    <row r="671" spans="2:16" ht="15" customHeight="1">
      <c r="B671" s="3" t="s">
        <v>3437</v>
      </c>
      <c r="C671" s="12" t="str">
        <f>IF(AND(tblSalaries[[#This Row],[Region]]=Selected_Region, tblSalaries[[#This Row],[Job Type]]=Selected_Job_Type), COUNT($C$5:C670), "")</f>
        <v/>
      </c>
      <c r="D671" s="5">
        <v>41057.507048611114</v>
      </c>
      <c r="E671" s="6">
        <v>7265</v>
      </c>
      <c r="F671" s="3">
        <v>7265</v>
      </c>
      <c r="G671" s="3" t="s">
        <v>36</v>
      </c>
      <c r="H671" s="3">
        <f>tblSalaries[[#This Row],[clean Salary (in local currency)]]*VLOOKUP(tblSalaries[[#This Row],[Currency]],tblXrate[#Data],2,FALSE)</f>
        <v>7265</v>
      </c>
      <c r="I671" s="3" t="s">
        <v>3438</v>
      </c>
      <c r="J671" s="3" t="s">
        <v>374</v>
      </c>
      <c r="K671" s="3" t="s">
        <v>1</v>
      </c>
      <c r="L671" s="3" t="str">
        <f>VLOOKUP(tblSalaries[[#This Row],[Where do you work]],tblCountries[[Actual]:[Mapping]],2,FALSE)</f>
        <v>India</v>
      </c>
      <c r="M671" s="12" t="str">
        <f>VLOOKUP(tblSalaries[[#This Row],[clean Country]], mapping!$M$4:$N$137, 2, FALSE)</f>
        <v>Asia</v>
      </c>
      <c r="N671" s="3" t="s">
        <v>38</v>
      </c>
      <c r="O671" s="12">
        <v>5</v>
      </c>
      <c r="P671" s="3">
        <v>6</v>
      </c>
    </row>
    <row r="672" spans="2:16" ht="15" customHeight="1">
      <c r="B672" s="3" t="s">
        <v>3487</v>
      </c>
      <c r="C672" s="12" t="str">
        <f>IF(AND(tblSalaries[[#This Row],[Region]]=Selected_Region, tblSalaries[[#This Row],[Job Type]]=Selected_Job_Type), COUNT($C$5:C671), "")</f>
        <v/>
      </c>
      <c r="D672" s="5">
        <v>41057.60733796296</v>
      </c>
      <c r="E672" s="6">
        <v>408000</v>
      </c>
      <c r="F672" s="3">
        <v>408000</v>
      </c>
      <c r="G672" s="3" t="s">
        <v>31</v>
      </c>
      <c r="H672" s="3">
        <f>tblSalaries[[#This Row],[clean Salary (in local currency)]]*VLOOKUP(tblSalaries[[#This Row],[Currency]],tblXrate[#Data],2,FALSE)</f>
        <v>7265.630008476568</v>
      </c>
      <c r="I672" s="3" t="s">
        <v>3488</v>
      </c>
      <c r="J672" s="3" t="s">
        <v>45</v>
      </c>
      <c r="K672" s="3" t="s">
        <v>1</v>
      </c>
      <c r="L672" s="3" t="str">
        <f>VLOOKUP(tblSalaries[[#This Row],[Where do you work]],tblCountries[[Actual]:[Mapping]],2,FALSE)</f>
        <v>India</v>
      </c>
      <c r="M672" s="12" t="str">
        <f>VLOOKUP(tblSalaries[[#This Row],[clean Country]], mapping!$M$4:$N$137, 2, FALSE)</f>
        <v>Asia</v>
      </c>
      <c r="N672" s="3" t="s">
        <v>61</v>
      </c>
      <c r="O672" s="12">
        <v>8</v>
      </c>
      <c r="P672" s="3">
        <v>5</v>
      </c>
    </row>
    <row r="673" spans="2:16" ht="15" customHeight="1">
      <c r="B673" s="3" t="s">
        <v>1378</v>
      </c>
      <c r="C673" s="12" t="str">
        <f>IF(AND(tblSalaries[[#This Row],[Region]]=Selected_Region, tblSalaries[[#This Row],[Job Type]]=Selected_Job_Type), COUNT($C$5:C672), "")</f>
        <v/>
      </c>
      <c r="D673" s="5">
        <v>41056.522743055553</v>
      </c>
      <c r="E673" s="6" t="s">
        <v>1379</v>
      </c>
      <c r="F673" s="3">
        <v>62000</v>
      </c>
      <c r="G673" s="3" t="s">
        <v>36</v>
      </c>
      <c r="H673" s="3">
        <f>tblSalaries[[#This Row],[clean Salary (in local currency)]]*VLOOKUP(tblSalaries[[#This Row],[Currency]],tblXrate[#Data],2,FALSE)</f>
        <v>62000</v>
      </c>
      <c r="I673" s="3" t="s">
        <v>1380</v>
      </c>
      <c r="J673" s="3" t="s">
        <v>134</v>
      </c>
      <c r="K673" s="3" t="s">
        <v>1209</v>
      </c>
      <c r="L673" s="3" t="str">
        <f>VLOOKUP(tblSalaries[[#This Row],[Where do you work]],tblCountries[[Actual]:[Mapping]],2,FALSE)</f>
        <v>Qatar</v>
      </c>
      <c r="M673" s="12" t="str">
        <f>VLOOKUP(tblSalaries[[#This Row],[clean Country]], mapping!$M$4:$N$137, 2, FALSE)</f>
        <v>Middle East</v>
      </c>
      <c r="N673" s="3" t="s">
        <v>61</v>
      </c>
      <c r="O673" s="12">
        <v>8</v>
      </c>
      <c r="P673" s="3">
        <v>11</v>
      </c>
    </row>
    <row r="674" spans="2:16" ht="15" customHeight="1">
      <c r="B674" s="3" t="s">
        <v>1381</v>
      </c>
      <c r="C674" s="12" t="str">
        <f>IF(AND(tblSalaries[[#This Row],[Region]]=Selected_Region, tblSalaries[[#This Row],[Job Type]]=Selected_Job_Type), COUNT($C$5:C673), "")</f>
        <v/>
      </c>
      <c r="D674" s="5">
        <v>41054.215613425928</v>
      </c>
      <c r="E674" s="6">
        <v>69000</v>
      </c>
      <c r="F674" s="3">
        <v>69000</v>
      </c>
      <c r="G674" s="3" t="s">
        <v>36</v>
      </c>
      <c r="H674" s="3">
        <f>tblSalaries[[#This Row],[clean Salary (in local currency)]]*VLOOKUP(tblSalaries[[#This Row],[Currency]],tblXrate[#Data],2,FALSE)</f>
        <v>69000</v>
      </c>
      <c r="I674" s="3" t="s">
        <v>1382</v>
      </c>
      <c r="J674" s="3" t="s">
        <v>374</v>
      </c>
      <c r="K674" s="3" t="s">
        <v>0</v>
      </c>
      <c r="L674" s="3" t="str">
        <f>VLOOKUP(tblSalaries[[#This Row],[Where do you work]],tblCountries[[Actual]:[Mapping]],2,FALSE)</f>
        <v>USA</v>
      </c>
      <c r="M674" s="12" t="str">
        <f>VLOOKUP(tblSalaries[[#This Row],[clean Country]], mapping!$M$4:$N$137, 2, FALSE)</f>
        <v>US / Canada</v>
      </c>
      <c r="N674" s="3" t="s">
        <v>38</v>
      </c>
      <c r="O674" s="12">
        <v>5</v>
      </c>
    </row>
    <row r="675" spans="2:16" ht="15" customHeight="1">
      <c r="B675" s="3" t="s">
        <v>1383</v>
      </c>
      <c r="C675" s="12" t="str">
        <f>IF(AND(tblSalaries[[#This Row],[Region]]=Selected_Region, tblSalaries[[#This Row],[Job Type]]=Selected_Job_Type), COUNT($C$5:C674), "")</f>
        <v/>
      </c>
      <c r="D675" s="5">
        <v>41058.324259259258</v>
      </c>
      <c r="E675" s="6">
        <v>70000</v>
      </c>
      <c r="F675" s="3">
        <v>70000</v>
      </c>
      <c r="G675" s="3" t="s">
        <v>36</v>
      </c>
      <c r="H675" s="3">
        <f>tblSalaries[[#This Row],[clean Salary (in local currency)]]*VLOOKUP(tblSalaries[[#This Row],[Currency]],tblXrate[#Data],2,FALSE)</f>
        <v>70000</v>
      </c>
      <c r="I675" s="3" t="s">
        <v>1384</v>
      </c>
      <c r="J675" s="3" t="s">
        <v>112</v>
      </c>
      <c r="K675" s="3" t="s">
        <v>0</v>
      </c>
      <c r="L675" s="3" t="str">
        <f>VLOOKUP(tblSalaries[[#This Row],[Where do you work]],tblCountries[[Actual]:[Mapping]],2,FALSE)</f>
        <v>USA</v>
      </c>
      <c r="M675" s="12" t="str">
        <f>VLOOKUP(tblSalaries[[#This Row],[clean Country]], mapping!$M$4:$N$137, 2, FALSE)</f>
        <v>US / Canada</v>
      </c>
      <c r="N675" s="3" t="s">
        <v>73</v>
      </c>
      <c r="O675" s="12">
        <v>1.5</v>
      </c>
      <c r="P675" s="3">
        <v>6</v>
      </c>
    </row>
    <row r="676" spans="2:16" ht="15" customHeight="1">
      <c r="B676" s="3" t="s">
        <v>1385</v>
      </c>
      <c r="C676" s="12" t="str">
        <f>IF(AND(tblSalaries[[#This Row],[Region]]=Selected_Region, tblSalaries[[#This Row],[Job Type]]=Selected_Job_Type), COUNT($C$5:C675), "")</f>
        <v/>
      </c>
      <c r="D676" s="5">
        <v>41057.715046296296</v>
      </c>
      <c r="E676" s="6" t="s">
        <v>453</v>
      </c>
      <c r="F676" s="3">
        <v>25000</v>
      </c>
      <c r="G676" s="3" t="s">
        <v>108</v>
      </c>
      <c r="H676" s="3">
        <f>tblSalaries[[#This Row],[clean Salary (in local currency)]]*VLOOKUP(tblSalaries[[#This Row],[Currency]],tblXrate[#Data],2,FALSE)</f>
        <v>39404.456801682099</v>
      </c>
      <c r="I676" s="3" t="s">
        <v>1386</v>
      </c>
      <c r="J676" s="3" t="s">
        <v>112</v>
      </c>
      <c r="K676" s="3" t="s">
        <v>89</v>
      </c>
      <c r="L676" s="3" t="str">
        <f>VLOOKUP(tblSalaries[[#This Row],[Where do you work]],tblCountries[[Actual]:[Mapping]],2,FALSE)</f>
        <v>UK</v>
      </c>
      <c r="M676" s="12" t="str">
        <f>VLOOKUP(tblSalaries[[#This Row],[clean Country]], mapping!$M$4:$N$137, 2, FALSE)</f>
        <v>EU</v>
      </c>
      <c r="N676" s="3" t="s">
        <v>38</v>
      </c>
      <c r="O676" s="12">
        <v>5</v>
      </c>
      <c r="P676" s="3">
        <v>3</v>
      </c>
    </row>
    <row r="677" spans="2:16" ht="15" customHeight="1">
      <c r="B677" s="3" t="s">
        <v>1387</v>
      </c>
      <c r="C677" s="12" t="str">
        <f>IF(AND(tblSalaries[[#This Row],[Region]]=Selected_Region, tblSalaries[[#This Row],[Job Type]]=Selected_Job_Type), COUNT($C$5:C676), "")</f>
        <v/>
      </c>
      <c r="D677" s="5">
        <v>41058.773009259261</v>
      </c>
      <c r="E677" s="6">
        <v>80000</v>
      </c>
      <c r="F677" s="3">
        <v>80000</v>
      </c>
      <c r="G677" s="3" t="s">
        <v>36</v>
      </c>
      <c r="H677" s="3">
        <f>tblSalaries[[#This Row],[clean Salary (in local currency)]]*VLOOKUP(tblSalaries[[#This Row],[Currency]],tblXrate[#Data],2,FALSE)</f>
        <v>80000</v>
      </c>
      <c r="I677" s="3" t="s">
        <v>1386</v>
      </c>
      <c r="J677" s="3" t="s">
        <v>112</v>
      </c>
      <c r="K677" s="3" t="s">
        <v>0</v>
      </c>
      <c r="L677" s="3" t="str">
        <f>VLOOKUP(tblSalaries[[#This Row],[Where do you work]],tblCountries[[Actual]:[Mapping]],2,FALSE)</f>
        <v>USA</v>
      </c>
      <c r="M677" s="12" t="str">
        <f>VLOOKUP(tblSalaries[[#This Row],[clean Country]], mapping!$M$4:$N$137, 2, FALSE)</f>
        <v>US / Canada</v>
      </c>
      <c r="N677" s="3" t="s">
        <v>73</v>
      </c>
      <c r="O677" s="12">
        <v>1.5</v>
      </c>
      <c r="P677" s="3">
        <v>14</v>
      </c>
    </row>
    <row r="678" spans="2:16" ht="15" customHeight="1">
      <c r="B678" s="3" t="s">
        <v>2459</v>
      </c>
      <c r="C678" s="12" t="str">
        <f>IF(AND(tblSalaries[[#This Row],[Region]]=Selected_Region, tblSalaries[[#This Row],[Job Type]]=Selected_Job_Type), COUNT($C$5:C677), "")</f>
        <v/>
      </c>
      <c r="D678" s="5">
        <v>41055.660543981481</v>
      </c>
      <c r="E678" s="6">
        <v>410000</v>
      </c>
      <c r="F678" s="3">
        <v>410000</v>
      </c>
      <c r="G678" s="3" t="s">
        <v>31</v>
      </c>
      <c r="H678" s="3">
        <f>tblSalaries[[#This Row],[clean Salary (in local currency)]]*VLOOKUP(tblSalaries[[#This Row],[Currency]],tblXrate[#Data],2,FALSE)</f>
        <v>7301.2458418514525</v>
      </c>
      <c r="I678" s="3" t="s">
        <v>2455</v>
      </c>
      <c r="J678" s="3" t="s">
        <v>112</v>
      </c>
      <c r="K678" s="3" t="s">
        <v>1</v>
      </c>
      <c r="L678" s="3" t="str">
        <f>VLOOKUP(tblSalaries[[#This Row],[Where do you work]],tblCountries[[Actual]:[Mapping]],2,FALSE)</f>
        <v>India</v>
      </c>
      <c r="M678" s="12" t="str">
        <f>VLOOKUP(tblSalaries[[#This Row],[clean Country]], mapping!$M$4:$N$137, 2, FALSE)</f>
        <v>Asia</v>
      </c>
      <c r="N678" s="3" t="s">
        <v>61</v>
      </c>
      <c r="O678" s="12">
        <v>8</v>
      </c>
      <c r="P678" s="3">
        <v>5</v>
      </c>
    </row>
    <row r="679" spans="2:16" ht="15" customHeight="1">
      <c r="B679" s="3" t="s">
        <v>1389</v>
      </c>
      <c r="C679" s="12" t="str">
        <f>IF(AND(tblSalaries[[#This Row],[Region]]=Selected_Region, tblSalaries[[#This Row],[Job Type]]=Selected_Job_Type), COUNT($C$5:C678), "")</f>
        <v/>
      </c>
      <c r="D679" s="5">
        <v>41057.719085648147</v>
      </c>
      <c r="E679" s="6" t="s">
        <v>1329</v>
      </c>
      <c r="F679" s="3">
        <v>28500</v>
      </c>
      <c r="G679" s="3" t="s">
        <v>108</v>
      </c>
      <c r="H679" s="3">
        <f>tblSalaries[[#This Row],[clean Salary (in local currency)]]*VLOOKUP(tblSalaries[[#This Row],[Currency]],tblXrate[#Data],2,FALSE)</f>
        <v>44921.080753917595</v>
      </c>
      <c r="I679" s="3" t="s">
        <v>1390</v>
      </c>
      <c r="J679" s="3" t="s">
        <v>134</v>
      </c>
      <c r="K679" s="3" t="s">
        <v>89</v>
      </c>
      <c r="L679" s="3" t="str">
        <f>VLOOKUP(tblSalaries[[#This Row],[Where do you work]],tblCountries[[Actual]:[Mapping]],2,FALSE)</f>
        <v>UK</v>
      </c>
      <c r="M679" s="12" t="str">
        <f>VLOOKUP(tblSalaries[[#This Row],[clean Country]], mapping!$M$4:$N$137, 2, FALSE)</f>
        <v>EU</v>
      </c>
      <c r="N679" s="3" t="s">
        <v>73</v>
      </c>
      <c r="O679" s="12">
        <v>1.5</v>
      </c>
      <c r="P679" s="3">
        <v>15</v>
      </c>
    </row>
    <row r="680" spans="2:16" ht="15" customHeight="1">
      <c r="B680" s="3" t="s">
        <v>314</v>
      </c>
      <c r="C680" s="12" t="str">
        <f>IF(AND(tblSalaries[[#This Row],[Region]]=Selected_Region, tblSalaries[[#This Row],[Job Type]]=Selected_Job_Type), COUNT($C$5:C679), "")</f>
        <v/>
      </c>
      <c r="D680" s="5">
        <v>41057.543703703705</v>
      </c>
      <c r="E680" s="6" t="s">
        <v>315</v>
      </c>
      <c r="F680" s="3">
        <v>420000</v>
      </c>
      <c r="G680" s="3" t="s">
        <v>31</v>
      </c>
      <c r="H680" s="3">
        <f>tblSalaries[[#This Row],[clean Salary (in local currency)]]*VLOOKUP(tblSalaries[[#This Row],[Currency]],tblXrate[#Data],2,FALSE)</f>
        <v>7479.3250087258784</v>
      </c>
      <c r="I680" s="3" t="s">
        <v>112</v>
      </c>
      <c r="J680" s="3" t="s">
        <v>112</v>
      </c>
      <c r="K680" s="3" t="s">
        <v>1</v>
      </c>
      <c r="L680" s="3" t="str">
        <f>VLOOKUP(tblSalaries[[#This Row],[Where do you work]],tblCountries[[Actual]:[Mapping]],2,FALSE)</f>
        <v>India</v>
      </c>
      <c r="M680" s="12" t="str">
        <f>VLOOKUP(tblSalaries[[#This Row],[clean Country]], mapping!$M$4:$N$137, 2, FALSE)</f>
        <v>Asia</v>
      </c>
      <c r="N680" s="3" t="s">
        <v>34</v>
      </c>
      <c r="O680" s="12">
        <v>2.5</v>
      </c>
      <c r="P680" s="3">
        <v>10</v>
      </c>
    </row>
    <row r="681" spans="2:16" ht="15" customHeight="1">
      <c r="B681" s="3" t="s">
        <v>1394</v>
      </c>
      <c r="C681" s="12" t="str">
        <f>IF(AND(tblSalaries[[#This Row],[Region]]=Selected_Region, tblSalaries[[#This Row],[Job Type]]=Selected_Job_Type), COUNT($C$5:C680), "")</f>
        <v/>
      </c>
      <c r="D681" s="5">
        <v>41057.737627314818</v>
      </c>
      <c r="E681" s="6">
        <v>5000</v>
      </c>
      <c r="F681" s="3">
        <v>60000</v>
      </c>
      <c r="G681" s="3" t="s">
        <v>43</v>
      </c>
      <c r="H681" s="3">
        <f>tblSalaries[[#This Row],[clean Salary (in local currency)]]*VLOOKUP(tblSalaries[[#This Row],[Currency]],tblXrate[#Data],2,FALSE)</f>
        <v>76223.966339496474</v>
      </c>
      <c r="I681" s="3" t="s">
        <v>1395</v>
      </c>
      <c r="J681" s="3" t="s">
        <v>134</v>
      </c>
      <c r="K681" s="3" t="s">
        <v>1396</v>
      </c>
      <c r="L681" s="3" t="str">
        <f>VLOOKUP(tblSalaries[[#This Row],[Where do you work]],tblCountries[[Actual]:[Mapping]],2,FALSE)</f>
        <v>Finland</v>
      </c>
      <c r="M681" s="12" t="str">
        <f>VLOOKUP(tblSalaries[[#This Row],[clean Country]], mapping!$M$4:$N$137, 2, FALSE)</f>
        <v>EU</v>
      </c>
      <c r="N681" s="3" t="s">
        <v>73</v>
      </c>
      <c r="O681" s="12">
        <v>1.5</v>
      </c>
      <c r="P681" s="3">
        <v>4</v>
      </c>
    </row>
    <row r="682" spans="2:16" ht="15" customHeight="1">
      <c r="B682" s="3" t="s">
        <v>357</v>
      </c>
      <c r="C682" s="12" t="str">
        <f>IF(AND(tblSalaries[[#This Row],[Region]]=Selected_Region, tblSalaries[[#This Row],[Job Type]]=Selected_Job_Type), COUNT($C$5:C681), "")</f>
        <v/>
      </c>
      <c r="D682" s="5">
        <v>41079.875937500001</v>
      </c>
      <c r="E682" s="6">
        <v>420000</v>
      </c>
      <c r="F682" s="3">
        <v>420000</v>
      </c>
      <c r="G682" s="3" t="s">
        <v>31</v>
      </c>
      <c r="H682" s="3">
        <f>tblSalaries[[#This Row],[clean Salary (in local currency)]]*VLOOKUP(tblSalaries[[#This Row],[Currency]],tblXrate[#Data],2,FALSE)</f>
        <v>7479.3250087258784</v>
      </c>
      <c r="I682" s="3" t="s">
        <v>112</v>
      </c>
      <c r="J682" s="3" t="s">
        <v>112</v>
      </c>
      <c r="K682" s="3" t="s">
        <v>1</v>
      </c>
      <c r="L682" s="3" t="str">
        <f>VLOOKUP(tblSalaries[[#This Row],[Where do you work]],tblCountries[[Actual]:[Mapping]],2,FALSE)</f>
        <v>India</v>
      </c>
      <c r="M682" s="12" t="str">
        <f>VLOOKUP(tblSalaries[[#This Row],[clean Country]], mapping!$M$4:$N$137, 2, FALSE)</f>
        <v>Asia</v>
      </c>
      <c r="N682" s="3" t="s">
        <v>38</v>
      </c>
      <c r="O682" s="12">
        <v>5</v>
      </c>
      <c r="P682" s="3">
        <v>2</v>
      </c>
    </row>
    <row r="683" spans="2:16" ht="15" customHeight="1">
      <c r="B683" s="3" t="s">
        <v>1399</v>
      </c>
      <c r="C683" s="12" t="str">
        <f>IF(AND(tblSalaries[[#This Row],[Region]]=Selected_Region, tblSalaries[[#This Row],[Job Type]]=Selected_Job_Type), COUNT($C$5:C682), "")</f>
        <v/>
      </c>
      <c r="D683" s="5">
        <v>41059.059224537035</v>
      </c>
      <c r="E683" s="6">
        <v>50000</v>
      </c>
      <c r="F683" s="3">
        <v>50000</v>
      </c>
      <c r="G683" s="3" t="s">
        <v>36</v>
      </c>
      <c r="H683" s="3">
        <f>tblSalaries[[#This Row],[clean Salary (in local currency)]]*VLOOKUP(tblSalaries[[#This Row],[Currency]],tblXrate[#Data],2,FALSE)</f>
        <v>50000</v>
      </c>
      <c r="I683" s="3" t="s">
        <v>1400</v>
      </c>
      <c r="J683" s="3" t="s">
        <v>112</v>
      </c>
      <c r="K683" s="3" t="s">
        <v>0</v>
      </c>
      <c r="L683" s="3" t="str">
        <f>VLOOKUP(tblSalaries[[#This Row],[Where do you work]],tblCountries[[Actual]:[Mapping]],2,FALSE)</f>
        <v>USA</v>
      </c>
      <c r="M683" s="12" t="str">
        <f>VLOOKUP(tblSalaries[[#This Row],[clean Country]], mapping!$M$4:$N$137, 2, FALSE)</f>
        <v>US / Canada</v>
      </c>
      <c r="N683" s="3" t="s">
        <v>38</v>
      </c>
      <c r="O683" s="12">
        <v>5</v>
      </c>
      <c r="P683" s="3">
        <v>7</v>
      </c>
    </row>
    <row r="684" spans="2:16" ht="15" customHeight="1">
      <c r="B684" s="3" t="s">
        <v>1401</v>
      </c>
      <c r="C684" s="12" t="str">
        <f>IF(AND(tblSalaries[[#This Row],[Region]]=Selected_Region, tblSalaries[[#This Row],[Job Type]]=Selected_Job_Type), COUNT($C$5:C683), "")</f>
        <v/>
      </c>
      <c r="D684" s="5">
        <v>41075.024826388886</v>
      </c>
      <c r="E684" s="6">
        <v>50000</v>
      </c>
      <c r="F684" s="3">
        <v>50000</v>
      </c>
      <c r="G684" s="3" t="s">
        <v>36</v>
      </c>
      <c r="H684" s="3">
        <f>tblSalaries[[#This Row],[clean Salary (in local currency)]]*VLOOKUP(tblSalaries[[#This Row],[Currency]],tblXrate[#Data],2,FALSE)</f>
        <v>50000</v>
      </c>
      <c r="I684" s="3" t="s">
        <v>1402</v>
      </c>
      <c r="J684" s="3" t="s">
        <v>112</v>
      </c>
      <c r="K684" s="3" t="s">
        <v>0</v>
      </c>
      <c r="L684" s="3" t="str">
        <f>VLOOKUP(tblSalaries[[#This Row],[Where do you work]],tblCountries[[Actual]:[Mapping]],2,FALSE)</f>
        <v>USA</v>
      </c>
      <c r="M684" s="12" t="str">
        <f>VLOOKUP(tblSalaries[[#This Row],[clean Country]], mapping!$M$4:$N$137, 2, FALSE)</f>
        <v>US / Canada</v>
      </c>
      <c r="N684" s="3" t="s">
        <v>61</v>
      </c>
      <c r="O684" s="12">
        <v>8</v>
      </c>
      <c r="P684" s="3">
        <v>15</v>
      </c>
    </row>
    <row r="685" spans="2:16" ht="15" customHeight="1">
      <c r="B685" s="3" t="s">
        <v>1403</v>
      </c>
      <c r="C685" s="12" t="str">
        <f>IF(AND(tblSalaries[[#This Row],[Region]]=Selected_Region, tblSalaries[[#This Row],[Job Type]]=Selected_Job_Type), COUNT($C$5:C684), "")</f>
        <v/>
      </c>
      <c r="D685" s="5">
        <v>41056.129189814812</v>
      </c>
      <c r="E685" s="6">
        <v>92500</v>
      </c>
      <c r="F685" s="3">
        <v>92500</v>
      </c>
      <c r="G685" s="3" t="s">
        <v>36</v>
      </c>
      <c r="H685" s="3">
        <f>tblSalaries[[#This Row],[clean Salary (in local currency)]]*VLOOKUP(tblSalaries[[#This Row],[Currency]],tblXrate[#Data],2,FALSE)</f>
        <v>92500</v>
      </c>
      <c r="I685" s="3" t="s">
        <v>1404</v>
      </c>
      <c r="J685" s="3" t="s">
        <v>112</v>
      </c>
      <c r="K685" s="3" t="s">
        <v>0</v>
      </c>
      <c r="L685" s="3" t="str">
        <f>VLOOKUP(tblSalaries[[#This Row],[Where do you work]],tblCountries[[Actual]:[Mapping]],2,FALSE)</f>
        <v>USA</v>
      </c>
      <c r="M685" s="12" t="str">
        <f>VLOOKUP(tblSalaries[[#This Row],[clean Country]], mapping!$M$4:$N$137, 2, FALSE)</f>
        <v>US / Canada</v>
      </c>
      <c r="N685" s="3" t="s">
        <v>34</v>
      </c>
      <c r="O685" s="12">
        <v>2.5</v>
      </c>
      <c r="P685" s="3">
        <v>15</v>
      </c>
    </row>
    <row r="686" spans="2:16" ht="15" customHeight="1">
      <c r="B686" s="3" t="s">
        <v>1405</v>
      </c>
      <c r="C686" s="12" t="str">
        <f>IF(AND(tblSalaries[[#This Row],[Region]]=Selected_Region, tblSalaries[[#This Row],[Job Type]]=Selected_Job_Type), COUNT($C$5:C685), "")</f>
        <v/>
      </c>
      <c r="D686" s="5">
        <v>41058.712164351855</v>
      </c>
      <c r="E686" s="6">
        <v>24000</v>
      </c>
      <c r="F686" s="3">
        <v>24000</v>
      </c>
      <c r="G686" s="3" t="s">
        <v>36</v>
      </c>
      <c r="H686" s="3">
        <f>tblSalaries[[#This Row],[clean Salary (in local currency)]]*VLOOKUP(tblSalaries[[#This Row],[Currency]],tblXrate[#Data],2,FALSE)</f>
        <v>24000</v>
      </c>
      <c r="I686" s="3" t="s">
        <v>1406</v>
      </c>
      <c r="J686" s="3" t="s">
        <v>134</v>
      </c>
      <c r="K686" s="3" t="s">
        <v>1407</v>
      </c>
      <c r="L686" s="3" t="str">
        <f>VLOOKUP(tblSalaries[[#This Row],[Where do you work]],tblCountries[[Actual]:[Mapping]],2,FALSE)</f>
        <v>Saudi Arabia</v>
      </c>
      <c r="M686" s="12" t="str">
        <f>VLOOKUP(tblSalaries[[#This Row],[clean Country]], mapping!$M$4:$N$137, 2, FALSE)</f>
        <v>Middle East</v>
      </c>
      <c r="N686" s="3" t="s">
        <v>38</v>
      </c>
      <c r="O686" s="12">
        <v>5</v>
      </c>
      <c r="P686" s="3">
        <v>5</v>
      </c>
    </row>
    <row r="687" spans="2:16" ht="15" customHeight="1">
      <c r="B687" s="3" t="s">
        <v>1408</v>
      </c>
      <c r="C687" s="12" t="str">
        <f>IF(AND(tblSalaries[[#This Row],[Region]]=Selected_Region, tblSalaries[[#This Row],[Job Type]]=Selected_Job_Type), COUNT($C$5:C686), "")</f>
        <v/>
      </c>
      <c r="D687" s="5">
        <v>41055.117638888885</v>
      </c>
      <c r="E687" s="6">
        <v>51000</v>
      </c>
      <c r="F687" s="3">
        <v>51000</v>
      </c>
      <c r="G687" s="3" t="s">
        <v>36</v>
      </c>
      <c r="H687" s="3">
        <f>tblSalaries[[#This Row],[clean Salary (in local currency)]]*VLOOKUP(tblSalaries[[#This Row],[Currency]],tblXrate[#Data],2,FALSE)</f>
        <v>51000</v>
      </c>
      <c r="I687" s="3" t="s">
        <v>1409</v>
      </c>
      <c r="J687" s="3" t="s">
        <v>134</v>
      </c>
      <c r="K687" s="3" t="s">
        <v>0</v>
      </c>
      <c r="L687" s="3" t="str">
        <f>VLOOKUP(tblSalaries[[#This Row],[Where do you work]],tblCountries[[Actual]:[Mapping]],2,FALSE)</f>
        <v>USA</v>
      </c>
      <c r="M687" s="12" t="str">
        <f>VLOOKUP(tblSalaries[[#This Row],[clean Country]], mapping!$M$4:$N$137, 2, FALSE)</f>
        <v>US / Canada</v>
      </c>
      <c r="N687" s="3" t="s">
        <v>34</v>
      </c>
      <c r="O687" s="12">
        <v>2.5</v>
      </c>
    </row>
    <row r="688" spans="2:16" ht="15" customHeight="1">
      <c r="B688" s="3" t="s">
        <v>1410</v>
      </c>
      <c r="C688" s="12" t="str">
        <f>IF(AND(tblSalaries[[#This Row],[Region]]=Selected_Region, tblSalaries[[#This Row],[Job Type]]=Selected_Job_Type), COUNT($C$5:C687), "")</f>
        <v/>
      </c>
      <c r="D688" s="5">
        <v>41065.920254629629</v>
      </c>
      <c r="E688" s="6">
        <v>75000</v>
      </c>
      <c r="F688" s="3">
        <v>75000</v>
      </c>
      <c r="G688" s="3" t="s">
        <v>36</v>
      </c>
      <c r="H688" s="3">
        <f>tblSalaries[[#This Row],[clean Salary (in local currency)]]*VLOOKUP(tblSalaries[[#This Row],[Currency]],tblXrate[#Data],2,FALSE)</f>
        <v>75000</v>
      </c>
      <c r="I688" s="3" t="s">
        <v>1411</v>
      </c>
      <c r="J688" s="3" t="s">
        <v>444</v>
      </c>
      <c r="K688" s="3" t="s">
        <v>0</v>
      </c>
      <c r="L688" s="3" t="str">
        <f>VLOOKUP(tblSalaries[[#This Row],[Where do you work]],tblCountries[[Actual]:[Mapping]],2,FALSE)</f>
        <v>USA</v>
      </c>
      <c r="M688" s="12" t="str">
        <f>VLOOKUP(tblSalaries[[#This Row],[clean Country]], mapping!$M$4:$N$137, 2, FALSE)</f>
        <v>US / Canada</v>
      </c>
      <c r="N688" s="3" t="s">
        <v>34</v>
      </c>
      <c r="O688" s="12">
        <v>2.5</v>
      </c>
      <c r="P688" s="3">
        <v>3</v>
      </c>
    </row>
    <row r="689" spans="2:16" ht="15" customHeight="1">
      <c r="B689" s="3" t="s">
        <v>1412</v>
      </c>
      <c r="C689" s="12" t="str">
        <f>IF(AND(tblSalaries[[#This Row],[Region]]=Selected_Region, tblSalaries[[#This Row],[Job Type]]=Selected_Job_Type), COUNT($C$5:C688), "")</f>
        <v/>
      </c>
      <c r="D689" s="5">
        <v>41055.000601851854</v>
      </c>
      <c r="E689" s="6">
        <v>150000</v>
      </c>
      <c r="F689" s="3">
        <v>150000</v>
      </c>
      <c r="G689" s="3" t="s">
        <v>36</v>
      </c>
      <c r="H689" s="3">
        <f>tblSalaries[[#This Row],[clean Salary (in local currency)]]*VLOOKUP(tblSalaries[[#This Row],[Currency]],tblXrate[#Data],2,FALSE)</f>
        <v>150000</v>
      </c>
      <c r="I689" s="3" t="s">
        <v>1413</v>
      </c>
      <c r="J689" s="3" t="s">
        <v>444</v>
      </c>
      <c r="K689" s="3" t="s">
        <v>0</v>
      </c>
      <c r="L689" s="3" t="str">
        <f>VLOOKUP(tblSalaries[[#This Row],[Where do you work]],tblCountries[[Actual]:[Mapping]],2,FALSE)</f>
        <v>USA</v>
      </c>
      <c r="M689" s="12" t="str">
        <f>VLOOKUP(tblSalaries[[#This Row],[clean Country]], mapping!$M$4:$N$137, 2, FALSE)</f>
        <v>US / Canada</v>
      </c>
      <c r="N689" s="3" t="s">
        <v>61</v>
      </c>
      <c r="O689" s="12">
        <v>8</v>
      </c>
    </row>
    <row r="690" spans="2:16" ht="15" customHeight="1">
      <c r="B690" s="3" t="s">
        <v>1414</v>
      </c>
      <c r="C690" s="12" t="str">
        <f>IF(AND(tblSalaries[[#This Row],[Region]]=Selected_Region, tblSalaries[[#This Row],[Job Type]]=Selected_Job_Type), COUNT($C$5:C689), "")</f>
        <v/>
      </c>
      <c r="D690" s="5">
        <v>41055.041076388887</v>
      </c>
      <c r="E690" s="6">
        <v>114000</v>
      </c>
      <c r="F690" s="3">
        <v>114000</v>
      </c>
      <c r="G690" s="3" t="s">
        <v>36</v>
      </c>
      <c r="H690" s="3">
        <f>tblSalaries[[#This Row],[clean Salary (in local currency)]]*VLOOKUP(tblSalaries[[#This Row],[Currency]],tblXrate[#Data],2,FALSE)</f>
        <v>114000</v>
      </c>
      <c r="I690" s="3" t="s">
        <v>1413</v>
      </c>
      <c r="J690" s="3" t="s">
        <v>444</v>
      </c>
      <c r="K690" s="3" t="s">
        <v>0</v>
      </c>
      <c r="L690" s="3" t="str">
        <f>VLOOKUP(tblSalaries[[#This Row],[Where do you work]],tblCountries[[Actual]:[Mapping]],2,FALSE)</f>
        <v>USA</v>
      </c>
      <c r="M690" s="12" t="str">
        <f>VLOOKUP(tblSalaries[[#This Row],[clean Country]], mapping!$M$4:$N$137, 2, FALSE)</f>
        <v>US / Canada</v>
      </c>
      <c r="N690" s="3" t="s">
        <v>34</v>
      </c>
      <c r="O690" s="12">
        <v>2.5</v>
      </c>
    </row>
    <row r="691" spans="2:16" ht="15" customHeight="1">
      <c r="B691" s="3" t="s">
        <v>1415</v>
      </c>
      <c r="C691" s="12" t="str">
        <f>IF(AND(tblSalaries[[#This Row],[Region]]=Selected_Region, tblSalaries[[#This Row],[Job Type]]=Selected_Job_Type), COUNT($C$5:C690), "")</f>
        <v/>
      </c>
      <c r="D691" s="5">
        <v>41055.077824074076</v>
      </c>
      <c r="E691" s="6">
        <v>194000</v>
      </c>
      <c r="F691" s="3">
        <v>194000</v>
      </c>
      <c r="G691" s="3" t="s">
        <v>36</v>
      </c>
      <c r="H691" s="3">
        <f>tblSalaries[[#This Row],[clean Salary (in local currency)]]*VLOOKUP(tblSalaries[[#This Row],[Currency]],tblXrate[#Data],2,FALSE)</f>
        <v>194000</v>
      </c>
      <c r="I691" s="3" t="s">
        <v>1416</v>
      </c>
      <c r="J691" s="3" t="s">
        <v>444</v>
      </c>
      <c r="K691" s="3" t="s">
        <v>0</v>
      </c>
      <c r="L691" s="3" t="str">
        <f>VLOOKUP(tblSalaries[[#This Row],[Where do you work]],tblCountries[[Actual]:[Mapping]],2,FALSE)</f>
        <v>USA</v>
      </c>
      <c r="M691" s="12" t="str">
        <f>VLOOKUP(tblSalaries[[#This Row],[clean Country]], mapping!$M$4:$N$137, 2, FALSE)</f>
        <v>US / Canada</v>
      </c>
      <c r="N691" s="3" t="s">
        <v>34</v>
      </c>
      <c r="O691" s="12">
        <v>2.5</v>
      </c>
    </row>
    <row r="692" spans="2:16" ht="15" customHeight="1">
      <c r="B692" s="3" t="s">
        <v>1417</v>
      </c>
      <c r="C692" s="12" t="str">
        <f>IF(AND(tblSalaries[[#This Row],[Region]]=Selected_Region, tblSalaries[[#This Row],[Job Type]]=Selected_Job_Type), COUNT($C$5:C691), "")</f>
        <v/>
      </c>
      <c r="D692" s="5">
        <v>41055.111064814817</v>
      </c>
      <c r="E692" s="6">
        <v>120000</v>
      </c>
      <c r="F692" s="3">
        <v>120000</v>
      </c>
      <c r="G692" s="3" t="s">
        <v>36</v>
      </c>
      <c r="H692" s="3">
        <f>tblSalaries[[#This Row],[clean Salary (in local currency)]]*VLOOKUP(tblSalaries[[#This Row],[Currency]],tblXrate[#Data],2,FALSE)</f>
        <v>120000</v>
      </c>
      <c r="I692" s="3" t="s">
        <v>1413</v>
      </c>
      <c r="J692" s="3" t="s">
        <v>444</v>
      </c>
      <c r="K692" s="3" t="s">
        <v>0</v>
      </c>
      <c r="L692" s="3" t="str">
        <f>VLOOKUP(tblSalaries[[#This Row],[Where do you work]],tblCountries[[Actual]:[Mapping]],2,FALSE)</f>
        <v>USA</v>
      </c>
      <c r="M692" s="12" t="str">
        <f>VLOOKUP(tblSalaries[[#This Row],[clean Country]], mapping!$M$4:$N$137, 2, FALSE)</f>
        <v>US / Canada</v>
      </c>
      <c r="N692" s="3" t="s">
        <v>73</v>
      </c>
      <c r="O692" s="12">
        <v>1.5</v>
      </c>
    </row>
    <row r="693" spans="2:16" ht="15" customHeight="1">
      <c r="B693" s="3" t="s">
        <v>1418</v>
      </c>
      <c r="C693" s="12" t="str">
        <f>IF(AND(tblSalaries[[#This Row],[Region]]=Selected_Region, tblSalaries[[#This Row],[Job Type]]=Selected_Job_Type), COUNT($C$5:C692), "")</f>
        <v/>
      </c>
      <c r="D693" s="5">
        <v>41055.195370370369</v>
      </c>
      <c r="E693" s="6">
        <v>100000</v>
      </c>
      <c r="F693" s="3">
        <v>100000</v>
      </c>
      <c r="G693" s="3" t="s">
        <v>36</v>
      </c>
      <c r="H693" s="3">
        <f>tblSalaries[[#This Row],[clean Salary (in local currency)]]*VLOOKUP(tblSalaries[[#This Row],[Currency]],tblXrate[#Data],2,FALSE)</f>
        <v>100000</v>
      </c>
      <c r="I693" s="3" t="s">
        <v>1413</v>
      </c>
      <c r="J693" s="3" t="s">
        <v>444</v>
      </c>
      <c r="K693" s="3" t="s">
        <v>0</v>
      </c>
      <c r="L693" s="3" t="str">
        <f>VLOOKUP(tblSalaries[[#This Row],[Where do you work]],tblCountries[[Actual]:[Mapping]],2,FALSE)</f>
        <v>USA</v>
      </c>
      <c r="M693" s="12" t="str">
        <f>VLOOKUP(tblSalaries[[#This Row],[clean Country]], mapping!$M$4:$N$137, 2, FALSE)</f>
        <v>US / Canada</v>
      </c>
      <c r="N693" s="3" t="s">
        <v>34</v>
      </c>
      <c r="O693" s="12">
        <v>2.5</v>
      </c>
    </row>
    <row r="694" spans="2:16" ht="15" customHeight="1">
      <c r="B694" s="3" t="s">
        <v>1419</v>
      </c>
      <c r="C694" s="12" t="str">
        <f>IF(AND(tblSalaries[[#This Row],[Region]]=Selected_Region, tblSalaries[[#This Row],[Job Type]]=Selected_Job_Type), COUNT($C$5:C693), "")</f>
        <v/>
      </c>
      <c r="D694" s="5">
        <v>41055.241782407407</v>
      </c>
      <c r="E694" s="6">
        <v>120000</v>
      </c>
      <c r="F694" s="3">
        <v>120000</v>
      </c>
      <c r="G694" s="3" t="s">
        <v>36</v>
      </c>
      <c r="H694" s="3">
        <f>tblSalaries[[#This Row],[clean Salary (in local currency)]]*VLOOKUP(tblSalaries[[#This Row],[Currency]],tblXrate[#Data],2,FALSE)</f>
        <v>120000</v>
      </c>
      <c r="I694" s="3" t="s">
        <v>1413</v>
      </c>
      <c r="J694" s="3" t="s">
        <v>444</v>
      </c>
      <c r="K694" s="3" t="s">
        <v>0</v>
      </c>
      <c r="L694" s="3" t="str">
        <f>VLOOKUP(tblSalaries[[#This Row],[Where do you work]],tblCountries[[Actual]:[Mapping]],2,FALSE)</f>
        <v>USA</v>
      </c>
      <c r="M694" s="12" t="str">
        <f>VLOOKUP(tblSalaries[[#This Row],[clean Country]], mapping!$M$4:$N$137, 2, FALSE)</f>
        <v>US / Canada</v>
      </c>
      <c r="N694" s="3" t="s">
        <v>38</v>
      </c>
      <c r="O694" s="12">
        <v>5</v>
      </c>
    </row>
    <row r="695" spans="2:16" ht="15" customHeight="1">
      <c r="B695" s="3" t="s">
        <v>1420</v>
      </c>
      <c r="C695" s="12" t="str">
        <f>IF(AND(tblSalaries[[#This Row],[Region]]=Selected_Region, tblSalaries[[#This Row],[Job Type]]=Selected_Job_Type), COUNT($C$5:C694), "")</f>
        <v/>
      </c>
      <c r="D695" s="5">
        <v>41055.961134259262</v>
      </c>
      <c r="E695" s="6">
        <v>100000</v>
      </c>
      <c r="F695" s="3">
        <v>100000</v>
      </c>
      <c r="G695" s="3" t="s">
        <v>36</v>
      </c>
      <c r="H695" s="3">
        <f>tblSalaries[[#This Row],[clean Salary (in local currency)]]*VLOOKUP(tblSalaries[[#This Row],[Currency]],tblXrate[#Data],2,FALSE)</f>
        <v>100000</v>
      </c>
      <c r="I695" s="3" t="s">
        <v>1416</v>
      </c>
      <c r="J695" s="3" t="s">
        <v>444</v>
      </c>
      <c r="K695" s="3" t="s">
        <v>0</v>
      </c>
      <c r="L695" s="3" t="str">
        <f>VLOOKUP(tblSalaries[[#This Row],[Where do you work]],tblCountries[[Actual]:[Mapping]],2,FALSE)</f>
        <v>USA</v>
      </c>
      <c r="M695" s="12" t="str">
        <f>VLOOKUP(tblSalaries[[#This Row],[clean Country]], mapping!$M$4:$N$137, 2, FALSE)</f>
        <v>US / Canada</v>
      </c>
      <c r="N695" s="3" t="s">
        <v>38</v>
      </c>
      <c r="O695" s="12">
        <v>5</v>
      </c>
      <c r="P695" s="3">
        <v>10</v>
      </c>
    </row>
    <row r="696" spans="2:16" ht="15" customHeight="1">
      <c r="B696" s="3" t="s">
        <v>1421</v>
      </c>
      <c r="C696" s="12" t="str">
        <f>IF(AND(tblSalaries[[#This Row],[Region]]=Selected_Region, tblSalaries[[#This Row],[Job Type]]=Selected_Job_Type), COUNT($C$5:C695), "")</f>
        <v/>
      </c>
      <c r="D696" s="5">
        <v>41056.5783912037</v>
      </c>
      <c r="E696" s="6" t="s">
        <v>1422</v>
      </c>
      <c r="F696" s="3">
        <v>100000</v>
      </c>
      <c r="G696" s="3" t="s">
        <v>36</v>
      </c>
      <c r="H696" s="3">
        <f>tblSalaries[[#This Row],[clean Salary (in local currency)]]*VLOOKUP(tblSalaries[[#This Row],[Currency]],tblXrate[#Data],2,FALSE)</f>
        <v>100000</v>
      </c>
      <c r="I696" s="3" t="s">
        <v>1413</v>
      </c>
      <c r="J696" s="3" t="s">
        <v>444</v>
      </c>
      <c r="K696" s="3" t="s">
        <v>1174</v>
      </c>
      <c r="L696" s="3" t="str">
        <f>VLOOKUP(tblSalaries[[#This Row],[Where do you work]],tblCountries[[Actual]:[Mapping]],2,FALSE)</f>
        <v>Mexico</v>
      </c>
      <c r="M696" s="12" t="str">
        <f>VLOOKUP(tblSalaries[[#This Row],[clean Country]], mapping!$M$4:$N$137, 2, FALSE)</f>
        <v>Latin America</v>
      </c>
      <c r="N696" s="3" t="s">
        <v>61</v>
      </c>
      <c r="O696" s="12">
        <v>8</v>
      </c>
      <c r="P696" s="3">
        <v>10</v>
      </c>
    </row>
    <row r="697" spans="2:16" ht="15" customHeight="1">
      <c r="B697" s="3" t="s">
        <v>1423</v>
      </c>
      <c r="C697" s="12" t="str">
        <f>IF(AND(tblSalaries[[#This Row],[Region]]=Selected_Region, tblSalaries[[#This Row],[Job Type]]=Selected_Job_Type), COUNT($C$5:C696), "")</f>
        <v/>
      </c>
      <c r="D697" s="5">
        <v>41057.481307870374</v>
      </c>
      <c r="E697" s="6" t="s">
        <v>817</v>
      </c>
      <c r="F697" s="3">
        <v>70000</v>
      </c>
      <c r="G697" s="3" t="s">
        <v>63</v>
      </c>
      <c r="H697" s="3">
        <f>tblSalaries[[#This Row],[clean Salary (in local currency)]]*VLOOKUP(tblSalaries[[#This Row],[Currency]],tblXrate[#Data],2,FALSE)</f>
        <v>71393.675948184507</v>
      </c>
      <c r="I697" s="3" t="s">
        <v>1413</v>
      </c>
      <c r="J697" s="3" t="s">
        <v>444</v>
      </c>
      <c r="K697" s="3" t="s">
        <v>64</v>
      </c>
      <c r="L697" s="3" t="str">
        <f>VLOOKUP(tblSalaries[[#This Row],[Where do you work]],tblCountries[[Actual]:[Mapping]],2,FALSE)</f>
        <v>Australia</v>
      </c>
      <c r="M697" s="12" t="str">
        <f>VLOOKUP(tblSalaries[[#This Row],[clean Country]], mapping!$M$4:$N$137, 2, FALSE)</f>
        <v>Pacific</v>
      </c>
      <c r="N697" s="3" t="s">
        <v>61</v>
      </c>
      <c r="O697" s="12">
        <v>8</v>
      </c>
      <c r="P697" s="3">
        <v>2</v>
      </c>
    </row>
    <row r="698" spans="2:16" ht="15" customHeight="1">
      <c r="B698" s="3" t="s">
        <v>1424</v>
      </c>
      <c r="C698" s="12" t="str">
        <f>IF(AND(tblSalaries[[#This Row],[Region]]=Selected_Region, tblSalaries[[#This Row],[Job Type]]=Selected_Job_Type), COUNT($C$5:C697), "")</f>
        <v/>
      </c>
      <c r="D698" s="5">
        <v>41055.034710648149</v>
      </c>
      <c r="E698" s="6">
        <v>111680</v>
      </c>
      <c r="F698" s="3">
        <v>111680</v>
      </c>
      <c r="G698" s="3" t="s">
        <v>36</v>
      </c>
      <c r="H698" s="3">
        <f>tblSalaries[[#This Row],[clean Salary (in local currency)]]*VLOOKUP(tblSalaries[[#This Row],[Currency]],tblXrate[#Data],2,FALSE)</f>
        <v>111680</v>
      </c>
      <c r="I698" s="3" t="s">
        <v>1425</v>
      </c>
      <c r="J698" s="3" t="s">
        <v>112</v>
      </c>
      <c r="K698" s="3" t="s">
        <v>0</v>
      </c>
      <c r="L698" s="3" t="str">
        <f>VLOOKUP(tblSalaries[[#This Row],[Where do you work]],tblCountries[[Actual]:[Mapping]],2,FALSE)</f>
        <v>USA</v>
      </c>
      <c r="M698" s="12" t="str">
        <f>VLOOKUP(tblSalaries[[#This Row],[clean Country]], mapping!$M$4:$N$137, 2, FALSE)</f>
        <v>US / Canada</v>
      </c>
      <c r="N698" s="3" t="s">
        <v>34</v>
      </c>
      <c r="O698" s="12">
        <v>2.5</v>
      </c>
    </row>
    <row r="699" spans="2:16" ht="15" customHeight="1">
      <c r="B699" s="3" t="s">
        <v>1426</v>
      </c>
      <c r="C699" s="12" t="str">
        <f>IF(AND(tblSalaries[[#This Row],[Region]]=Selected_Region, tblSalaries[[#This Row],[Job Type]]=Selected_Job_Type), COUNT($C$5:C698), "")</f>
        <v/>
      </c>
      <c r="D699" s="5">
        <v>41055.061539351853</v>
      </c>
      <c r="E699" s="6">
        <v>137500</v>
      </c>
      <c r="F699" s="3">
        <v>137500</v>
      </c>
      <c r="G699" s="3" t="s">
        <v>36</v>
      </c>
      <c r="H699" s="3">
        <f>tblSalaries[[#This Row],[clean Salary (in local currency)]]*VLOOKUP(tblSalaries[[#This Row],[Currency]],tblXrate[#Data],2,FALSE)</f>
        <v>137500</v>
      </c>
      <c r="I699" s="3" t="s">
        <v>1427</v>
      </c>
      <c r="J699" s="3" t="s">
        <v>112</v>
      </c>
      <c r="K699" s="3" t="s">
        <v>0</v>
      </c>
      <c r="L699" s="3" t="str">
        <f>VLOOKUP(tblSalaries[[#This Row],[Where do you work]],tblCountries[[Actual]:[Mapping]],2,FALSE)</f>
        <v>USA</v>
      </c>
      <c r="M699" s="12" t="str">
        <f>VLOOKUP(tblSalaries[[#This Row],[clean Country]], mapping!$M$4:$N$137, 2, FALSE)</f>
        <v>US / Canada</v>
      </c>
      <c r="N699" s="3" t="s">
        <v>38</v>
      </c>
      <c r="O699" s="12">
        <v>5</v>
      </c>
    </row>
    <row r="700" spans="2:16" ht="15" customHeight="1">
      <c r="B700" s="3" t="s">
        <v>1428</v>
      </c>
      <c r="C700" s="12" t="str">
        <f>IF(AND(tblSalaries[[#This Row],[Region]]=Selected_Region, tblSalaries[[#This Row],[Job Type]]=Selected_Job_Type), COUNT($C$5:C699), "")</f>
        <v/>
      </c>
      <c r="D700" s="5">
        <v>41059.939131944448</v>
      </c>
      <c r="E700" s="6">
        <v>66000</v>
      </c>
      <c r="F700" s="3">
        <v>66000</v>
      </c>
      <c r="G700" s="3" t="s">
        <v>36</v>
      </c>
      <c r="H700" s="3">
        <f>tblSalaries[[#This Row],[clean Salary (in local currency)]]*VLOOKUP(tblSalaries[[#This Row],[Currency]],tblXrate[#Data],2,FALSE)</f>
        <v>66000</v>
      </c>
      <c r="I700" s="3" t="s">
        <v>1429</v>
      </c>
      <c r="J700" s="3" t="s">
        <v>112</v>
      </c>
      <c r="K700" s="3" t="s">
        <v>0</v>
      </c>
      <c r="L700" s="3" t="str">
        <f>VLOOKUP(tblSalaries[[#This Row],[Where do you work]],tblCountries[[Actual]:[Mapping]],2,FALSE)</f>
        <v>USA</v>
      </c>
      <c r="M700" s="12" t="str">
        <f>VLOOKUP(tblSalaries[[#This Row],[clean Country]], mapping!$M$4:$N$137, 2, FALSE)</f>
        <v>US / Canada</v>
      </c>
      <c r="N700" s="3" t="s">
        <v>38</v>
      </c>
      <c r="O700" s="12">
        <v>5</v>
      </c>
      <c r="P700" s="3">
        <v>2</v>
      </c>
    </row>
    <row r="701" spans="2:16" ht="15" customHeight="1">
      <c r="B701" s="3" t="s">
        <v>1430</v>
      </c>
      <c r="C701" s="12" t="str">
        <f>IF(AND(tblSalaries[[#This Row],[Region]]=Selected_Region, tblSalaries[[#This Row],[Job Type]]=Selected_Job_Type), COUNT($C$5:C700), "")</f>
        <v/>
      </c>
      <c r="D701" s="5">
        <v>41055.038263888891</v>
      </c>
      <c r="E701" s="6">
        <v>100000</v>
      </c>
      <c r="F701" s="3">
        <v>100000</v>
      </c>
      <c r="G701" s="3" t="s">
        <v>36</v>
      </c>
      <c r="H701" s="3">
        <f>tblSalaries[[#This Row],[clean Salary (in local currency)]]*VLOOKUP(tblSalaries[[#This Row],[Currency]],tblXrate[#Data],2,FALSE)</f>
        <v>100000</v>
      </c>
      <c r="I701" s="3" t="s">
        <v>1431</v>
      </c>
      <c r="J701" s="3" t="s">
        <v>444</v>
      </c>
      <c r="K701" s="3" t="s">
        <v>0</v>
      </c>
      <c r="L701" s="3" t="str">
        <f>VLOOKUP(tblSalaries[[#This Row],[Where do you work]],tblCountries[[Actual]:[Mapping]],2,FALSE)</f>
        <v>USA</v>
      </c>
      <c r="M701" s="12" t="str">
        <f>VLOOKUP(tblSalaries[[#This Row],[clean Country]], mapping!$M$4:$N$137, 2, FALSE)</f>
        <v>US / Canada</v>
      </c>
      <c r="N701" s="3" t="s">
        <v>38</v>
      </c>
      <c r="O701" s="12">
        <v>5</v>
      </c>
    </row>
    <row r="702" spans="2:16" ht="15" customHeight="1">
      <c r="B702" s="3" t="s">
        <v>1432</v>
      </c>
      <c r="C702" s="12" t="str">
        <f>IF(AND(tblSalaries[[#This Row],[Region]]=Selected_Region, tblSalaries[[#This Row],[Job Type]]=Selected_Job_Type), COUNT($C$5:C701), "")</f>
        <v/>
      </c>
      <c r="D702" s="5">
        <v>41055.043645833335</v>
      </c>
      <c r="E702" s="6">
        <v>79000</v>
      </c>
      <c r="F702" s="3">
        <v>79000</v>
      </c>
      <c r="G702" s="3" t="s">
        <v>36</v>
      </c>
      <c r="H702" s="3">
        <f>tblSalaries[[#This Row],[clean Salary (in local currency)]]*VLOOKUP(tblSalaries[[#This Row],[Currency]],tblXrate[#Data],2,FALSE)</f>
        <v>79000</v>
      </c>
      <c r="I702" s="3" t="s">
        <v>1433</v>
      </c>
      <c r="J702" s="3" t="s">
        <v>45</v>
      </c>
      <c r="K702" s="3" t="s">
        <v>0</v>
      </c>
      <c r="L702" s="3" t="str">
        <f>VLOOKUP(tblSalaries[[#This Row],[Where do you work]],tblCountries[[Actual]:[Mapping]],2,FALSE)</f>
        <v>USA</v>
      </c>
      <c r="M702" s="12" t="str">
        <f>VLOOKUP(tblSalaries[[#This Row],[clean Country]], mapping!$M$4:$N$137, 2, FALSE)</f>
        <v>US / Canada</v>
      </c>
      <c r="N702" s="3" t="s">
        <v>34</v>
      </c>
      <c r="O702" s="12">
        <v>2.5</v>
      </c>
    </row>
    <row r="703" spans="2:16" ht="15" customHeight="1">
      <c r="B703" s="3" t="s">
        <v>1434</v>
      </c>
      <c r="C703" s="12" t="str">
        <f>IF(AND(tblSalaries[[#This Row],[Region]]=Selected_Region, tblSalaries[[#This Row],[Job Type]]=Selected_Job_Type), COUNT($C$5:C702), "")</f>
        <v/>
      </c>
      <c r="D703" s="5">
        <v>41055.027499999997</v>
      </c>
      <c r="E703" s="6">
        <v>125000</v>
      </c>
      <c r="F703" s="3">
        <v>125000</v>
      </c>
      <c r="G703" s="3" t="s">
        <v>36</v>
      </c>
      <c r="H703" s="3">
        <f>tblSalaries[[#This Row],[clean Salary (in local currency)]]*VLOOKUP(tblSalaries[[#This Row],[Currency]],tblXrate[#Data],2,FALSE)</f>
        <v>125000</v>
      </c>
      <c r="I703" s="3" t="s">
        <v>1435</v>
      </c>
      <c r="J703" s="3" t="s">
        <v>444</v>
      </c>
      <c r="K703" s="3" t="s">
        <v>0</v>
      </c>
      <c r="L703" s="3" t="str">
        <f>VLOOKUP(tblSalaries[[#This Row],[Where do you work]],tblCountries[[Actual]:[Mapping]],2,FALSE)</f>
        <v>USA</v>
      </c>
      <c r="M703" s="12" t="str">
        <f>VLOOKUP(tblSalaries[[#This Row],[clean Country]], mapping!$M$4:$N$137, 2, FALSE)</f>
        <v>US / Canada</v>
      </c>
      <c r="N703" s="3" t="s">
        <v>38</v>
      </c>
      <c r="O703" s="12">
        <v>5</v>
      </c>
    </row>
    <row r="704" spans="2:16" ht="15" customHeight="1">
      <c r="B704" s="3" t="s">
        <v>1436</v>
      </c>
      <c r="C704" s="12" t="str">
        <f>IF(AND(tblSalaries[[#This Row],[Region]]=Selected_Region, tblSalaries[[#This Row],[Job Type]]=Selected_Job_Type), COUNT($C$5:C703), "")</f>
        <v/>
      </c>
      <c r="D704" s="5">
        <v>41055.073495370372</v>
      </c>
      <c r="E704" s="6" t="s">
        <v>1437</v>
      </c>
      <c r="F704" s="3">
        <v>62500</v>
      </c>
      <c r="G704" s="3" t="s">
        <v>36</v>
      </c>
      <c r="H704" s="3">
        <f>tblSalaries[[#This Row],[clean Salary (in local currency)]]*VLOOKUP(tblSalaries[[#This Row],[Currency]],tblXrate[#Data],2,FALSE)</f>
        <v>62500</v>
      </c>
      <c r="I704" s="3" t="s">
        <v>1438</v>
      </c>
      <c r="J704" s="3" t="s">
        <v>444</v>
      </c>
      <c r="K704" s="3" t="s">
        <v>0</v>
      </c>
      <c r="L704" s="3" t="str">
        <f>VLOOKUP(tblSalaries[[#This Row],[Where do you work]],tblCountries[[Actual]:[Mapping]],2,FALSE)</f>
        <v>USA</v>
      </c>
      <c r="M704" s="12" t="str">
        <f>VLOOKUP(tblSalaries[[#This Row],[clean Country]], mapping!$M$4:$N$137, 2, FALSE)</f>
        <v>US / Canada</v>
      </c>
      <c r="N704" s="3" t="s">
        <v>61</v>
      </c>
      <c r="O704" s="12">
        <v>8</v>
      </c>
    </row>
    <row r="705" spans="2:16" ht="15" customHeight="1">
      <c r="B705" s="3" t="s">
        <v>1439</v>
      </c>
      <c r="C705" s="12" t="str">
        <f>IF(AND(tblSalaries[[#This Row],[Region]]=Selected_Region, tblSalaries[[#This Row],[Job Type]]=Selected_Job_Type), COUNT($C$5:C704), "")</f>
        <v/>
      </c>
      <c r="D705" s="5">
        <v>41055.221145833333</v>
      </c>
      <c r="E705" s="6" t="s">
        <v>1440</v>
      </c>
      <c r="F705" s="3">
        <v>95000</v>
      </c>
      <c r="G705" s="3" t="s">
        <v>36</v>
      </c>
      <c r="H705" s="3">
        <f>tblSalaries[[#This Row],[clean Salary (in local currency)]]*VLOOKUP(tblSalaries[[#This Row],[Currency]],tblXrate[#Data],2,FALSE)</f>
        <v>95000</v>
      </c>
      <c r="I705" s="3" t="s">
        <v>1441</v>
      </c>
      <c r="J705" s="3" t="s">
        <v>444</v>
      </c>
      <c r="K705" s="3" t="s">
        <v>1442</v>
      </c>
      <c r="L705" s="3" t="str">
        <f>VLOOKUP(tblSalaries[[#This Row],[Where do you work]],tblCountries[[Actual]:[Mapping]],2,FALSE)</f>
        <v>Central America</v>
      </c>
      <c r="M705" s="12" t="str">
        <f>VLOOKUP(tblSalaries[[#This Row],[clean Country]], mapping!$M$4:$N$137, 2, FALSE)</f>
        <v>Latin America</v>
      </c>
      <c r="N705" s="3" t="s">
        <v>34</v>
      </c>
      <c r="O705" s="12">
        <v>2.5</v>
      </c>
    </row>
    <row r="706" spans="2:16" ht="15" customHeight="1">
      <c r="B706" s="3" t="s">
        <v>1443</v>
      </c>
      <c r="C706" s="12" t="str">
        <f>IF(AND(tblSalaries[[#This Row],[Region]]=Selected_Region, tblSalaries[[#This Row],[Job Type]]=Selected_Job_Type), COUNT($C$5:C705), "")</f>
        <v/>
      </c>
      <c r="D706" s="5">
        <v>41058.788425925923</v>
      </c>
      <c r="E706" s="6">
        <v>105000</v>
      </c>
      <c r="F706" s="3">
        <v>105000</v>
      </c>
      <c r="G706" s="3" t="s">
        <v>36</v>
      </c>
      <c r="H706" s="3">
        <f>tblSalaries[[#This Row],[clean Salary (in local currency)]]*VLOOKUP(tblSalaries[[#This Row],[Currency]],tblXrate[#Data],2,FALSE)</f>
        <v>105000</v>
      </c>
      <c r="I706" s="3" t="s">
        <v>1444</v>
      </c>
      <c r="J706" s="3" t="s">
        <v>444</v>
      </c>
      <c r="K706" s="3" t="s">
        <v>0</v>
      </c>
      <c r="L706" s="3" t="str">
        <f>VLOOKUP(tblSalaries[[#This Row],[Where do you work]],tblCountries[[Actual]:[Mapping]],2,FALSE)</f>
        <v>USA</v>
      </c>
      <c r="M706" s="12" t="str">
        <f>VLOOKUP(tblSalaries[[#This Row],[clean Country]], mapping!$M$4:$N$137, 2, FALSE)</f>
        <v>US / Canada</v>
      </c>
      <c r="N706" s="3" t="s">
        <v>73</v>
      </c>
      <c r="O706" s="12">
        <v>1.5</v>
      </c>
      <c r="P706" s="3">
        <v>15</v>
      </c>
    </row>
    <row r="707" spans="2:16" ht="15" customHeight="1">
      <c r="B707" s="3" t="s">
        <v>1445</v>
      </c>
      <c r="C707" s="12" t="str">
        <f>IF(AND(tblSalaries[[#This Row],[Region]]=Selected_Region, tblSalaries[[#This Row],[Job Type]]=Selected_Job_Type), COUNT($C$5:C706), "")</f>
        <v/>
      </c>
      <c r="D707" s="5">
        <v>41055.410960648151</v>
      </c>
      <c r="E707" s="6">
        <v>160000</v>
      </c>
      <c r="F707" s="3">
        <v>160000</v>
      </c>
      <c r="G707" s="3" t="s">
        <v>36</v>
      </c>
      <c r="H707" s="3">
        <f>tblSalaries[[#This Row],[clean Salary (in local currency)]]*VLOOKUP(tblSalaries[[#This Row],[Currency]],tblXrate[#Data],2,FALSE)</f>
        <v>160000</v>
      </c>
      <c r="I707" s="3" t="s">
        <v>1446</v>
      </c>
      <c r="J707" s="3" t="s">
        <v>112</v>
      </c>
      <c r="K707" s="3" t="s">
        <v>0</v>
      </c>
      <c r="L707" s="3" t="str">
        <f>VLOOKUP(tblSalaries[[#This Row],[Where do you work]],tblCountries[[Actual]:[Mapping]],2,FALSE)</f>
        <v>USA</v>
      </c>
      <c r="M707" s="12" t="str">
        <f>VLOOKUP(tblSalaries[[#This Row],[clean Country]], mapping!$M$4:$N$137, 2, FALSE)</f>
        <v>US / Canada</v>
      </c>
      <c r="N707" s="3" t="s">
        <v>38</v>
      </c>
      <c r="O707" s="12">
        <v>5</v>
      </c>
      <c r="P707" s="3">
        <v>5</v>
      </c>
    </row>
    <row r="708" spans="2:16" ht="15" customHeight="1">
      <c r="B708" s="3" t="s">
        <v>1447</v>
      </c>
      <c r="C708" s="12" t="str">
        <f>IF(AND(tblSalaries[[#This Row],[Region]]=Selected_Region, tblSalaries[[#This Row],[Job Type]]=Selected_Job_Type), COUNT($C$5:C707), "")</f>
        <v/>
      </c>
      <c r="D708" s="5">
        <v>41057.312303240738</v>
      </c>
      <c r="E708" s="6">
        <v>125000</v>
      </c>
      <c r="F708" s="3">
        <v>125000</v>
      </c>
      <c r="G708" s="3" t="s">
        <v>63</v>
      </c>
      <c r="H708" s="3">
        <f>tblSalaries[[#This Row],[clean Salary (in local currency)]]*VLOOKUP(tblSalaries[[#This Row],[Currency]],tblXrate[#Data],2,FALSE)</f>
        <v>127488.70705032947</v>
      </c>
      <c r="I708" s="3" t="s">
        <v>1448</v>
      </c>
      <c r="J708" s="3" t="s">
        <v>444</v>
      </c>
      <c r="K708" s="3" t="s">
        <v>64</v>
      </c>
      <c r="L708" s="3" t="str">
        <f>VLOOKUP(tblSalaries[[#This Row],[Where do you work]],tblCountries[[Actual]:[Mapping]],2,FALSE)</f>
        <v>Australia</v>
      </c>
      <c r="M708" s="12" t="str">
        <f>VLOOKUP(tblSalaries[[#This Row],[clean Country]], mapping!$M$4:$N$137, 2, FALSE)</f>
        <v>Pacific</v>
      </c>
      <c r="N708" s="3" t="s">
        <v>38</v>
      </c>
      <c r="O708" s="12">
        <v>5</v>
      </c>
      <c r="P708" s="3">
        <v>15</v>
      </c>
    </row>
    <row r="709" spans="2:16" ht="15" customHeight="1">
      <c r="B709" s="3" t="s">
        <v>1449</v>
      </c>
      <c r="C709" s="12" t="str">
        <f>IF(AND(tblSalaries[[#This Row],[Region]]=Selected_Region, tblSalaries[[#This Row],[Job Type]]=Selected_Job_Type), COUNT($C$5:C708), "")</f>
        <v/>
      </c>
      <c r="D709" s="5">
        <v>41055.893946759257</v>
      </c>
      <c r="E709" s="6">
        <v>85000</v>
      </c>
      <c r="F709" s="3">
        <v>85000</v>
      </c>
      <c r="G709" s="3" t="s">
        <v>36</v>
      </c>
      <c r="H709" s="3">
        <f>tblSalaries[[#This Row],[clean Salary (in local currency)]]*VLOOKUP(tblSalaries[[#This Row],[Currency]],tblXrate[#Data],2,FALSE)</f>
        <v>85000</v>
      </c>
      <c r="I709" s="3" t="s">
        <v>1450</v>
      </c>
      <c r="J709" s="3" t="s">
        <v>444</v>
      </c>
      <c r="K709" s="3" t="s">
        <v>0</v>
      </c>
      <c r="L709" s="3" t="str">
        <f>VLOOKUP(tblSalaries[[#This Row],[Where do you work]],tblCountries[[Actual]:[Mapping]],2,FALSE)</f>
        <v>USA</v>
      </c>
      <c r="M709" s="12" t="str">
        <f>VLOOKUP(tblSalaries[[#This Row],[clean Country]], mapping!$M$4:$N$137, 2, FALSE)</f>
        <v>US / Canada</v>
      </c>
      <c r="N709" s="3" t="s">
        <v>38</v>
      </c>
      <c r="O709" s="12">
        <v>5</v>
      </c>
      <c r="P709" s="3">
        <v>15</v>
      </c>
    </row>
    <row r="710" spans="2:16" ht="15" customHeight="1">
      <c r="B710" s="3" t="s">
        <v>1451</v>
      </c>
      <c r="C710" s="12" t="str">
        <f>IF(AND(tblSalaries[[#This Row],[Region]]=Selected_Region, tblSalaries[[#This Row],[Job Type]]=Selected_Job_Type), COUNT($C$5:C709), "")</f>
        <v/>
      </c>
      <c r="D710" s="5">
        <v>41056.305023148147</v>
      </c>
      <c r="E710" s="6">
        <v>135000</v>
      </c>
      <c r="F710" s="3">
        <v>135000</v>
      </c>
      <c r="G710" s="3" t="s">
        <v>36</v>
      </c>
      <c r="H710" s="3">
        <f>tblSalaries[[#This Row],[clean Salary (in local currency)]]*VLOOKUP(tblSalaries[[#This Row],[Currency]],tblXrate[#Data],2,FALSE)</f>
        <v>135000</v>
      </c>
      <c r="I710" s="3" t="s">
        <v>1452</v>
      </c>
      <c r="J710" s="3" t="s">
        <v>444</v>
      </c>
      <c r="K710" s="3" t="s">
        <v>0</v>
      </c>
      <c r="L710" s="3" t="str">
        <f>VLOOKUP(tblSalaries[[#This Row],[Where do you work]],tblCountries[[Actual]:[Mapping]],2,FALSE)</f>
        <v>USA</v>
      </c>
      <c r="M710" s="12" t="str">
        <f>VLOOKUP(tblSalaries[[#This Row],[clean Country]], mapping!$M$4:$N$137, 2, FALSE)</f>
        <v>US / Canada</v>
      </c>
      <c r="N710" s="3" t="s">
        <v>38</v>
      </c>
      <c r="O710" s="12">
        <v>5</v>
      </c>
      <c r="P710" s="3">
        <v>25</v>
      </c>
    </row>
    <row r="711" spans="2:16" ht="15" customHeight="1">
      <c r="B711" s="3" t="s">
        <v>1453</v>
      </c>
      <c r="C711" s="12" t="str">
        <f>IF(AND(tblSalaries[[#This Row],[Region]]=Selected_Region, tblSalaries[[#This Row],[Job Type]]=Selected_Job_Type), COUNT($C$5:C710), "")</f>
        <v/>
      </c>
      <c r="D711" s="5">
        <v>41055.257037037038</v>
      </c>
      <c r="E711" s="6">
        <v>188000</v>
      </c>
      <c r="F711" s="3">
        <v>188000</v>
      </c>
      <c r="G711" s="3" t="s">
        <v>36</v>
      </c>
      <c r="H711" s="3">
        <f>tblSalaries[[#This Row],[clean Salary (in local currency)]]*VLOOKUP(tblSalaries[[#This Row],[Currency]],tblXrate[#Data],2,FALSE)</f>
        <v>188000</v>
      </c>
      <c r="I711" s="3" t="s">
        <v>1454</v>
      </c>
      <c r="J711" s="3" t="s">
        <v>444</v>
      </c>
      <c r="K711" s="3" t="s">
        <v>0</v>
      </c>
      <c r="L711" s="3" t="str">
        <f>VLOOKUP(tblSalaries[[#This Row],[Where do you work]],tblCountries[[Actual]:[Mapping]],2,FALSE)</f>
        <v>USA</v>
      </c>
      <c r="M711" s="12" t="str">
        <f>VLOOKUP(tblSalaries[[#This Row],[clean Country]], mapping!$M$4:$N$137, 2, FALSE)</f>
        <v>US / Canada</v>
      </c>
      <c r="N711" s="3" t="s">
        <v>73</v>
      </c>
      <c r="O711" s="12">
        <v>1.5</v>
      </c>
      <c r="P711" s="3">
        <v>20</v>
      </c>
    </row>
    <row r="712" spans="2:16" ht="15" customHeight="1">
      <c r="B712" s="3" t="s">
        <v>1455</v>
      </c>
      <c r="C712" s="12" t="str">
        <f>IF(AND(tblSalaries[[#This Row],[Region]]=Selected_Region, tblSalaries[[#This Row],[Job Type]]=Selected_Job_Type), COUNT($C$5:C711), "")</f>
        <v/>
      </c>
      <c r="D712" s="5">
        <v>41058.590601851851</v>
      </c>
      <c r="E712" s="6" t="s">
        <v>1456</v>
      </c>
      <c r="F712" s="3">
        <v>49000</v>
      </c>
      <c r="G712" s="3" t="s">
        <v>63</v>
      </c>
      <c r="H712" s="3">
        <f>tblSalaries[[#This Row],[clean Salary (in local currency)]]*VLOOKUP(tblSalaries[[#This Row],[Currency]],tblXrate[#Data],2,FALSE)</f>
        <v>49975.573163729154</v>
      </c>
      <c r="I712" s="3" t="s">
        <v>1457</v>
      </c>
      <c r="J712" s="3" t="s">
        <v>433</v>
      </c>
      <c r="K712" s="3" t="s">
        <v>64</v>
      </c>
      <c r="L712" s="3" t="str">
        <f>VLOOKUP(tblSalaries[[#This Row],[Where do you work]],tblCountries[[Actual]:[Mapping]],2,FALSE)</f>
        <v>Australia</v>
      </c>
      <c r="M712" s="12" t="str">
        <f>VLOOKUP(tblSalaries[[#This Row],[clean Country]], mapping!$M$4:$N$137, 2, FALSE)</f>
        <v>Pacific</v>
      </c>
      <c r="N712" s="3" t="s">
        <v>38</v>
      </c>
      <c r="O712" s="12">
        <v>5</v>
      </c>
      <c r="P712" s="3">
        <v>30</v>
      </c>
    </row>
    <row r="713" spans="2:16" ht="15" customHeight="1">
      <c r="B713" s="3" t="s">
        <v>1458</v>
      </c>
      <c r="C713" s="12" t="str">
        <f>IF(AND(tblSalaries[[#This Row],[Region]]=Selected_Region, tblSalaries[[#This Row],[Job Type]]=Selected_Job_Type), COUNT($C$5:C712), "")</f>
        <v/>
      </c>
      <c r="D713" s="5">
        <v>41056.642824074072</v>
      </c>
      <c r="E713" s="6">
        <v>1300</v>
      </c>
      <c r="F713" s="3">
        <v>15600</v>
      </c>
      <c r="G713" s="3" t="s">
        <v>36</v>
      </c>
      <c r="H713" s="3">
        <f>tblSalaries[[#This Row],[clean Salary (in local currency)]]*VLOOKUP(tblSalaries[[#This Row],[Currency]],tblXrate[#Data],2,FALSE)</f>
        <v>15600</v>
      </c>
      <c r="I713" s="3" t="s">
        <v>1459</v>
      </c>
      <c r="J713" s="3" t="s">
        <v>433</v>
      </c>
      <c r="K713" s="3" t="s">
        <v>1460</v>
      </c>
      <c r="L713" s="3" t="str">
        <f>VLOOKUP(tblSalaries[[#This Row],[Where do you work]],tblCountries[[Actual]:[Mapping]],2,FALSE)</f>
        <v xml:space="preserve">Kuwait </v>
      </c>
      <c r="M713" s="12" t="str">
        <f>VLOOKUP(tblSalaries[[#This Row],[clean Country]], mapping!$M$4:$N$137, 2, FALSE)</f>
        <v>Middle East</v>
      </c>
      <c r="N713" s="3" t="s">
        <v>38</v>
      </c>
      <c r="O713" s="12">
        <v>5</v>
      </c>
      <c r="P713" s="3">
        <v>13</v>
      </c>
    </row>
    <row r="714" spans="2:16" ht="15" customHeight="1">
      <c r="B714" s="3" t="s">
        <v>447</v>
      </c>
      <c r="C714" s="12" t="str">
        <f>IF(AND(tblSalaries[[#This Row],[Region]]=Selected_Region, tblSalaries[[#This Row],[Job Type]]=Selected_Job_Type), COUNT($C$5:C713), "")</f>
        <v/>
      </c>
      <c r="D714" s="5">
        <v>41055.43246527778</v>
      </c>
      <c r="E714" s="6" t="s">
        <v>448</v>
      </c>
      <c r="F714" s="3">
        <v>420000</v>
      </c>
      <c r="G714" s="3" t="s">
        <v>31</v>
      </c>
      <c r="H714" s="3">
        <f>tblSalaries[[#This Row],[clean Salary (in local currency)]]*VLOOKUP(tblSalaries[[#This Row],[Currency]],tblXrate[#Data],2,FALSE)</f>
        <v>7479.3250087258784</v>
      </c>
      <c r="I714" s="3" t="s">
        <v>449</v>
      </c>
      <c r="J714" s="3" t="s">
        <v>112</v>
      </c>
      <c r="K714" s="3" t="s">
        <v>1</v>
      </c>
      <c r="L714" s="3" t="str">
        <f>VLOOKUP(tblSalaries[[#This Row],[Where do you work]],tblCountries[[Actual]:[Mapping]],2,FALSE)</f>
        <v>India</v>
      </c>
      <c r="M714" s="12" t="str">
        <f>VLOOKUP(tblSalaries[[#This Row],[clean Country]], mapping!$M$4:$N$137, 2, FALSE)</f>
        <v>Asia</v>
      </c>
      <c r="N714" s="3" t="s">
        <v>38</v>
      </c>
      <c r="O714" s="12">
        <v>5</v>
      </c>
      <c r="P714" s="3">
        <v>3</v>
      </c>
    </row>
    <row r="715" spans="2:16" ht="15" customHeight="1">
      <c r="B715" s="3" t="s">
        <v>1463</v>
      </c>
      <c r="C715" s="12" t="str">
        <f>IF(AND(tblSalaries[[#This Row],[Region]]=Selected_Region, tblSalaries[[#This Row],[Job Type]]=Selected_Job_Type), COUNT($C$5:C714), "")</f>
        <v/>
      </c>
      <c r="D715" s="5">
        <v>41055.061018518521</v>
      </c>
      <c r="E715" s="6">
        <v>40000</v>
      </c>
      <c r="F715" s="3">
        <v>40000</v>
      </c>
      <c r="G715" s="3" t="s">
        <v>36</v>
      </c>
      <c r="H715" s="3">
        <f>tblSalaries[[#This Row],[clean Salary (in local currency)]]*VLOOKUP(tblSalaries[[#This Row],[Currency]],tblXrate[#Data],2,FALSE)</f>
        <v>40000</v>
      </c>
      <c r="I715" s="3" t="s">
        <v>1464</v>
      </c>
      <c r="J715" s="3" t="s">
        <v>134</v>
      </c>
      <c r="K715" s="3" t="s">
        <v>419</v>
      </c>
      <c r="L715" s="3" t="str">
        <f>VLOOKUP(tblSalaries[[#This Row],[Where do you work]],tblCountries[[Actual]:[Mapping]],2,FALSE)</f>
        <v>Hungary</v>
      </c>
      <c r="M715" s="12" t="str">
        <f>VLOOKUP(tblSalaries[[#This Row],[clean Country]], mapping!$M$4:$N$137, 2, FALSE)</f>
        <v>EU</v>
      </c>
      <c r="N715" s="3" t="s">
        <v>38</v>
      </c>
      <c r="O715" s="12">
        <v>5</v>
      </c>
    </row>
    <row r="716" spans="2:16" ht="15" customHeight="1">
      <c r="B716" s="3" t="s">
        <v>1465</v>
      </c>
      <c r="C716" s="12" t="str">
        <f>IF(AND(tblSalaries[[#This Row],[Region]]=Selected_Region, tblSalaries[[#This Row],[Job Type]]=Selected_Job_Type), COUNT($C$5:C715), "")</f>
        <v/>
      </c>
      <c r="D716" s="5">
        <v>41055.048310185186</v>
      </c>
      <c r="E716" s="6">
        <v>7600</v>
      </c>
      <c r="F716" s="3">
        <v>7600</v>
      </c>
      <c r="G716" s="3" t="s">
        <v>36</v>
      </c>
      <c r="H716" s="3">
        <f>tblSalaries[[#This Row],[clean Salary (in local currency)]]*VLOOKUP(tblSalaries[[#This Row],[Currency]],tblXrate[#Data],2,FALSE)</f>
        <v>7600</v>
      </c>
      <c r="I716" s="3" t="s">
        <v>1466</v>
      </c>
      <c r="J716" s="3" t="s">
        <v>184</v>
      </c>
      <c r="K716" s="3" t="s">
        <v>496</v>
      </c>
      <c r="L716" s="3" t="str">
        <f>VLOOKUP(tblSalaries[[#This Row],[Where do you work]],tblCountries[[Actual]:[Mapping]],2,FALSE)</f>
        <v>Ukraine</v>
      </c>
      <c r="M716" s="12" t="str">
        <f>VLOOKUP(tblSalaries[[#This Row],[clean Country]], mapping!$M$4:$N$137, 2, FALSE)</f>
        <v>EU</v>
      </c>
      <c r="N716" s="3" t="s">
        <v>73</v>
      </c>
      <c r="O716" s="12">
        <v>1.5</v>
      </c>
    </row>
    <row r="717" spans="2:16" ht="15" customHeight="1">
      <c r="B717" s="3" t="s">
        <v>2317</v>
      </c>
      <c r="C717" s="12" t="str">
        <f>IF(AND(tblSalaries[[#This Row],[Region]]=Selected_Region, tblSalaries[[#This Row],[Job Type]]=Selected_Job_Type), COUNT($C$5:C716), "")</f>
        <v/>
      </c>
      <c r="D717" s="5">
        <v>41055.031863425924</v>
      </c>
      <c r="E717" s="6">
        <v>420000</v>
      </c>
      <c r="F717" s="3">
        <v>420000</v>
      </c>
      <c r="G717" s="3" t="s">
        <v>31</v>
      </c>
      <c r="H717" s="3">
        <f>tblSalaries[[#This Row],[clean Salary (in local currency)]]*VLOOKUP(tblSalaries[[#This Row],[Currency]],tblXrate[#Data],2,FALSE)</f>
        <v>7479.3250087258784</v>
      </c>
      <c r="I717" s="3" t="s">
        <v>2318</v>
      </c>
      <c r="J717" s="3" t="s">
        <v>134</v>
      </c>
      <c r="K717" s="3" t="s">
        <v>1</v>
      </c>
      <c r="L717" s="3" t="str">
        <f>VLOOKUP(tblSalaries[[#This Row],[Where do you work]],tblCountries[[Actual]:[Mapping]],2,FALSE)</f>
        <v>India</v>
      </c>
      <c r="M717" s="12" t="str">
        <f>VLOOKUP(tblSalaries[[#This Row],[clean Country]], mapping!$M$4:$N$137, 2, FALSE)</f>
        <v>Asia</v>
      </c>
      <c r="N717" s="3" t="s">
        <v>73</v>
      </c>
      <c r="O717" s="12">
        <v>1.5</v>
      </c>
    </row>
    <row r="718" spans="2:16" ht="15" customHeight="1">
      <c r="B718" s="3" t="s">
        <v>1469</v>
      </c>
      <c r="C718" s="12" t="str">
        <f>IF(AND(tblSalaries[[#This Row],[Region]]=Selected_Region, tblSalaries[[#This Row],[Job Type]]=Selected_Job_Type), COUNT($C$5:C717), "")</f>
        <v/>
      </c>
      <c r="D718" s="5">
        <v>41062.466180555559</v>
      </c>
      <c r="E718" s="6" t="s">
        <v>1470</v>
      </c>
      <c r="F718" s="3">
        <v>13000</v>
      </c>
      <c r="G718" s="3" t="s">
        <v>36</v>
      </c>
      <c r="H718" s="3">
        <f>tblSalaries[[#This Row],[clean Salary (in local currency)]]*VLOOKUP(tblSalaries[[#This Row],[Currency]],tblXrate[#Data],2,FALSE)</f>
        <v>13000</v>
      </c>
      <c r="I718" s="3" t="s">
        <v>1471</v>
      </c>
      <c r="J718" s="3" t="s">
        <v>112</v>
      </c>
      <c r="K718" s="3" t="s">
        <v>227</v>
      </c>
      <c r="L718" s="3" t="str">
        <f>VLOOKUP(tblSalaries[[#This Row],[Where do you work]],tblCountries[[Actual]:[Mapping]],2,FALSE)</f>
        <v>Brazil</v>
      </c>
      <c r="M718" s="12" t="str">
        <f>VLOOKUP(tblSalaries[[#This Row],[clean Country]], mapping!$M$4:$N$137, 2, FALSE)</f>
        <v>Latin America</v>
      </c>
      <c r="N718" s="3" t="s">
        <v>61</v>
      </c>
      <c r="O718" s="12">
        <v>8</v>
      </c>
      <c r="P718" s="3">
        <v>4</v>
      </c>
    </row>
    <row r="719" spans="2:16" ht="15" customHeight="1">
      <c r="B719" s="3" t="s">
        <v>2723</v>
      </c>
      <c r="C719" s="12" t="str">
        <f>IF(AND(tblSalaries[[#This Row],[Region]]=Selected_Region, tblSalaries[[#This Row],[Job Type]]=Selected_Job_Type), COUNT($C$5:C718), "")</f>
        <v/>
      </c>
      <c r="D719" s="5">
        <v>41067.697928240741</v>
      </c>
      <c r="E719" s="6">
        <v>421000</v>
      </c>
      <c r="F719" s="3">
        <v>421000</v>
      </c>
      <c r="G719" s="3" t="s">
        <v>31</v>
      </c>
      <c r="H719" s="3">
        <f>tblSalaries[[#This Row],[clean Salary (in local currency)]]*VLOOKUP(tblSalaries[[#This Row],[Currency]],tblXrate[#Data],2,FALSE)</f>
        <v>7497.1329254133216</v>
      </c>
      <c r="I719" s="3" t="s">
        <v>2724</v>
      </c>
      <c r="J719" s="3" t="s">
        <v>112</v>
      </c>
      <c r="K719" s="3" t="s">
        <v>1</v>
      </c>
      <c r="L719" s="3" t="str">
        <f>VLOOKUP(tblSalaries[[#This Row],[Where do you work]],tblCountries[[Actual]:[Mapping]],2,FALSE)</f>
        <v>India</v>
      </c>
      <c r="M719" s="12" t="str">
        <f>VLOOKUP(tblSalaries[[#This Row],[clean Country]], mapping!$M$4:$N$137, 2, FALSE)</f>
        <v>Asia</v>
      </c>
      <c r="N719" s="3" t="s">
        <v>38</v>
      </c>
      <c r="O719" s="12">
        <v>5</v>
      </c>
      <c r="P719" s="3">
        <v>4</v>
      </c>
    </row>
    <row r="720" spans="2:16" ht="15" customHeight="1">
      <c r="B720" s="3" t="s">
        <v>1475</v>
      </c>
      <c r="C720" s="12" t="str">
        <f>IF(AND(tblSalaries[[#This Row],[Region]]=Selected_Region, tblSalaries[[#This Row],[Job Type]]=Selected_Job_Type), COUNT($C$5:C719), "")</f>
        <v/>
      </c>
      <c r="D720" s="5">
        <v>41071.911273148151</v>
      </c>
      <c r="E720" s="6">
        <v>56600</v>
      </c>
      <c r="F720" s="3">
        <v>56600</v>
      </c>
      <c r="G720" s="3" t="s">
        <v>36</v>
      </c>
      <c r="H720" s="3">
        <f>tblSalaries[[#This Row],[clean Salary (in local currency)]]*VLOOKUP(tblSalaries[[#This Row],[Currency]],tblXrate[#Data],2,FALSE)</f>
        <v>56600</v>
      </c>
      <c r="I720" s="3" t="s">
        <v>1476</v>
      </c>
      <c r="J720" s="3" t="s">
        <v>134</v>
      </c>
      <c r="K720" s="3" t="s">
        <v>0</v>
      </c>
      <c r="L720" s="3" t="str">
        <f>VLOOKUP(tblSalaries[[#This Row],[Where do you work]],tblCountries[[Actual]:[Mapping]],2,FALSE)</f>
        <v>USA</v>
      </c>
      <c r="M720" s="12" t="str">
        <f>VLOOKUP(tblSalaries[[#This Row],[clean Country]], mapping!$M$4:$N$137, 2, FALSE)</f>
        <v>US / Canada</v>
      </c>
      <c r="N720" s="3" t="s">
        <v>38</v>
      </c>
      <c r="O720" s="12">
        <v>5</v>
      </c>
      <c r="P720" s="3">
        <v>12</v>
      </c>
    </row>
    <row r="721" spans="2:16" ht="15" customHeight="1">
      <c r="B721" s="3" t="s">
        <v>1477</v>
      </c>
      <c r="C721" s="12" t="str">
        <f>IF(AND(tblSalaries[[#This Row],[Region]]=Selected_Region, tblSalaries[[#This Row],[Job Type]]=Selected_Job_Type), COUNT($C$5:C720), "")</f>
        <v/>
      </c>
      <c r="D721" s="5">
        <v>41065.880046296297</v>
      </c>
      <c r="E721" s="6" t="s">
        <v>1478</v>
      </c>
      <c r="F721" s="3">
        <v>400000</v>
      </c>
      <c r="G721" s="3" t="s">
        <v>1479</v>
      </c>
      <c r="H721" s="3">
        <f>tblSalaries[[#This Row],[clean Salary (in local currency)]]*VLOOKUP(tblSalaries[[#This Row],[Currency]],tblXrate[#Data],2,FALSE)</f>
        <v>67700.452577525488</v>
      </c>
      <c r="I721" s="3" t="s">
        <v>1480</v>
      </c>
      <c r="J721" s="3" t="s">
        <v>112</v>
      </c>
      <c r="K721" s="3" t="s">
        <v>808</v>
      </c>
      <c r="L721" s="3" t="str">
        <f>VLOOKUP(tblSalaries[[#This Row],[Where do you work]],tblCountries[[Actual]:[Mapping]],2,FALSE)</f>
        <v>Norway</v>
      </c>
      <c r="M721" s="12" t="str">
        <f>VLOOKUP(tblSalaries[[#This Row],[clean Country]], mapping!$M$4:$N$137, 2, FALSE)</f>
        <v>EU</v>
      </c>
      <c r="N721" s="3" t="s">
        <v>61</v>
      </c>
      <c r="O721" s="12">
        <v>8</v>
      </c>
      <c r="P721" s="3">
        <v>5</v>
      </c>
    </row>
    <row r="722" spans="2:16" ht="15" customHeight="1">
      <c r="B722" s="3" t="s">
        <v>1481</v>
      </c>
      <c r="C722" s="12" t="str">
        <f>IF(AND(tblSalaries[[#This Row],[Region]]=Selected_Region, tblSalaries[[#This Row],[Job Type]]=Selected_Job_Type), COUNT($C$5:C721), "")</f>
        <v/>
      </c>
      <c r="D722" s="5">
        <v>41055.083194444444</v>
      </c>
      <c r="E722" s="6">
        <v>15000</v>
      </c>
      <c r="F722" s="3">
        <v>15000</v>
      </c>
      <c r="G722" s="3" t="s">
        <v>36</v>
      </c>
      <c r="H722" s="3">
        <f>tblSalaries[[#This Row],[clean Salary (in local currency)]]*VLOOKUP(tblSalaries[[#This Row],[Currency]],tblXrate[#Data],2,FALSE)</f>
        <v>15000</v>
      </c>
      <c r="I722" s="3" t="s">
        <v>1482</v>
      </c>
      <c r="J722" s="3" t="s">
        <v>632</v>
      </c>
      <c r="K722" s="3" t="s">
        <v>496</v>
      </c>
      <c r="L722" s="3" t="str">
        <f>VLOOKUP(tblSalaries[[#This Row],[Where do you work]],tblCountries[[Actual]:[Mapping]],2,FALSE)</f>
        <v>Ukraine</v>
      </c>
      <c r="M722" s="12" t="str">
        <f>VLOOKUP(tblSalaries[[#This Row],[clean Country]], mapping!$M$4:$N$137, 2, FALSE)</f>
        <v>EU</v>
      </c>
      <c r="N722" s="3" t="s">
        <v>34</v>
      </c>
      <c r="O722" s="12">
        <v>2.5</v>
      </c>
    </row>
    <row r="723" spans="2:16" ht="15" customHeight="1">
      <c r="B723" s="3" t="s">
        <v>1483</v>
      </c>
      <c r="C723" s="12" t="str">
        <f>IF(AND(tblSalaries[[#This Row],[Region]]=Selected_Region, tblSalaries[[#This Row],[Job Type]]=Selected_Job_Type), COUNT($C$5:C722), "")</f>
        <v/>
      </c>
      <c r="D723" s="5">
        <v>41057.591365740744</v>
      </c>
      <c r="E723" s="6" t="s">
        <v>1484</v>
      </c>
      <c r="F723" s="3">
        <v>55000</v>
      </c>
      <c r="G723" s="3" t="s">
        <v>36</v>
      </c>
      <c r="H723" s="3">
        <f>tblSalaries[[#This Row],[clean Salary (in local currency)]]*VLOOKUP(tblSalaries[[#This Row],[Currency]],tblXrate[#Data],2,FALSE)</f>
        <v>55000</v>
      </c>
      <c r="I723" s="3" t="s">
        <v>1482</v>
      </c>
      <c r="J723" s="3" t="s">
        <v>632</v>
      </c>
      <c r="K723" s="3" t="s">
        <v>1485</v>
      </c>
      <c r="L723" s="3" t="str">
        <f>VLOOKUP(tblSalaries[[#This Row],[Where do you work]],tblCountries[[Actual]:[Mapping]],2,FALSE)</f>
        <v>Israel</v>
      </c>
      <c r="M723" s="12" t="str">
        <f>VLOOKUP(tblSalaries[[#This Row],[clean Country]], mapping!$M$4:$N$137, 2, FALSE)</f>
        <v>Middle East</v>
      </c>
      <c r="N723" s="3" t="s">
        <v>38</v>
      </c>
      <c r="O723" s="12">
        <v>5</v>
      </c>
      <c r="P723" s="3">
        <v>6</v>
      </c>
    </row>
    <row r="724" spans="2:16" ht="15" customHeight="1">
      <c r="B724" s="3" t="s">
        <v>1486</v>
      </c>
      <c r="C724" s="12" t="str">
        <f>IF(AND(tblSalaries[[#This Row],[Region]]=Selected_Region, tblSalaries[[#This Row],[Job Type]]=Selected_Job_Type), COUNT($C$5:C723), "")</f>
        <v/>
      </c>
      <c r="D724" s="5">
        <v>41064.82371527778</v>
      </c>
      <c r="E724" s="6" t="s">
        <v>1487</v>
      </c>
      <c r="F724" s="3">
        <v>31200</v>
      </c>
      <c r="G724" s="3" t="s">
        <v>36</v>
      </c>
      <c r="H724" s="3">
        <f>tblSalaries[[#This Row],[clean Salary (in local currency)]]*VLOOKUP(tblSalaries[[#This Row],[Currency]],tblXrate[#Data],2,FALSE)</f>
        <v>31200</v>
      </c>
      <c r="I724" s="3" t="s">
        <v>1482</v>
      </c>
      <c r="J724" s="3" t="s">
        <v>632</v>
      </c>
      <c r="K724" s="3" t="s">
        <v>1488</v>
      </c>
      <c r="L724" s="3" t="str">
        <f>VLOOKUP(tblSalaries[[#This Row],[Where do you work]],tblCountries[[Actual]:[Mapping]],2,FALSE)</f>
        <v>Israel</v>
      </c>
      <c r="M724" s="12" t="str">
        <f>VLOOKUP(tblSalaries[[#This Row],[clean Country]], mapping!$M$4:$N$137, 2, FALSE)</f>
        <v>Middle East</v>
      </c>
      <c r="N724" s="3" t="s">
        <v>61</v>
      </c>
      <c r="O724" s="12">
        <v>8</v>
      </c>
      <c r="P724" s="3">
        <v>11</v>
      </c>
    </row>
    <row r="725" spans="2:16" ht="15" customHeight="1">
      <c r="B725" s="3" t="s">
        <v>1489</v>
      </c>
      <c r="C725" s="12" t="str">
        <f>IF(AND(tblSalaries[[#This Row],[Region]]=Selected_Region, tblSalaries[[#This Row],[Job Type]]=Selected_Job_Type), COUNT($C$5:C724), "")</f>
        <v/>
      </c>
      <c r="D725" s="5">
        <v>41058.160520833335</v>
      </c>
      <c r="E725" s="6">
        <v>30</v>
      </c>
      <c r="F725" s="3">
        <v>30000</v>
      </c>
      <c r="G725" s="3" t="s">
        <v>43</v>
      </c>
      <c r="H725" s="3">
        <f>tblSalaries[[#This Row],[clean Salary (in local currency)]]*VLOOKUP(tblSalaries[[#This Row],[Currency]],tblXrate[#Data],2,FALSE)</f>
        <v>38111.983169748237</v>
      </c>
      <c r="I725" s="3" t="s">
        <v>1490</v>
      </c>
      <c r="J725" s="3" t="s">
        <v>41</v>
      </c>
      <c r="K725" s="3" t="s">
        <v>1491</v>
      </c>
      <c r="L725" s="3" t="str">
        <f>VLOOKUP(tblSalaries[[#This Row],[Where do you work]],tblCountries[[Actual]:[Mapping]],2,FALSE)</f>
        <v>Netherlands</v>
      </c>
      <c r="M725" s="12" t="str">
        <f>VLOOKUP(tblSalaries[[#This Row],[clean Country]], mapping!$M$4:$N$137, 2, FALSE)</f>
        <v>EU</v>
      </c>
      <c r="N725" s="3" t="s">
        <v>73</v>
      </c>
      <c r="O725" s="12">
        <v>1.5</v>
      </c>
      <c r="P725" s="3">
        <v>8</v>
      </c>
    </row>
    <row r="726" spans="2:16" ht="15" customHeight="1">
      <c r="B726" s="3" t="s">
        <v>267</v>
      </c>
      <c r="C726" s="12" t="str">
        <f>IF(AND(tblSalaries[[#This Row],[Region]]=Selected_Region, tblSalaries[[#This Row],[Job Type]]=Selected_Job_Type), COUNT($C$5:C725), "")</f>
        <v/>
      </c>
      <c r="D726" s="5">
        <v>41054.268564814818</v>
      </c>
      <c r="E726" s="6">
        <v>7500</v>
      </c>
      <c r="F726" s="3">
        <v>7500</v>
      </c>
      <c r="G726" s="3" t="s">
        <v>36</v>
      </c>
      <c r="H726" s="3">
        <f>tblSalaries[[#This Row],[clean Salary (in local currency)]]*VLOOKUP(tblSalaries[[#This Row],[Currency]],tblXrate[#Data],2,FALSE)</f>
        <v>7500</v>
      </c>
      <c r="I726" s="3" t="s">
        <v>112</v>
      </c>
      <c r="J726" s="3" t="s">
        <v>112</v>
      </c>
      <c r="K726" s="3" t="s">
        <v>1</v>
      </c>
      <c r="L726" s="3" t="str">
        <f>VLOOKUP(tblSalaries[[#This Row],[Where do you work]],tblCountries[[Actual]:[Mapping]],2,FALSE)</f>
        <v>India</v>
      </c>
      <c r="M726" s="12" t="str">
        <f>VLOOKUP(tblSalaries[[#This Row],[clean Country]], mapping!$M$4:$N$137, 2, FALSE)</f>
        <v>Asia</v>
      </c>
      <c r="N726" s="3" t="s">
        <v>38</v>
      </c>
      <c r="O726" s="12">
        <v>5</v>
      </c>
    </row>
    <row r="727" spans="2:16" ht="15" customHeight="1">
      <c r="B727" s="3" t="s">
        <v>1495</v>
      </c>
      <c r="C727" s="12" t="str">
        <f>IF(AND(tblSalaries[[#This Row],[Region]]=Selected_Region, tblSalaries[[#This Row],[Job Type]]=Selected_Job_Type), COUNT($C$5:C726), "")</f>
        <v/>
      </c>
      <c r="D727" s="5">
        <v>41058.951574074075</v>
      </c>
      <c r="E727" s="6">
        <v>65000</v>
      </c>
      <c r="F727" s="3">
        <v>65000</v>
      </c>
      <c r="G727" s="3" t="s">
        <v>36</v>
      </c>
      <c r="H727" s="3">
        <f>tblSalaries[[#This Row],[clean Salary (in local currency)]]*VLOOKUP(tblSalaries[[#This Row],[Currency]],tblXrate[#Data],2,FALSE)</f>
        <v>65000</v>
      </c>
      <c r="I727" s="3" t="s">
        <v>1496</v>
      </c>
      <c r="J727" s="3" t="s">
        <v>112</v>
      </c>
      <c r="K727" s="3" t="s">
        <v>0</v>
      </c>
      <c r="L727" s="3" t="str">
        <f>VLOOKUP(tblSalaries[[#This Row],[Where do you work]],tblCountries[[Actual]:[Mapping]],2,FALSE)</f>
        <v>USA</v>
      </c>
      <c r="M727" s="12" t="str">
        <f>VLOOKUP(tblSalaries[[#This Row],[clean Country]], mapping!$M$4:$N$137, 2, FALSE)</f>
        <v>US / Canada</v>
      </c>
      <c r="N727" s="3" t="s">
        <v>34</v>
      </c>
      <c r="O727" s="12">
        <v>2.5</v>
      </c>
      <c r="P727" s="3">
        <v>10</v>
      </c>
    </row>
    <row r="728" spans="2:16" ht="15" customHeight="1">
      <c r="B728" s="3" t="s">
        <v>1497</v>
      </c>
      <c r="C728" s="12" t="str">
        <f>IF(AND(tblSalaries[[#This Row],[Region]]=Selected_Region, tblSalaries[[#This Row],[Job Type]]=Selected_Job_Type), COUNT($C$5:C727), "")</f>
        <v/>
      </c>
      <c r="D728" s="5">
        <v>41058.553460648145</v>
      </c>
      <c r="E728" s="6" t="s">
        <v>1498</v>
      </c>
      <c r="F728" s="3">
        <v>30000</v>
      </c>
      <c r="G728" s="3" t="s">
        <v>43</v>
      </c>
      <c r="H728" s="3">
        <f>tblSalaries[[#This Row],[clean Salary (in local currency)]]*VLOOKUP(tblSalaries[[#This Row],[Currency]],tblXrate[#Data],2,FALSE)</f>
        <v>38111.983169748237</v>
      </c>
      <c r="I728" s="3" t="s">
        <v>1499</v>
      </c>
      <c r="J728" s="3" t="s">
        <v>112</v>
      </c>
      <c r="K728" s="3" t="s">
        <v>1500</v>
      </c>
      <c r="L728" s="3" t="str">
        <f>VLOOKUP(tblSalaries[[#This Row],[Where do you work]],tblCountries[[Actual]:[Mapping]],2,FALSE)</f>
        <v>Belgium</v>
      </c>
      <c r="M728" s="12" t="str">
        <f>VLOOKUP(tblSalaries[[#This Row],[clean Country]], mapping!$M$4:$N$137, 2, FALSE)</f>
        <v>EU</v>
      </c>
      <c r="N728" s="3" t="s">
        <v>34</v>
      </c>
      <c r="O728" s="12">
        <v>2.5</v>
      </c>
      <c r="P728" s="3">
        <v>15</v>
      </c>
    </row>
    <row r="729" spans="2:16" ht="15" customHeight="1">
      <c r="B729" s="3" t="s">
        <v>1501</v>
      </c>
      <c r="C729" s="12" t="str">
        <f>IF(AND(tblSalaries[[#This Row],[Region]]=Selected_Region, tblSalaries[[#This Row],[Job Type]]=Selected_Job_Type), COUNT($C$5:C728), "")</f>
        <v/>
      </c>
      <c r="D729" s="5">
        <v>41055.042731481481</v>
      </c>
      <c r="E729" s="6">
        <v>60000</v>
      </c>
      <c r="F729" s="3">
        <v>60000</v>
      </c>
      <c r="G729" s="3" t="s">
        <v>36</v>
      </c>
      <c r="H729" s="3">
        <f>tblSalaries[[#This Row],[clean Salary (in local currency)]]*VLOOKUP(tblSalaries[[#This Row],[Currency]],tblXrate[#Data],2,FALSE)</f>
        <v>60000</v>
      </c>
      <c r="I729" s="3" t="s">
        <v>1502</v>
      </c>
      <c r="J729" s="3" t="s">
        <v>112</v>
      </c>
      <c r="K729" s="3" t="s">
        <v>0</v>
      </c>
      <c r="L729" s="3" t="str">
        <f>VLOOKUP(tblSalaries[[#This Row],[Where do you work]],tblCountries[[Actual]:[Mapping]],2,FALSE)</f>
        <v>USA</v>
      </c>
      <c r="M729" s="12" t="str">
        <f>VLOOKUP(tblSalaries[[#This Row],[clean Country]], mapping!$M$4:$N$137, 2, FALSE)</f>
        <v>US / Canada</v>
      </c>
      <c r="N729" s="3" t="s">
        <v>38</v>
      </c>
      <c r="O729" s="12">
        <v>5</v>
      </c>
    </row>
    <row r="730" spans="2:16" ht="15" customHeight="1">
      <c r="B730" s="3" t="s">
        <v>1503</v>
      </c>
      <c r="C730" s="12" t="str">
        <f>IF(AND(tblSalaries[[#This Row],[Region]]=Selected_Region, tblSalaries[[#This Row],[Job Type]]=Selected_Job_Type), COUNT($C$5:C729), "")</f>
        <v/>
      </c>
      <c r="D730" s="5">
        <v>41058.245625000003</v>
      </c>
      <c r="E730" s="6" t="s">
        <v>1504</v>
      </c>
      <c r="F730" s="3">
        <v>25750</v>
      </c>
      <c r="G730" s="3" t="s">
        <v>108</v>
      </c>
      <c r="H730" s="3">
        <f>tblSalaries[[#This Row],[clean Salary (in local currency)]]*VLOOKUP(tblSalaries[[#This Row],[Currency]],tblXrate[#Data],2,FALSE)</f>
        <v>40586.590505732565</v>
      </c>
      <c r="I730" s="3" t="s">
        <v>1502</v>
      </c>
      <c r="J730" s="3" t="s">
        <v>112</v>
      </c>
      <c r="K730" s="3" t="s">
        <v>89</v>
      </c>
      <c r="L730" s="3" t="str">
        <f>VLOOKUP(tblSalaries[[#This Row],[Where do you work]],tblCountries[[Actual]:[Mapping]],2,FALSE)</f>
        <v>UK</v>
      </c>
      <c r="M730" s="12" t="str">
        <f>VLOOKUP(tblSalaries[[#This Row],[clean Country]], mapping!$M$4:$N$137, 2, FALSE)</f>
        <v>EU</v>
      </c>
      <c r="N730" s="3" t="s">
        <v>38</v>
      </c>
      <c r="O730" s="12">
        <v>5</v>
      </c>
      <c r="P730" s="3">
        <v>1</v>
      </c>
    </row>
    <row r="731" spans="2:16" ht="15" customHeight="1">
      <c r="B731" s="3" t="s">
        <v>1505</v>
      </c>
      <c r="C731" s="12" t="str">
        <f>IF(AND(tblSalaries[[#This Row],[Region]]=Selected_Region, tblSalaries[[#This Row],[Job Type]]=Selected_Job_Type), COUNT($C$5:C730), "")</f>
        <v/>
      </c>
      <c r="D731" s="5">
        <v>41066.167268518519</v>
      </c>
      <c r="E731" s="6">
        <v>54000</v>
      </c>
      <c r="F731" s="3">
        <v>54000</v>
      </c>
      <c r="G731" s="3" t="s">
        <v>36</v>
      </c>
      <c r="H731" s="3">
        <f>tblSalaries[[#This Row],[clean Salary (in local currency)]]*VLOOKUP(tblSalaries[[#This Row],[Currency]],tblXrate[#Data],2,FALSE)</f>
        <v>54000</v>
      </c>
      <c r="I731" s="3" t="s">
        <v>1502</v>
      </c>
      <c r="J731" s="3" t="s">
        <v>112</v>
      </c>
      <c r="K731" s="3" t="s">
        <v>0</v>
      </c>
      <c r="L731" s="3" t="str">
        <f>VLOOKUP(tblSalaries[[#This Row],[Where do you work]],tblCountries[[Actual]:[Mapping]],2,FALSE)</f>
        <v>USA</v>
      </c>
      <c r="M731" s="12" t="str">
        <f>VLOOKUP(tblSalaries[[#This Row],[clean Country]], mapping!$M$4:$N$137, 2, FALSE)</f>
        <v>US / Canada</v>
      </c>
      <c r="N731" s="3" t="s">
        <v>61</v>
      </c>
      <c r="O731" s="12">
        <v>8</v>
      </c>
      <c r="P731" s="3">
        <v>6</v>
      </c>
    </row>
    <row r="732" spans="2:16" ht="15" customHeight="1">
      <c r="B732" s="3" t="s">
        <v>1506</v>
      </c>
      <c r="C732" s="12" t="str">
        <f>IF(AND(tblSalaries[[#This Row],[Region]]=Selected_Region, tblSalaries[[#This Row],[Job Type]]=Selected_Job_Type), COUNT($C$5:C731), "")</f>
        <v/>
      </c>
      <c r="D732" s="5">
        <v>41058.901504629626</v>
      </c>
      <c r="E732" s="6">
        <v>85000</v>
      </c>
      <c r="F732" s="3">
        <v>85000</v>
      </c>
      <c r="G732" s="3" t="s">
        <v>36</v>
      </c>
      <c r="H732" s="3">
        <f>tblSalaries[[#This Row],[clean Salary (in local currency)]]*VLOOKUP(tblSalaries[[#This Row],[Currency]],tblXrate[#Data],2,FALSE)</f>
        <v>85000</v>
      </c>
      <c r="I732" s="3" t="s">
        <v>1507</v>
      </c>
      <c r="J732" s="3" t="s">
        <v>374</v>
      </c>
      <c r="K732" s="3" t="s">
        <v>0</v>
      </c>
      <c r="L732" s="3" t="str">
        <f>VLOOKUP(tblSalaries[[#This Row],[Where do you work]],tblCountries[[Actual]:[Mapping]],2,FALSE)</f>
        <v>USA</v>
      </c>
      <c r="M732" s="12" t="str">
        <f>VLOOKUP(tblSalaries[[#This Row],[clean Country]], mapping!$M$4:$N$137, 2, FALSE)</f>
        <v>US / Canada</v>
      </c>
      <c r="N732" s="3" t="s">
        <v>34</v>
      </c>
      <c r="O732" s="12">
        <v>2.5</v>
      </c>
      <c r="P732" s="3">
        <v>25</v>
      </c>
    </row>
    <row r="733" spans="2:16" ht="15" customHeight="1">
      <c r="B733" s="3" t="s">
        <v>104</v>
      </c>
      <c r="C733" s="12" t="str">
        <f>IF(AND(tblSalaries[[#This Row],[Region]]=Selected_Region, tblSalaries[[#This Row],[Job Type]]=Selected_Job_Type), COUNT($C$5:C732), "")</f>
        <v/>
      </c>
      <c r="D733" s="5">
        <v>41073.860625000001</v>
      </c>
      <c r="E733" s="6">
        <v>425000</v>
      </c>
      <c r="F733" s="3">
        <v>425000</v>
      </c>
      <c r="G733" s="3" t="s">
        <v>31</v>
      </c>
      <c r="H733" s="3">
        <f>tblSalaries[[#This Row],[clean Salary (in local currency)]]*VLOOKUP(tblSalaries[[#This Row],[Currency]],tblXrate[#Data],2,FALSE)</f>
        <v>7568.3645921630914</v>
      </c>
      <c r="I733" s="3" t="s">
        <v>75</v>
      </c>
      <c r="J733" s="3" t="s">
        <v>45</v>
      </c>
      <c r="K733" s="3" t="s">
        <v>1</v>
      </c>
      <c r="L733" s="3" t="str">
        <f>VLOOKUP(tblSalaries[[#This Row],[Where do you work]],tblCountries[[Actual]:[Mapping]],2,FALSE)</f>
        <v>India</v>
      </c>
      <c r="M733" s="12" t="str">
        <f>VLOOKUP(tblSalaries[[#This Row],[clean Country]], mapping!$M$4:$N$137, 2, FALSE)</f>
        <v>Asia</v>
      </c>
      <c r="N733" s="3" t="s">
        <v>34</v>
      </c>
      <c r="O733" s="12">
        <v>2.5</v>
      </c>
      <c r="P733" s="3">
        <v>6</v>
      </c>
    </row>
    <row r="734" spans="2:16" ht="15" customHeight="1">
      <c r="B734" s="3" t="s">
        <v>1510</v>
      </c>
      <c r="C734" s="12" t="str">
        <f>IF(AND(tblSalaries[[#This Row],[Region]]=Selected_Region, tblSalaries[[#This Row],[Job Type]]=Selected_Job_Type), COUNT($C$5:C733), "")</f>
        <v/>
      </c>
      <c r="D734" s="5">
        <v>41055.086875000001</v>
      </c>
      <c r="E734" s="6">
        <v>85000</v>
      </c>
      <c r="F734" s="3">
        <v>85000</v>
      </c>
      <c r="G734" s="3" t="s">
        <v>36</v>
      </c>
      <c r="H734" s="3">
        <f>tblSalaries[[#This Row],[clean Salary (in local currency)]]*VLOOKUP(tblSalaries[[#This Row],[Currency]],tblXrate[#Data],2,FALSE)</f>
        <v>85000</v>
      </c>
      <c r="I734" s="3" t="s">
        <v>1511</v>
      </c>
      <c r="J734" s="3" t="s">
        <v>374</v>
      </c>
      <c r="K734" s="3" t="s">
        <v>0</v>
      </c>
      <c r="L734" s="3" t="str">
        <f>VLOOKUP(tblSalaries[[#This Row],[Where do you work]],tblCountries[[Actual]:[Mapping]],2,FALSE)</f>
        <v>USA</v>
      </c>
      <c r="M734" s="12" t="str">
        <f>VLOOKUP(tblSalaries[[#This Row],[clean Country]], mapping!$M$4:$N$137, 2, FALSE)</f>
        <v>US / Canada</v>
      </c>
      <c r="N734" s="3" t="s">
        <v>34</v>
      </c>
      <c r="O734" s="12">
        <v>2.5</v>
      </c>
    </row>
    <row r="735" spans="2:16" ht="15" customHeight="1">
      <c r="B735" s="3" t="s">
        <v>1512</v>
      </c>
      <c r="C735" s="12" t="str">
        <f>IF(AND(tblSalaries[[#This Row],[Region]]=Selected_Region, tblSalaries[[#This Row],[Job Type]]=Selected_Job_Type), COUNT($C$5:C734), "")</f>
        <v/>
      </c>
      <c r="D735" s="5">
        <v>41055.105138888888</v>
      </c>
      <c r="E735" s="6">
        <v>24</v>
      </c>
      <c r="F735" s="3">
        <v>24000</v>
      </c>
      <c r="G735" s="3" t="s">
        <v>36</v>
      </c>
      <c r="H735" s="3">
        <f>tblSalaries[[#This Row],[clean Salary (in local currency)]]*VLOOKUP(tblSalaries[[#This Row],[Currency]],tblXrate[#Data],2,FALSE)</f>
        <v>24000</v>
      </c>
      <c r="I735" s="3" t="s">
        <v>1513</v>
      </c>
      <c r="J735" s="3" t="s">
        <v>374</v>
      </c>
      <c r="K735" s="3" t="s">
        <v>0</v>
      </c>
      <c r="L735" s="3" t="str">
        <f>VLOOKUP(tblSalaries[[#This Row],[Where do you work]],tblCountries[[Actual]:[Mapping]],2,FALSE)</f>
        <v>USA</v>
      </c>
      <c r="M735" s="12" t="str">
        <f>VLOOKUP(tblSalaries[[#This Row],[clean Country]], mapping!$M$4:$N$137, 2, FALSE)</f>
        <v>US / Canada</v>
      </c>
      <c r="N735" s="3" t="s">
        <v>73</v>
      </c>
      <c r="O735" s="12">
        <v>1.5</v>
      </c>
    </row>
    <row r="736" spans="2:16" ht="15" customHeight="1">
      <c r="B736" s="3" t="s">
        <v>1514</v>
      </c>
      <c r="C736" s="12" t="str">
        <f>IF(AND(tblSalaries[[#This Row],[Region]]=Selected_Region, tblSalaries[[#This Row],[Job Type]]=Selected_Job_Type), COUNT($C$5:C735), "")</f>
        <v/>
      </c>
      <c r="D736" s="5">
        <v>41055.106944444444</v>
      </c>
      <c r="E736" s="6" t="s">
        <v>1515</v>
      </c>
      <c r="F736" s="3">
        <v>6629</v>
      </c>
      <c r="G736" s="3" t="s">
        <v>36</v>
      </c>
      <c r="H736" s="3">
        <f>tblSalaries[[#This Row],[clean Salary (in local currency)]]*VLOOKUP(tblSalaries[[#This Row],[Currency]],tblXrate[#Data],2,FALSE)</f>
        <v>6629</v>
      </c>
      <c r="I736" s="3" t="s">
        <v>374</v>
      </c>
      <c r="J736" s="3" t="s">
        <v>374</v>
      </c>
      <c r="K736" s="3" t="s">
        <v>1516</v>
      </c>
      <c r="L736" s="3" t="str">
        <f>VLOOKUP(tblSalaries[[#This Row],[Where do you work]],tblCountries[[Actual]:[Mapping]],2,FALSE)</f>
        <v>Dominican Republic</v>
      </c>
      <c r="M736" s="12" t="str">
        <f>VLOOKUP(tblSalaries[[#This Row],[clean Country]], mapping!$M$4:$N$137, 2, FALSE)</f>
        <v>Latin America</v>
      </c>
      <c r="N736" s="3" t="s">
        <v>61</v>
      </c>
      <c r="O736" s="12">
        <v>8</v>
      </c>
    </row>
    <row r="737" spans="2:16" ht="15" customHeight="1">
      <c r="B737" s="3" t="s">
        <v>1517</v>
      </c>
      <c r="C737" s="12" t="str">
        <f>IF(AND(tblSalaries[[#This Row],[Region]]=Selected_Region, tblSalaries[[#This Row],[Job Type]]=Selected_Job_Type), COUNT($C$5:C736), "")</f>
        <v/>
      </c>
      <c r="D737" s="5">
        <v>41055.120474537034</v>
      </c>
      <c r="E737" s="6">
        <v>74000</v>
      </c>
      <c r="F737" s="3">
        <v>74000</v>
      </c>
      <c r="G737" s="3" t="s">
        <v>36</v>
      </c>
      <c r="H737" s="3">
        <f>tblSalaries[[#This Row],[clean Salary (in local currency)]]*VLOOKUP(tblSalaries[[#This Row],[Currency]],tblXrate[#Data],2,FALSE)</f>
        <v>74000</v>
      </c>
      <c r="I737" s="3" t="s">
        <v>374</v>
      </c>
      <c r="J737" s="3" t="s">
        <v>374</v>
      </c>
      <c r="K737" s="3" t="s">
        <v>0</v>
      </c>
      <c r="L737" s="3" t="str">
        <f>VLOOKUP(tblSalaries[[#This Row],[Where do you work]],tblCountries[[Actual]:[Mapping]],2,FALSE)</f>
        <v>USA</v>
      </c>
      <c r="M737" s="12" t="str">
        <f>VLOOKUP(tblSalaries[[#This Row],[clean Country]], mapping!$M$4:$N$137, 2, FALSE)</f>
        <v>US / Canada</v>
      </c>
      <c r="N737" s="3" t="s">
        <v>38</v>
      </c>
      <c r="O737" s="12">
        <v>5</v>
      </c>
    </row>
    <row r="738" spans="2:16" ht="15" customHeight="1">
      <c r="B738" s="3" t="s">
        <v>1518</v>
      </c>
      <c r="C738" s="12" t="str">
        <f>IF(AND(tblSalaries[[#This Row],[Region]]=Selected_Region, tblSalaries[[#This Row],[Job Type]]=Selected_Job_Type), COUNT($C$5:C737), "")</f>
        <v/>
      </c>
      <c r="D738" s="5">
        <v>41055.139884259261</v>
      </c>
      <c r="E738" s="6">
        <v>2000</v>
      </c>
      <c r="F738" s="3">
        <v>24000</v>
      </c>
      <c r="G738" s="3" t="s">
        <v>36</v>
      </c>
      <c r="H738" s="3">
        <f>tblSalaries[[#This Row],[clean Salary (in local currency)]]*VLOOKUP(tblSalaries[[#This Row],[Currency]],tblXrate[#Data],2,FALSE)</f>
        <v>24000</v>
      </c>
      <c r="I738" s="3" t="s">
        <v>1513</v>
      </c>
      <c r="J738" s="3" t="s">
        <v>374</v>
      </c>
      <c r="K738" s="3" t="s">
        <v>1519</v>
      </c>
      <c r="L738" s="3" t="str">
        <f>VLOOKUP(tblSalaries[[#This Row],[Where do you work]],tblCountries[[Actual]:[Mapping]],2,FALSE)</f>
        <v>mozambique</v>
      </c>
      <c r="M738" s="12" t="str">
        <f>VLOOKUP(tblSalaries[[#This Row],[clean Country]], mapping!$M$4:$N$137, 2, FALSE)</f>
        <v>Africa</v>
      </c>
      <c r="N738" s="3" t="s">
        <v>34</v>
      </c>
      <c r="O738" s="12">
        <v>2.5</v>
      </c>
    </row>
    <row r="739" spans="2:16" ht="15" customHeight="1">
      <c r="B739" s="3" t="s">
        <v>1520</v>
      </c>
      <c r="C739" s="12" t="str">
        <f>IF(AND(tblSalaries[[#This Row],[Region]]=Selected_Region, tblSalaries[[#This Row],[Job Type]]=Selected_Job_Type), COUNT($C$5:C738), "")</f>
        <v/>
      </c>
      <c r="D739" s="5">
        <v>41055.229305555556</v>
      </c>
      <c r="E739" s="6">
        <v>1500</v>
      </c>
      <c r="F739" s="3">
        <v>18000</v>
      </c>
      <c r="G739" s="3" t="s">
        <v>36</v>
      </c>
      <c r="H739" s="3">
        <f>tblSalaries[[#This Row],[clean Salary (in local currency)]]*VLOOKUP(tblSalaries[[#This Row],[Currency]],tblXrate[#Data],2,FALSE)</f>
        <v>18000</v>
      </c>
      <c r="I739" s="3" t="s">
        <v>374</v>
      </c>
      <c r="J739" s="3" t="s">
        <v>374</v>
      </c>
      <c r="K739" s="3" t="s">
        <v>227</v>
      </c>
      <c r="L739" s="3" t="str">
        <f>VLOOKUP(tblSalaries[[#This Row],[Where do you work]],tblCountries[[Actual]:[Mapping]],2,FALSE)</f>
        <v>Brazil</v>
      </c>
      <c r="M739" s="12" t="str">
        <f>VLOOKUP(tblSalaries[[#This Row],[clean Country]], mapping!$M$4:$N$137, 2, FALSE)</f>
        <v>Latin America</v>
      </c>
      <c r="N739" s="3" t="s">
        <v>38</v>
      </c>
      <c r="O739" s="12">
        <v>5</v>
      </c>
    </row>
    <row r="740" spans="2:16" ht="15" customHeight="1">
      <c r="B740" s="3" t="s">
        <v>481</v>
      </c>
      <c r="C740" s="12" t="str">
        <f>IF(AND(tblSalaries[[#This Row],[Region]]=Selected_Region, tblSalaries[[#This Row],[Job Type]]=Selected_Job_Type), COUNT($C$5:C739), "")</f>
        <v/>
      </c>
      <c r="D740" s="5">
        <v>41055.513738425929</v>
      </c>
      <c r="E740" s="6" t="s">
        <v>482</v>
      </c>
      <c r="F740" s="3">
        <v>432000</v>
      </c>
      <c r="G740" s="3" t="s">
        <v>31</v>
      </c>
      <c r="H740" s="3">
        <f>tblSalaries[[#This Row],[clean Salary (in local currency)]]*VLOOKUP(tblSalaries[[#This Row],[Currency]],tblXrate[#Data],2,FALSE)</f>
        <v>7693.0200089751897</v>
      </c>
      <c r="I740" s="3" t="s">
        <v>483</v>
      </c>
      <c r="J740" s="3" t="s">
        <v>134</v>
      </c>
      <c r="K740" s="3" t="s">
        <v>1</v>
      </c>
      <c r="L740" s="3" t="str">
        <f>VLOOKUP(tblSalaries[[#This Row],[Where do you work]],tblCountries[[Actual]:[Mapping]],2,FALSE)</f>
        <v>India</v>
      </c>
      <c r="M740" s="12" t="str">
        <f>VLOOKUP(tblSalaries[[#This Row],[clean Country]], mapping!$M$4:$N$137, 2, FALSE)</f>
        <v>Asia</v>
      </c>
      <c r="N740" s="3" t="s">
        <v>34</v>
      </c>
      <c r="O740" s="12">
        <v>2.5</v>
      </c>
      <c r="P740" s="3">
        <v>5</v>
      </c>
    </row>
    <row r="741" spans="2:16" ht="15" customHeight="1">
      <c r="B741" s="3" t="s">
        <v>491</v>
      </c>
      <c r="C741" s="12" t="str">
        <f>IF(AND(tblSalaries[[#This Row],[Region]]=Selected_Region, tblSalaries[[#This Row],[Job Type]]=Selected_Job_Type), COUNT($C$5:C740), "")</f>
        <v/>
      </c>
      <c r="D741" s="5">
        <v>41057.636342592596</v>
      </c>
      <c r="E741" s="6" t="s">
        <v>492</v>
      </c>
      <c r="F741" s="3">
        <v>438000</v>
      </c>
      <c r="G741" s="3" t="s">
        <v>31</v>
      </c>
      <c r="H741" s="3">
        <f>tblSalaries[[#This Row],[clean Salary (in local currency)]]*VLOOKUP(tblSalaries[[#This Row],[Currency]],tblXrate[#Data],2,FALSE)</f>
        <v>7799.8675090998449</v>
      </c>
      <c r="I741" s="3" t="s">
        <v>493</v>
      </c>
      <c r="J741" s="3" t="s">
        <v>112</v>
      </c>
      <c r="K741" s="3" t="s">
        <v>1</v>
      </c>
      <c r="L741" s="3" t="str">
        <f>VLOOKUP(tblSalaries[[#This Row],[Where do you work]],tblCountries[[Actual]:[Mapping]],2,FALSE)</f>
        <v>India</v>
      </c>
      <c r="M741" s="12" t="str">
        <f>VLOOKUP(tblSalaries[[#This Row],[clean Country]], mapping!$M$4:$N$137, 2, FALSE)</f>
        <v>Asia</v>
      </c>
      <c r="N741" s="3" t="s">
        <v>73</v>
      </c>
      <c r="O741" s="12">
        <v>1.5</v>
      </c>
      <c r="P741" s="3">
        <v>10</v>
      </c>
    </row>
    <row r="742" spans="2:16" ht="15" customHeight="1">
      <c r="B742" s="3" t="s">
        <v>3765</v>
      </c>
      <c r="C742" s="12" t="str">
        <f>IF(AND(tblSalaries[[#This Row],[Region]]=Selected_Region, tblSalaries[[#This Row],[Job Type]]=Selected_Job_Type), COUNT($C$5:C741), "")</f>
        <v/>
      </c>
      <c r="D742" s="5">
        <v>41057.668958333335</v>
      </c>
      <c r="E742" s="6">
        <v>7960</v>
      </c>
      <c r="F742" s="3">
        <v>7960</v>
      </c>
      <c r="G742" s="3" t="s">
        <v>36</v>
      </c>
      <c r="H742" s="3">
        <f>tblSalaries[[#This Row],[clean Salary (in local currency)]]*VLOOKUP(tblSalaries[[#This Row],[Currency]],tblXrate[#Data],2,FALSE)</f>
        <v>7960</v>
      </c>
      <c r="I742" s="3" t="s">
        <v>3764</v>
      </c>
      <c r="J742" s="3" t="s">
        <v>134</v>
      </c>
      <c r="K742" s="3" t="s">
        <v>1</v>
      </c>
      <c r="L742" s="3" t="str">
        <f>VLOOKUP(tblSalaries[[#This Row],[Where do you work]],tblCountries[[Actual]:[Mapping]],2,FALSE)</f>
        <v>India</v>
      </c>
      <c r="M742" s="12" t="str">
        <f>VLOOKUP(tblSalaries[[#This Row],[clean Country]], mapping!$M$4:$N$137, 2, FALSE)</f>
        <v>Asia</v>
      </c>
      <c r="N742" s="3" t="s">
        <v>38</v>
      </c>
      <c r="O742" s="12">
        <v>5</v>
      </c>
      <c r="P742" s="3">
        <v>7</v>
      </c>
    </row>
    <row r="743" spans="2:16" ht="15" customHeight="1">
      <c r="B743" s="3" t="s">
        <v>1525</v>
      </c>
      <c r="C743" s="12" t="str">
        <f>IF(AND(tblSalaries[[#This Row],[Region]]=Selected_Region, tblSalaries[[#This Row],[Job Type]]=Selected_Job_Type), COUNT($C$5:C742), "")</f>
        <v/>
      </c>
      <c r="D743" s="5">
        <v>41055.687222222223</v>
      </c>
      <c r="E743" s="6">
        <v>36000</v>
      </c>
      <c r="F743" s="3">
        <v>36000</v>
      </c>
      <c r="G743" s="3" t="s">
        <v>36</v>
      </c>
      <c r="H743" s="3">
        <f>tblSalaries[[#This Row],[clean Salary (in local currency)]]*VLOOKUP(tblSalaries[[#This Row],[Currency]],tblXrate[#Data],2,FALSE)</f>
        <v>36000</v>
      </c>
      <c r="I743" s="3" t="s">
        <v>1511</v>
      </c>
      <c r="J743" s="3" t="s">
        <v>374</v>
      </c>
      <c r="K743" s="3" t="s">
        <v>103</v>
      </c>
      <c r="L743" s="3" t="str">
        <f>VLOOKUP(tblSalaries[[#This Row],[Where do you work]],tblCountries[[Actual]:[Mapping]],2,FALSE)</f>
        <v>UAE</v>
      </c>
      <c r="M743" s="12" t="str">
        <f>VLOOKUP(tblSalaries[[#This Row],[clean Country]], mapping!$M$4:$N$137, 2, FALSE)</f>
        <v>Middle East</v>
      </c>
      <c r="N743" s="3" t="s">
        <v>73</v>
      </c>
      <c r="O743" s="12">
        <v>1.5</v>
      </c>
      <c r="P743" s="3">
        <v>7</v>
      </c>
    </row>
    <row r="744" spans="2:16" ht="15" customHeight="1">
      <c r="B744" s="3" t="s">
        <v>728</v>
      </c>
      <c r="C744" s="12" t="str">
        <f>IF(AND(tblSalaries[[#This Row],[Region]]=Selected_Region, tblSalaries[[#This Row],[Job Type]]=Selected_Job_Type), COUNT($C$5:C743), "")</f>
        <v/>
      </c>
      <c r="D744" s="5">
        <v>41055.701921296299</v>
      </c>
      <c r="E744" s="6">
        <v>8000</v>
      </c>
      <c r="F744" s="3">
        <v>8000</v>
      </c>
      <c r="G744" s="3" t="s">
        <v>36</v>
      </c>
      <c r="H744" s="3">
        <f>tblSalaries[[#This Row],[clean Salary (in local currency)]]*VLOOKUP(tblSalaries[[#This Row],[Currency]],tblXrate[#Data],2,FALSE)</f>
        <v>8000</v>
      </c>
      <c r="I744" s="3" t="s">
        <v>700</v>
      </c>
      <c r="J744" s="3" t="s">
        <v>112</v>
      </c>
      <c r="K744" s="3" t="s">
        <v>1</v>
      </c>
      <c r="L744" s="3" t="str">
        <f>VLOOKUP(tblSalaries[[#This Row],[Where do you work]],tblCountries[[Actual]:[Mapping]],2,FALSE)</f>
        <v>India</v>
      </c>
      <c r="M744" s="12" t="str">
        <f>VLOOKUP(tblSalaries[[#This Row],[clean Country]], mapping!$M$4:$N$137, 2, FALSE)</f>
        <v>Asia</v>
      </c>
      <c r="N744" s="3" t="s">
        <v>34</v>
      </c>
      <c r="O744" s="12">
        <v>2.5</v>
      </c>
      <c r="P744" s="3">
        <v>6</v>
      </c>
    </row>
    <row r="745" spans="2:16" ht="15" customHeight="1">
      <c r="B745" s="3" t="s">
        <v>1286</v>
      </c>
      <c r="C745" s="12" t="str">
        <f>IF(AND(tblSalaries[[#This Row],[Region]]=Selected_Region, tblSalaries[[#This Row],[Job Type]]=Selected_Job_Type), COUNT($C$5:C744), "")</f>
        <v/>
      </c>
      <c r="D745" s="5">
        <v>41058.546180555553</v>
      </c>
      <c r="E745" s="6">
        <v>8000</v>
      </c>
      <c r="F745" s="3">
        <v>8000</v>
      </c>
      <c r="G745" s="3" t="s">
        <v>36</v>
      </c>
      <c r="H745" s="3">
        <f>tblSalaries[[#This Row],[clean Salary (in local currency)]]*VLOOKUP(tblSalaries[[#This Row],[Currency]],tblXrate[#Data],2,FALSE)</f>
        <v>8000</v>
      </c>
      <c r="I745" s="3" t="s">
        <v>1253</v>
      </c>
      <c r="J745" s="3" t="s">
        <v>112</v>
      </c>
      <c r="K745" s="3" t="s">
        <v>1</v>
      </c>
      <c r="L745" s="3" t="str">
        <f>VLOOKUP(tblSalaries[[#This Row],[Where do you work]],tblCountries[[Actual]:[Mapping]],2,FALSE)</f>
        <v>India</v>
      </c>
      <c r="M745" s="12" t="str">
        <f>VLOOKUP(tblSalaries[[#This Row],[clean Country]], mapping!$M$4:$N$137, 2, FALSE)</f>
        <v>Asia</v>
      </c>
      <c r="N745" s="3" t="s">
        <v>61</v>
      </c>
      <c r="O745" s="12">
        <v>8</v>
      </c>
      <c r="P745" s="3">
        <v>4</v>
      </c>
    </row>
    <row r="746" spans="2:16" ht="15" customHeight="1">
      <c r="B746" s="3" t="s">
        <v>2019</v>
      </c>
      <c r="C746" s="12" t="str">
        <f>IF(AND(tblSalaries[[#This Row],[Region]]=Selected_Region, tblSalaries[[#This Row],[Job Type]]=Selected_Job_Type), COUNT($C$5:C745), "")</f>
        <v/>
      </c>
      <c r="D746" s="5">
        <v>41057.170300925929</v>
      </c>
      <c r="E746" s="6">
        <v>8000</v>
      </c>
      <c r="F746" s="3">
        <v>8000</v>
      </c>
      <c r="G746" s="3" t="s">
        <v>36</v>
      </c>
      <c r="H746" s="3">
        <f>tblSalaries[[#This Row],[clean Salary (in local currency)]]*VLOOKUP(tblSalaries[[#This Row],[Currency]],tblXrate[#Data],2,FALSE)</f>
        <v>8000</v>
      </c>
      <c r="I746" s="3" t="s">
        <v>2018</v>
      </c>
      <c r="J746" s="3" t="s">
        <v>112</v>
      </c>
      <c r="K746" s="3" t="s">
        <v>1</v>
      </c>
      <c r="L746" s="3" t="str">
        <f>VLOOKUP(tblSalaries[[#This Row],[Where do you work]],tblCountries[[Actual]:[Mapping]],2,FALSE)</f>
        <v>India</v>
      </c>
      <c r="M746" s="12" t="str">
        <f>VLOOKUP(tblSalaries[[#This Row],[clean Country]], mapping!$M$4:$N$137, 2, FALSE)</f>
        <v>Asia</v>
      </c>
      <c r="N746" s="3" t="s">
        <v>73</v>
      </c>
      <c r="O746" s="12">
        <v>1.5</v>
      </c>
      <c r="P746" s="3">
        <v>5</v>
      </c>
    </row>
    <row r="747" spans="2:16" ht="15" customHeight="1">
      <c r="B747" s="3" t="s">
        <v>2667</v>
      </c>
      <c r="C747" s="12" t="str">
        <f>IF(AND(tblSalaries[[#This Row],[Region]]=Selected_Region, tblSalaries[[#This Row],[Job Type]]=Selected_Job_Type), COUNT($C$5:C746), "")</f>
        <v/>
      </c>
      <c r="D747" s="5">
        <v>41060.666851851849</v>
      </c>
      <c r="E747" s="6">
        <v>8000</v>
      </c>
      <c r="F747" s="3">
        <v>8000</v>
      </c>
      <c r="G747" s="3" t="s">
        <v>36</v>
      </c>
      <c r="H747" s="3">
        <f>tblSalaries[[#This Row],[clean Salary (in local currency)]]*VLOOKUP(tblSalaries[[#This Row],[Currency]],tblXrate[#Data],2,FALSE)</f>
        <v>8000</v>
      </c>
      <c r="I747" s="3" t="s">
        <v>2663</v>
      </c>
      <c r="J747" s="3" t="s">
        <v>444</v>
      </c>
      <c r="K747" s="3" t="s">
        <v>1</v>
      </c>
      <c r="L747" s="3" t="str">
        <f>VLOOKUP(tblSalaries[[#This Row],[Where do you work]],tblCountries[[Actual]:[Mapping]],2,FALSE)</f>
        <v>India</v>
      </c>
      <c r="M747" s="12" t="str">
        <f>VLOOKUP(tblSalaries[[#This Row],[clean Country]], mapping!$M$4:$N$137, 2, FALSE)</f>
        <v>Asia</v>
      </c>
      <c r="N747" s="3" t="s">
        <v>38</v>
      </c>
      <c r="O747" s="12">
        <v>5</v>
      </c>
      <c r="P747" s="3">
        <v>18</v>
      </c>
    </row>
    <row r="748" spans="2:16" ht="15" customHeight="1">
      <c r="B748" s="3" t="s">
        <v>3024</v>
      </c>
      <c r="C748" s="12" t="str">
        <f>IF(AND(tblSalaries[[#This Row],[Region]]=Selected_Region, tblSalaries[[#This Row],[Job Type]]=Selected_Job_Type), COUNT($C$5:C747), "")</f>
        <v/>
      </c>
      <c r="D748" s="5">
        <v>41055.498877314814</v>
      </c>
      <c r="E748" s="6">
        <v>8000</v>
      </c>
      <c r="F748" s="3">
        <v>8000</v>
      </c>
      <c r="G748" s="3" t="s">
        <v>36</v>
      </c>
      <c r="H748" s="3">
        <f>tblSalaries[[#This Row],[clean Salary (in local currency)]]*VLOOKUP(tblSalaries[[#This Row],[Currency]],tblXrate[#Data],2,FALSE)</f>
        <v>8000</v>
      </c>
      <c r="I748" s="3" t="s">
        <v>3025</v>
      </c>
      <c r="J748" s="3" t="s">
        <v>134</v>
      </c>
      <c r="K748" s="3" t="s">
        <v>3026</v>
      </c>
      <c r="L748" s="3" t="str">
        <f>VLOOKUP(tblSalaries[[#This Row],[Where do you work]],tblCountries[[Actual]:[Mapping]],2,FALSE)</f>
        <v>Thailand</v>
      </c>
      <c r="M748" s="12" t="str">
        <f>VLOOKUP(tblSalaries[[#This Row],[clean Country]], mapping!$M$4:$N$137, 2, FALSE)</f>
        <v>Asia</v>
      </c>
      <c r="N748" s="3" t="s">
        <v>61</v>
      </c>
      <c r="O748" s="12">
        <v>8</v>
      </c>
      <c r="P748" s="3">
        <v>1</v>
      </c>
    </row>
    <row r="749" spans="2:16" ht="15" customHeight="1">
      <c r="B749" s="3" t="s">
        <v>470</v>
      </c>
      <c r="C749" s="12" t="str">
        <f>IF(AND(tblSalaries[[#This Row],[Region]]=Selected_Region, tblSalaries[[#This Row],[Job Type]]=Selected_Job_Type), COUNT($C$5:C748), "")</f>
        <v/>
      </c>
      <c r="D749" s="5">
        <v>41058.055162037039</v>
      </c>
      <c r="E749" s="6" t="s">
        <v>471</v>
      </c>
      <c r="F749" s="3">
        <v>450000</v>
      </c>
      <c r="G749" s="3" t="s">
        <v>31</v>
      </c>
      <c r="H749" s="3">
        <f>tblSalaries[[#This Row],[clean Salary (in local currency)]]*VLOOKUP(tblSalaries[[#This Row],[Currency]],tblXrate[#Data],2,FALSE)</f>
        <v>8013.5625093491553</v>
      </c>
      <c r="I749" s="3" t="s">
        <v>472</v>
      </c>
      <c r="J749" s="3" t="s">
        <v>134</v>
      </c>
      <c r="K749" s="3" t="s">
        <v>1</v>
      </c>
      <c r="L749" s="3" t="str">
        <f>VLOOKUP(tblSalaries[[#This Row],[Where do you work]],tblCountries[[Actual]:[Mapping]],2,FALSE)</f>
        <v>India</v>
      </c>
      <c r="M749" s="12" t="str">
        <f>VLOOKUP(tblSalaries[[#This Row],[clean Country]], mapping!$M$4:$N$137, 2, FALSE)</f>
        <v>Asia</v>
      </c>
      <c r="N749" s="3" t="s">
        <v>61</v>
      </c>
      <c r="O749" s="12">
        <v>8</v>
      </c>
      <c r="P749" s="3">
        <v>2</v>
      </c>
    </row>
    <row r="750" spans="2:16" ht="15" customHeight="1">
      <c r="B750" s="3" t="s">
        <v>1535</v>
      </c>
      <c r="C750" s="12" t="str">
        <f>IF(AND(tblSalaries[[#This Row],[Region]]=Selected_Region, tblSalaries[[#This Row],[Job Type]]=Selected_Job_Type), COUNT($C$5:C749), "")</f>
        <v/>
      </c>
      <c r="D750" s="5">
        <v>41058.6953587963</v>
      </c>
      <c r="E750" s="6" t="s">
        <v>1536</v>
      </c>
      <c r="F750" s="3">
        <v>41000</v>
      </c>
      <c r="G750" s="3" t="s">
        <v>43</v>
      </c>
      <c r="H750" s="3">
        <f>tblSalaries[[#This Row],[clean Salary (in local currency)]]*VLOOKUP(tblSalaries[[#This Row],[Currency]],tblXrate[#Data],2,FALSE)</f>
        <v>52086.37699865592</v>
      </c>
      <c r="I750" s="3" t="s">
        <v>1513</v>
      </c>
      <c r="J750" s="3" t="s">
        <v>374</v>
      </c>
      <c r="K750" s="3" t="s">
        <v>1151</v>
      </c>
      <c r="L750" s="3" t="str">
        <f>VLOOKUP(tblSalaries[[#This Row],[Where do you work]],tblCountries[[Actual]:[Mapping]],2,FALSE)</f>
        <v>Spain</v>
      </c>
      <c r="M750" s="12" t="str">
        <f>VLOOKUP(tblSalaries[[#This Row],[clean Country]], mapping!$M$4:$N$137, 2, FALSE)</f>
        <v>EU</v>
      </c>
      <c r="N750" s="3" t="s">
        <v>38</v>
      </c>
      <c r="O750" s="12">
        <v>5</v>
      </c>
      <c r="P750" s="3">
        <v>12</v>
      </c>
    </row>
    <row r="751" spans="2:16" ht="15" customHeight="1">
      <c r="B751" s="3" t="s">
        <v>1537</v>
      </c>
      <c r="C751" s="12" t="str">
        <f>IF(AND(tblSalaries[[#This Row],[Region]]=Selected_Region, tblSalaries[[#This Row],[Job Type]]=Selected_Job_Type), COUNT($C$5:C750), "")</f>
        <v/>
      </c>
      <c r="D751" s="5">
        <v>41059.863043981481</v>
      </c>
      <c r="E751" s="6" t="s">
        <v>1538</v>
      </c>
      <c r="F751" s="3">
        <v>165000</v>
      </c>
      <c r="G751" s="3" t="s">
        <v>63</v>
      </c>
      <c r="H751" s="3">
        <f>tblSalaries[[#This Row],[clean Salary (in local currency)]]*VLOOKUP(tblSalaries[[#This Row],[Currency]],tblXrate[#Data],2,FALSE)</f>
        <v>168285.09330643489</v>
      </c>
      <c r="I751" s="3" t="s">
        <v>374</v>
      </c>
      <c r="J751" s="3" t="s">
        <v>374</v>
      </c>
      <c r="K751" s="3" t="s">
        <v>64</v>
      </c>
      <c r="L751" s="3" t="str">
        <f>VLOOKUP(tblSalaries[[#This Row],[Where do you work]],tblCountries[[Actual]:[Mapping]],2,FALSE)</f>
        <v>Australia</v>
      </c>
      <c r="M751" s="12" t="str">
        <f>VLOOKUP(tblSalaries[[#This Row],[clean Country]], mapping!$M$4:$N$137, 2, FALSE)</f>
        <v>Pacific</v>
      </c>
      <c r="N751" s="3" t="s">
        <v>34</v>
      </c>
      <c r="O751" s="12">
        <v>2.5</v>
      </c>
      <c r="P751" s="3">
        <v>17</v>
      </c>
    </row>
    <row r="752" spans="2:16" ht="15" customHeight="1">
      <c r="B752" s="3" t="s">
        <v>552</v>
      </c>
      <c r="C752" s="12" t="str">
        <f>IF(AND(tblSalaries[[#This Row],[Region]]=Selected_Region, tblSalaries[[#This Row],[Job Type]]=Selected_Job_Type), COUNT($C$5:C751), "")</f>
        <v/>
      </c>
      <c r="D752" s="5">
        <v>41057.514444444445</v>
      </c>
      <c r="E752" s="6" t="s">
        <v>553</v>
      </c>
      <c r="F752" s="3">
        <v>450000</v>
      </c>
      <c r="G752" s="3" t="s">
        <v>31</v>
      </c>
      <c r="H752" s="3">
        <f>tblSalaries[[#This Row],[clean Salary (in local currency)]]*VLOOKUP(tblSalaries[[#This Row],[Currency]],tblXrate[#Data],2,FALSE)</f>
        <v>8013.5625093491553</v>
      </c>
      <c r="I752" s="3" t="s">
        <v>549</v>
      </c>
      <c r="J752" s="3" t="s">
        <v>134</v>
      </c>
      <c r="K752" s="3" t="s">
        <v>1</v>
      </c>
      <c r="L752" s="3" t="str">
        <f>VLOOKUP(tblSalaries[[#This Row],[Where do you work]],tblCountries[[Actual]:[Mapping]],2,FALSE)</f>
        <v>India</v>
      </c>
      <c r="M752" s="12" t="str">
        <f>VLOOKUP(tblSalaries[[#This Row],[clean Country]], mapping!$M$4:$N$137, 2, FALSE)</f>
        <v>Asia</v>
      </c>
      <c r="N752" s="3" t="s">
        <v>61</v>
      </c>
      <c r="O752" s="12">
        <v>8</v>
      </c>
      <c r="P752" s="3">
        <v>15</v>
      </c>
    </row>
    <row r="753" spans="2:16" ht="15" customHeight="1">
      <c r="B753" s="3" t="s">
        <v>1540</v>
      </c>
      <c r="C753" s="12" t="str">
        <f>IF(AND(tblSalaries[[#This Row],[Region]]=Selected_Region, tblSalaries[[#This Row],[Job Type]]=Selected_Job_Type), COUNT($C$5:C752), "")</f>
        <v/>
      </c>
      <c r="D753" s="5">
        <v>41070.104131944441</v>
      </c>
      <c r="E753" s="6">
        <v>80000</v>
      </c>
      <c r="F753" s="3">
        <v>80000</v>
      </c>
      <c r="G753" s="3" t="s">
        <v>36</v>
      </c>
      <c r="H753" s="3">
        <f>tblSalaries[[#This Row],[clean Salary (in local currency)]]*VLOOKUP(tblSalaries[[#This Row],[Currency]],tblXrate[#Data],2,FALSE)</f>
        <v>80000</v>
      </c>
      <c r="I753" s="3" t="s">
        <v>374</v>
      </c>
      <c r="J753" s="3" t="s">
        <v>374</v>
      </c>
      <c r="K753" s="3" t="s">
        <v>227</v>
      </c>
      <c r="L753" s="3" t="str">
        <f>VLOOKUP(tblSalaries[[#This Row],[Where do you work]],tblCountries[[Actual]:[Mapping]],2,FALSE)</f>
        <v>Brazil</v>
      </c>
      <c r="M753" s="12" t="str">
        <f>VLOOKUP(tblSalaries[[#This Row],[clean Country]], mapping!$M$4:$N$137, 2, FALSE)</f>
        <v>Latin America</v>
      </c>
      <c r="N753" s="3" t="s">
        <v>73</v>
      </c>
      <c r="O753" s="12">
        <v>1.5</v>
      </c>
      <c r="P753" s="3">
        <v>9</v>
      </c>
    </row>
    <row r="754" spans="2:16" ht="15" customHeight="1">
      <c r="B754" s="3" t="s">
        <v>705</v>
      </c>
      <c r="C754" s="12" t="str">
        <f>IF(AND(tblSalaries[[#This Row],[Region]]=Selected_Region, tblSalaries[[#This Row],[Job Type]]=Selected_Job_Type), COUNT($C$5:C753), "")</f>
        <v/>
      </c>
      <c r="D754" s="5">
        <v>41055.054965277777</v>
      </c>
      <c r="E754" s="6" t="s">
        <v>706</v>
      </c>
      <c r="F754" s="3">
        <v>450000</v>
      </c>
      <c r="G754" s="3" t="s">
        <v>31</v>
      </c>
      <c r="H754" s="3">
        <f>tblSalaries[[#This Row],[clean Salary (in local currency)]]*VLOOKUP(tblSalaries[[#This Row],[Currency]],tblXrate[#Data],2,FALSE)</f>
        <v>8013.5625093491553</v>
      </c>
      <c r="I754" s="3" t="s">
        <v>700</v>
      </c>
      <c r="J754" s="3" t="s">
        <v>112</v>
      </c>
      <c r="K754" s="3" t="s">
        <v>1</v>
      </c>
      <c r="L754" s="3" t="str">
        <f>VLOOKUP(tblSalaries[[#This Row],[Where do you work]],tblCountries[[Actual]:[Mapping]],2,FALSE)</f>
        <v>India</v>
      </c>
      <c r="M754" s="12" t="str">
        <f>VLOOKUP(tblSalaries[[#This Row],[clean Country]], mapping!$M$4:$N$137, 2, FALSE)</f>
        <v>Asia</v>
      </c>
      <c r="N754" s="3" t="s">
        <v>38</v>
      </c>
      <c r="O754" s="12">
        <v>5</v>
      </c>
    </row>
    <row r="755" spans="2:16" ht="15" customHeight="1">
      <c r="B755" s="3" t="s">
        <v>1542</v>
      </c>
      <c r="C755" s="12" t="str">
        <f>IF(AND(tblSalaries[[#This Row],[Region]]=Selected_Region, tblSalaries[[#This Row],[Job Type]]=Selected_Job_Type), COUNT($C$5:C754), "")</f>
        <v/>
      </c>
      <c r="D755" s="5">
        <v>41078.237708333334</v>
      </c>
      <c r="E755" s="6">
        <v>600000</v>
      </c>
      <c r="F755" s="3">
        <v>600000</v>
      </c>
      <c r="G755" s="3" t="s">
        <v>1146</v>
      </c>
      <c r="H755" s="3">
        <f>tblSalaries[[#This Row],[clean Salary (in local currency)]]*VLOOKUP(tblSalaries[[#This Row],[Currency]],tblXrate[#Data],2,FALSE)</f>
        <v>102542.54233725216</v>
      </c>
      <c r="I755" s="3" t="s">
        <v>374</v>
      </c>
      <c r="J755" s="3" t="s">
        <v>374</v>
      </c>
      <c r="K755" s="3" t="s">
        <v>1543</v>
      </c>
      <c r="L755" s="3" t="str">
        <f>VLOOKUP(tblSalaries[[#This Row],[Where do you work]],tblCountries[[Actual]:[Mapping]],2,FALSE)</f>
        <v>Denmark</v>
      </c>
      <c r="M755" s="12" t="str">
        <f>VLOOKUP(tblSalaries[[#This Row],[clean Country]], mapping!$M$4:$N$137, 2, FALSE)</f>
        <v>EU</v>
      </c>
      <c r="N755" s="3" t="s">
        <v>34</v>
      </c>
      <c r="O755" s="12">
        <v>2.5</v>
      </c>
      <c r="P755" s="3">
        <v>20</v>
      </c>
    </row>
    <row r="756" spans="2:16" ht="15" customHeight="1">
      <c r="B756" s="3" t="s">
        <v>1544</v>
      </c>
      <c r="C756" s="12" t="str">
        <f>IF(AND(tblSalaries[[#This Row],[Region]]=Selected_Region, tblSalaries[[#This Row],[Job Type]]=Selected_Job_Type), COUNT($C$5:C755), "")</f>
        <v/>
      </c>
      <c r="D756" s="5">
        <v>41054.299409722225</v>
      </c>
      <c r="E756" s="6">
        <v>68000</v>
      </c>
      <c r="F756" s="3">
        <v>68000</v>
      </c>
      <c r="G756" s="3" t="s">
        <v>36</v>
      </c>
      <c r="H756" s="3">
        <f>tblSalaries[[#This Row],[clean Salary (in local currency)]]*VLOOKUP(tblSalaries[[#This Row],[Currency]],tblXrate[#Data],2,FALSE)</f>
        <v>68000</v>
      </c>
      <c r="I756" s="3" t="s">
        <v>1545</v>
      </c>
      <c r="J756" s="3" t="s">
        <v>112</v>
      </c>
      <c r="K756" s="3" t="s">
        <v>0</v>
      </c>
      <c r="L756" s="3" t="str">
        <f>VLOOKUP(tblSalaries[[#This Row],[Where do you work]],tblCountries[[Actual]:[Mapping]],2,FALSE)</f>
        <v>USA</v>
      </c>
      <c r="M756" s="12" t="str">
        <f>VLOOKUP(tblSalaries[[#This Row],[clean Country]], mapping!$M$4:$N$137, 2, FALSE)</f>
        <v>US / Canada</v>
      </c>
      <c r="N756" s="3" t="s">
        <v>61</v>
      </c>
      <c r="O756" s="12">
        <v>8</v>
      </c>
    </row>
    <row r="757" spans="2:16" ht="15" customHeight="1">
      <c r="B757" s="3" t="s">
        <v>1546</v>
      </c>
      <c r="C757" s="12" t="str">
        <f>IF(AND(tblSalaries[[#This Row],[Region]]=Selected_Region, tblSalaries[[#This Row],[Job Type]]=Selected_Job_Type), COUNT($C$5:C756), "")</f>
        <v/>
      </c>
      <c r="D757" s="5">
        <v>41058.887106481481</v>
      </c>
      <c r="E757" s="6">
        <v>50000</v>
      </c>
      <c r="F757" s="3">
        <v>50000</v>
      </c>
      <c r="G757" s="3" t="s">
        <v>36</v>
      </c>
      <c r="H757" s="3">
        <f>tblSalaries[[#This Row],[clean Salary (in local currency)]]*VLOOKUP(tblSalaries[[#This Row],[Currency]],tblXrate[#Data],2,FALSE)</f>
        <v>50000</v>
      </c>
      <c r="I757" s="3" t="s">
        <v>1547</v>
      </c>
      <c r="J757" s="3" t="s">
        <v>374</v>
      </c>
      <c r="K757" s="3" t="s">
        <v>0</v>
      </c>
      <c r="L757" s="3" t="str">
        <f>VLOOKUP(tblSalaries[[#This Row],[Where do you work]],tblCountries[[Actual]:[Mapping]],2,FALSE)</f>
        <v>USA</v>
      </c>
      <c r="M757" s="12" t="str">
        <f>VLOOKUP(tblSalaries[[#This Row],[clean Country]], mapping!$M$4:$N$137, 2, FALSE)</f>
        <v>US / Canada</v>
      </c>
      <c r="N757" s="3" t="s">
        <v>38</v>
      </c>
      <c r="O757" s="12">
        <v>5</v>
      </c>
      <c r="P757" s="3">
        <v>0.5</v>
      </c>
    </row>
    <row r="758" spans="2:16" ht="15" customHeight="1">
      <c r="B758" s="3" t="s">
        <v>1548</v>
      </c>
      <c r="C758" s="12" t="str">
        <f>IF(AND(tblSalaries[[#This Row],[Region]]=Selected_Region, tblSalaries[[#This Row],[Job Type]]=Selected_Job_Type), COUNT($C$5:C757), "")</f>
        <v/>
      </c>
      <c r="D758" s="5">
        <v>41058.798668981479</v>
      </c>
      <c r="E758" s="6" t="s">
        <v>1549</v>
      </c>
      <c r="F758" s="3">
        <v>27000</v>
      </c>
      <c r="G758" s="3" t="s">
        <v>108</v>
      </c>
      <c r="H758" s="3">
        <f>tblSalaries[[#This Row],[clean Salary (in local currency)]]*VLOOKUP(tblSalaries[[#This Row],[Currency]],tblXrate[#Data],2,FALSE)</f>
        <v>42556.81334581667</v>
      </c>
      <c r="I758" s="3" t="s">
        <v>1550</v>
      </c>
      <c r="J758" s="3" t="s">
        <v>374</v>
      </c>
      <c r="K758" s="3" t="s">
        <v>89</v>
      </c>
      <c r="L758" s="3" t="str">
        <f>VLOOKUP(tblSalaries[[#This Row],[Where do you work]],tblCountries[[Actual]:[Mapping]],2,FALSE)</f>
        <v>UK</v>
      </c>
      <c r="M758" s="12" t="str">
        <f>VLOOKUP(tblSalaries[[#This Row],[clean Country]], mapping!$M$4:$N$137, 2, FALSE)</f>
        <v>EU</v>
      </c>
      <c r="N758" s="3" t="s">
        <v>38</v>
      </c>
      <c r="O758" s="12">
        <v>5</v>
      </c>
      <c r="P758" s="3">
        <v>1</v>
      </c>
    </row>
    <row r="759" spans="2:16" ht="15" customHeight="1">
      <c r="B759" s="3" t="s">
        <v>1551</v>
      </c>
      <c r="C759" s="12" t="str">
        <f>IF(AND(tblSalaries[[#This Row],[Region]]=Selected_Region, tblSalaries[[#This Row],[Job Type]]=Selected_Job_Type), COUNT($C$5:C758), "")</f>
        <v/>
      </c>
      <c r="D759" s="5">
        <v>41055.052141203705</v>
      </c>
      <c r="E759" s="6">
        <v>70000</v>
      </c>
      <c r="F759" s="3">
        <v>70000</v>
      </c>
      <c r="G759" s="3" t="s">
        <v>36</v>
      </c>
      <c r="H759" s="3">
        <f>tblSalaries[[#This Row],[clean Salary (in local currency)]]*VLOOKUP(tblSalaries[[#This Row],[Currency]],tblXrate[#Data],2,FALSE)</f>
        <v>70000</v>
      </c>
      <c r="I759" s="3" t="s">
        <v>1552</v>
      </c>
      <c r="J759" s="3" t="s">
        <v>374</v>
      </c>
      <c r="K759" s="3" t="s">
        <v>0</v>
      </c>
      <c r="L759" s="3" t="str">
        <f>VLOOKUP(tblSalaries[[#This Row],[Where do you work]],tblCountries[[Actual]:[Mapping]],2,FALSE)</f>
        <v>USA</v>
      </c>
      <c r="M759" s="12" t="str">
        <f>VLOOKUP(tblSalaries[[#This Row],[clean Country]], mapping!$M$4:$N$137, 2, FALSE)</f>
        <v>US / Canada</v>
      </c>
      <c r="N759" s="3" t="s">
        <v>61</v>
      </c>
      <c r="O759" s="12">
        <v>8</v>
      </c>
    </row>
    <row r="760" spans="2:16" ht="15" customHeight="1">
      <c r="B760" s="3" t="s">
        <v>1553</v>
      </c>
      <c r="C760" s="12" t="str">
        <f>IF(AND(tblSalaries[[#This Row],[Region]]=Selected_Region, tblSalaries[[#This Row],[Job Type]]=Selected_Job_Type), COUNT($C$5:C759), "")</f>
        <v/>
      </c>
      <c r="D760" s="5">
        <v>41055.049930555557</v>
      </c>
      <c r="E760" s="6">
        <v>80000</v>
      </c>
      <c r="F760" s="3">
        <v>80000</v>
      </c>
      <c r="G760" s="3" t="s">
        <v>36</v>
      </c>
      <c r="H760" s="3">
        <f>tblSalaries[[#This Row],[clean Salary (in local currency)]]*VLOOKUP(tblSalaries[[#This Row],[Currency]],tblXrate[#Data],2,FALSE)</f>
        <v>80000</v>
      </c>
      <c r="I760" s="3" t="s">
        <v>1554</v>
      </c>
      <c r="J760" s="3" t="s">
        <v>134</v>
      </c>
      <c r="K760" s="3" t="s">
        <v>0</v>
      </c>
      <c r="L760" s="3" t="str">
        <f>VLOOKUP(tblSalaries[[#This Row],[Where do you work]],tblCountries[[Actual]:[Mapping]],2,FALSE)</f>
        <v>USA</v>
      </c>
      <c r="M760" s="12" t="str">
        <f>VLOOKUP(tblSalaries[[#This Row],[clean Country]], mapping!$M$4:$N$137, 2, FALSE)</f>
        <v>US / Canada</v>
      </c>
      <c r="N760" s="3" t="s">
        <v>34</v>
      </c>
      <c r="O760" s="12">
        <v>2.5</v>
      </c>
    </row>
    <row r="761" spans="2:16" ht="15" customHeight="1">
      <c r="B761" s="3" t="s">
        <v>1555</v>
      </c>
      <c r="C761" s="12" t="str">
        <f>IF(AND(tblSalaries[[#This Row],[Region]]=Selected_Region, tblSalaries[[#This Row],[Job Type]]=Selected_Job_Type), COUNT($C$5:C760), "")</f>
        <v/>
      </c>
      <c r="D761" s="5">
        <v>41065.446921296294</v>
      </c>
      <c r="E761" s="6">
        <v>110000</v>
      </c>
      <c r="F761" s="3">
        <v>110000</v>
      </c>
      <c r="G761" s="3" t="s">
        <v>92</v>
      </c>
      <c r="H761" s="3">
        <f>tblSalaries[[#This Row],[clean Salary (in local currency)]]*VLOOKUP(tblSalaries[[#This Row],[Currency]],tblXrate[#Data],2,FALSE)</f>
        <v>87734.690296543267</v>
      </c>
      <c r="I761" s="3" t="s">
        <v>1556</v>
      </c>
      <c r="J761" s="3" t="s">
        <v>134</v>
      </c>
      <c r="K761" s="3" t="s">
        <v>113</v>
      </c>
      <c r="L761" s="3" t="str">
        <f>VLOOKUP(tblSalaries[[#This Row],[Where do you work]],tblCountries[[Actual]:[Mapping]],2,FALSE)</f>
        <v>New Zealand</v>
      </c>
      <c r="M761" s="12" t="str">
        <f>VLOOKUP(tblSalaries[[#This Row],[clean Country]], mapping!$M$4:$N$137, 2, FALSE)</f>
        <v>Pacific</v>
      </c>
      <c r="N761" s="3" t="s">
        <v>38</v>
      </c>
      <c r="O761" s="12">
        <v>5</v>
      </c>
      <c r="P761" s="3">
        <v>6</v>
      </c>
    </row>
    <row r="762" spans="2:16" ht="15" customHeight="1">
      <c r="B762" s="3" t="s">
        <v>1267</v>
      </c>
      <c r="C762" s="12" t="str">
        <f>IF(AND(tblSalaries[[#This Row],[Region]]=Selected_Region, tblSalaries[[#This Row],[Job Type]]=Selected_Job_Type), COUNT($C$5:C761), "")</f>
        <v/>
      </c>
      <c r="D762" s="5">
        <v>41055.591574074075</v>
      </c>
      <c r="E762" s="6" t="s">
        <v>1268</v>
      </c>
      <c r="F762" s="3">
        <v>450000</v>
      </c>
      <c r="G762" s="3" t="s">
        <v>31</v>
      </c>
      <c r="H762" s="3">
        <f>tblSalaries[[#This Row],[clean Salary (in local currency)]]*VLOOKUP(tblSalaries[[#This Row],[Currency]],tblXrate[#Data],2,FALSE)</f>
        <v>8013.5625093491553</v>
      </c>
      <c r="I762" s="3" t="s">
        <v>1253</v>
      </c>
      <c r="J762" s="3" t="s">
        <v>112</v>
      </c>
      <c r="K762" s="3" t="s">
        <v>1</v>
      </c>
      <c r="L762" s="3" t="str">
        <f>VLOOKUP(tblSalaries[[#This Row],[Where do you work]],tblCountries[[Actual]:[Mapping]],2,FALSE)</f>
        <v>India</v>
      </c>
      <c r="M762" s="12" t="str">
        <f>VLOOKUP(tblSalaries[[#This Row],[clean Country]], mapping!$M$4:$N$137, 2, FALSE)</f>
        <v>Asia</v>
      </c>
      <c r="N762" s="3" t="s">
        <v>61</v>
      </c>
      <c r="O762" s="12">
        <v>8</v>
      </c>
      <c r="P762" s="3">
        <v>8</v>
      </c>
    </row>
    <row r="763" spans="2:16" ht="15" customHeight="1">
      <c r="B763" s="3" t="s">
        <v>1560</v>
      </c>
      <c r="C763" s="12" t="str">
        <f>IF(AND(tblSalaries[[#This Row],[Region]]=Selected_Region, tblSalaries[[#This Row],[Job Type]]=Selected_Job_Type), COUNT($C$5:C762), "")</f>
        <v/>
      </c>
      <c r="D763" s="5">
        <v>41058.311585648145</v>
      </c>
      <c r="E763" s="6">
        <v>20000</v>
      </c>
      <c r="F763" s="3">
        <v>20000</v>
      </c>
      <c r="G763" s="3" t="s">
        <v>108</v>
      </c>
      <c r="H763" s="3">
        <f>tblSalaries[[#This Row],[clean Salary (in local currency)]]*VLOOKUP(tblSalaries[[#This Row],[Currency]],tblXrate[#Data],2,FALSE)</f>
        <v>31523.565441345683</v>
      </c>
      <c r="I763" s="3" t="s">
        <v>1561</v>
      </c>
      <c r="J763" s="3" t="s">
        <v>112</v>
      </c>
      <c r="K763" s="3" t="s">
        <v>89</v>
      </c>
      <c r="L763" s="3" t="str">
        <f>VLOOKUP(tblSalaries[[#This Row],[Where do you work]],tblCountries[[Actual]:[Mapping]],2,FALSE)</f>
        <v>UK</v>
      </c>
      <c r="M763" s="12" t="str">
        <f>VLOOKUP(tblSalaries[[#This Row],[clean Country]], mapping!$M$4:$N$137, 2, FALSE)</f>
        <v>EU</v>
      </c>
      <c r="N763" s="3" t="s">
        <v>38</v>
      </c>
      <c r="O763" s="12">
        <v>5</v>
      </c>
      <c r="P763" s="3">
        <v>1</v>
      </c>
    </row>
    <row r="764" spans="2:16" ht="15" customHeight="1">
      <c r="B764" s="3" t="s">
        <v>1367</v>
      </c>
      <c r="C764" s="12" t="str">
        <f>IF(AND(tblSalaries[[#This Row],[Region]]=Selected_Region, tblSalaries[[#This Row],[Job Type]]=Selected_Job_Type), COUNT($C$5:C763), "")</f>
        <v/>
      </c>
      <c r="D764" s="5">
        <v>41055.229108796295</v>
      </c>
      <c r="E764" s="6">
        <v>450000</v>
      </c>
      <c r="F764" s="3">
        <v>450000</v>
      </c>
      <c r="G764" s="3" t="s">
        <v>31</v>
      </c>
      <c r="H764" s="3">
        <f>tblSalaries[[#This Row],[clean Salary (in local currency)]]*VLOOKUP(tblSalaries[[#This Row],[Currency]],tblXrate[#Data],2,FALSE)</f>
        <v>8013.5625093491553</v>
      </c>
      <c r="I764" s="3" t="s">
        <v>1368</v>
      </c>
      <c r="J764" s="3" t="s">
        <v>134</v>
      </c>
      <c r="K764" s="3" t="s">
        <v>1</v>
      </c>
      <c r="L764" s="3" t="str">
        <f>VLOOKUP(tblSalaries[[#This Row],[Where do you work]],tblCountries[[Actual]:[Mapping]],2,FALSE)</f>
        <v>India</v>
      </c>
      <c r="M764" s="12" t="str">
        <f>VLOOKUP(tblSalaries[[#This Row],[clean Country]], mapping!$M$4:$N$137, 2, FALSE)</f>
        <v>Asia</v>
      </c>
      <c r="N764" s="3" t="s">
        <v>61</v>
      </c>
      <c r="O764" s="12">
        <v>8</v>
      </c>
    </row>
    <row r="765" spans="2:16" ht="15" customHeight="1">
      <c r="B765" s="3" t="s">
        <v>2387</v>
      </c>
      <c r="C765" s="12" t="str">
        <f>IF(AND(tblSalaries[[#This Row],[Region]]=Selected_Region, tblSalaries[[#This Row],[Job Type]]=Selected_Job_Type), COUNT($C$5:C764), "")</f>
        <v/>
      </c>
      <c r="D765" s="5">
        <v>41055.847615740742</v>
      </c>
      <c r="E765" s="6" t="s">
        <v>2388</v>
      </c>
      <c r="F765" s="3">
        <v>450000</v>
      </c>
      <c r="G765" s="3" t="s">
        <v>31</v>
      </c>
      <c r="H765" s="3">
        <f>tblSalaries[[#This Row],[clean Salary (in local currency)]]*VLOOKUP(tblSalaries[[#This Row],[Currency]],tblXrate[#Data],2,FALSE)</f>
        <v>8013.5625093491553</v>
      </c>
      <c r="I765" s="3" t="s">
        <v>2389</v>
      </c>
      <c r="J765" s="3" t="s">
        <v>134</v>
      </c>
      <c r="K765" s="3" t="s">
        <v>1</v>
      </c>
      <c r="L765" s="3" t="str">
        <f>VLOOKUP(tblSalaries[[#This Row],[Where do you work]],tblCountries[[Actual]:[Mapping]],2,FALSE)</f>
        <v>India</v>
      </c>
      <c r="M765" s="12" t="str">
        <f>VLOOKUP(tblSalaries[[#This Row],[clean Country]], mapping!$M$4:$N$137, 2, FALSE)</f>
        <v>Asia</v>
      </c>
      <c r="N765" s="3" t="s">
        <v>61</v>
      </c>
      <c r="O765" s="12">
        <v>8</v>
      </c>
      <c r="P765" s="3">
        <v>1.5</v>
      </c>
    </row>
    <row r="766" spans="2:16" ht="15" customHeight="1">
      <c r="B766" s="3" t="s">
        <v>2400</v>
      </c>
      <c r="C766" s="12" t="str">
        <f>IF(AND(tblSalaries[[#This Row],[Region]]=Selected_Region, tblSalaries[[#This Row],[Job Type]]=Selected_Job_Type), COUNT($C$5:C765), "")</f>
        <v/>
      </c>
      <c r="D766" s="5">
        <v>41058.799664351849</v>
      </c>
      <c r="E766" s="6" t="s">
        <v>2401</v>
      </c>
      <c r="F766" s="3">
        <v>450000</v>
      </c>
      <c r="G766" s="3" t="s">
        <v>31</v>
      </c>
      <c r="H766" s="3">
        <f>tblSalaries[[#This Row],[clean Salary (in local currency)]]*VLOOKUP(tblSalaries[[#This Row],[Currency]],tblXrate[#Data],2,FALSE)</f>
        <v>8013.5625093491553</v>
      </c>
      <c r="I766" s="3" t="s">
        <v>2402</v>
      </c>
      <c r="J766" s="3" t="s">
        <v>374</v>
      </c>
      <c r="K766" s="3" t="s">
        <v>1</v>
      </c>
      <c r="L766" s="3" t="str">
        <f>VLOOKUP(tblSalaries[[#This Row],[Where do you work]],tblCountries[[Actual]:[Mapping]],2,FALSE)</f>
        <v>India</v>
      </c>
      <c r="M766" s="12" t="str">
        <f>VLOOKUP(tblSalaries[[#This Row],[clean Country]], mapping!$M$4:$N$137, 2, FALSE)</f>
        <v>Asia</v>
      </c>
      <c r="N766" s="3" t="s">
        <v>73</v>
      </c>
      <c r="O766" s="12">
        <v>1.5</v>
      </c>
      <c r="P766" s="3">
        <v>7</v>
      </c>
    </row>
    <row r="767" spans="2:16" ht="15" customHeight="1">
      <c r="B767" s="3" t="s">
        <v>1569</v>
      </c>
      <c r="C767" s="12" t="str">
        <f>IF(AND(tblSalaries[[#This Row],[Region]]=Selected_Region, tblSalaries[[#This Row],[Job Type]]=Selected_Job_Type), COUNT($C$5:C766), "")</f>
        <v/>
      </c>
      <c r="D767" s="5">
        <v>41055.661921296298</v>
      </c>
      <c r="E767" s="6">
        <v>10000</v>
      </c>
      <c r="F767" s="3">
        <v>120000</v>
      </c>
      <c r="G767" s="3" t="s">
        <v>1570</v>
      </c>
      <c r="H767" s="3">
        <f>tblSalaries[[#This Row],[clean Salary (in local currency)]]*VLOOKUP(tblSalaries[[#This Row],[Currency]],tblXrate[#Data],2,FALSE)</f>
        <v>19831.432821021317</v>
      </c>
      <c r="I767" s="3" t="s">
        <v>1571</v>
      </c>
      <c r="J767" s="3" t="s">
        <v>112</v>
      </c>
      <c r="K767" s="3" t="s">
        <v>1572</v>
      </c>
      <c r="L767" s="3" t="str">
        <f>VLOOKUP(tblSalaries[[#This Row],[Where do you work]],tblCountries[[Actual]:[Mapping]],2,FALSE)</f>
        <v>Egypt</v>
      </c>
      <c r="M767" s="12" t="str">
        <f>VLOOKUP(tblSalaries[[#This Row],[clean Country]], mapping!$M$4:$N$137, 2, FALSE)</f>
        <v>Africa</v>
      </c>
      <c r="N767" s="3" t="s">
        <v>61</v>
      </c>
      <c r="O767" s="12">
        <v>8</v>
      </c>
      <c r="P767" s="3">
        <v>5</v>
      </c>
    </row>
    <row r="768" spans="2:16" ht="15" customHeight="1">
      <c r="B768" s="3" t="s">
        <v>2507</v>
      </c>
      <c r="C768" s="12" t="str">
        <f>IF(AND(tblSalaries[[#This Row],[Region]]=Selected_Region, tblSalaries[[#This Row],[Job Type]]=Selected_Job_Type), COUNT($C$5:C767), "")</f>
        <v/>
      </c>
      <c r="D768" s="5">
        <v>41073.014050925929</v>
      </c>
      <c r="E768" s="6" t="s">
        <v>2508</v>
      </c>
      <c r="F768" s="3">
        <v>450000</v>
      </c>
      <c r="G768" s="3" t="s">
        <v>31</v>
      </c>
      <c r="H768" s="3">
        <f>tblSalaries[[#This Row],[clean Salary (in local currency)]]*VLOOKUP(tblSalaries[[#This Row],[Currency]],tblXrate[#Data],2,FALSE)</f>
        <v>8013.5625093491553</v>
      </c>
      <c r="I768" s="3" t="s">
        <v>2477</v>
      </c>
      <c r="J768" s="3" t="s">
        <v>632</v>
      </c>
      <c r="K768" s="3" t="s">
        <v>1</v>
      </c>
      <c r="L768" s="3" t="str">
        <f>VLOOKUP(tblSalaries[[#This Row],[Where do you work]],tblCountries[[Actual]:[Mapping]],2,FALSE)</f>
        <v>India</v>
      </c>
      <c r="M768" s="12" t="str">
        <f>VLOOKUP(tblSalaries[[#This Row],[clean Country]], mapping!$M$4:$N$137, 2, FALSE)</f>
        <v>Asia</v>
      </c>
      <c r="N768" s="3" t="s">
        <v>38</v>
      </c>
      <c r="O768" s="12">
        <v>5</v>
      </c>
      <c r="P768" s="3">
        <v>4</v>
      </c>
    </row>
    <row r="769" spans="2:16" ht="15" customHeight="1">
      <c r="B769" s="3" t="s">
        <v>1574</v>
      </c>
      <c r="C769" s="12" t="str">
        <f>IF(AND(tblSalaries[[#This Row],[Region]]=Selected_Region, tblSalaries[[#This Row],[Job Type]]=Selected_Job_Type), COUNT($C$5:C768), "")</f>
        <v/>
      </c>
      <c r="D769" s="5">
        <v>41060.210405092592</v>
      </c>
      <c r="E769" s="6">
        <v>45000</v>
      </c>
      <c r="F769" s="3">
        <v>45000</v>
      </c>
      <c r="G769" s="3" t="s">
        <v>36</v>
      </c>
      <c r="H769" s="3">
        <f>tblSalaries[[#This Row],[clean Salary (in local currency)]]*VLOOKUP(tblSalaries[[#This Row],[Currency]],tblXrate[#Data],2,FALSE)</f>
        <v>45000</v>
      </c>
      <c r="I769" s="3" t="s">
        <v>1575</v>
      </c>
      <c r="J769" s="3" t="s">
        <v>112</v>
      </c>
      <c r="K769" s="3" t="s">
        <v>0</v>
      </c>
      <c r="L769" s="3" t="str">
        <f>VLOOKUP(tblSalaries[[#This Row],[Where do you work]],tblCountries[[Actual]:[Mapping]],2,FALSE)</f>
        <v>USA</v>
      </c>
      <c r="M769" s="12" t="str">
        <f>VLOOKUP(tblSalaries[[#This Row],[clean Country]], mapping!$M$4:$N$137, 2, FALSE)</f>
        <v>US / Canada</v>
      </c>
      <c r="N769" s="3" t="s">
        <v>61</v>
      </c>
      <c r="O769" s="12">
        <v>8</v>
      </c>
      <c r="P769" s="3">
        <v>5</v>
      </c>
    </row>
    <row r="770" spans="2:16" ht="15" customHeight="1">
      <c r="B770" s="3" t="s">
        <v>1576</v>
      </c>
      <c r="C770" s="12" t="str">
        <f>IF(AND(tblSalaries[[#This Row],[Region]]=Selected_Region, tblSalaries[[#This Row],[Job Type]]=Selected_Job_Type), COUNT($C$5:C769), "")</f>
        <v/>
      </c>
      <c r="D770" s="5">
        <v>41055.045972222222</v>
      </c>
      <c r="E770" s="6">
        <v>4390</v>
      </c>
      <c r="F770" s="3">
        <v>52680</v>
      </c>
      <c r="G770" s="3" t="s">
        <v>108</v>
      </c>
      <c r="H770" s="3">
        <f>tblSalaries[[#This Row],[clean Salary (in local currency)]]*VLOOKUP(tblSalaries[[#This Row],[Currency]],tblXrate[#Data],2,FALSE)</f>
        <v>83033.071372504521</v>
      </c>
      <c r="I770" s="3" t="s">
        <v>1577</v>
      </c>
      <c r="J770" s="3" t="s">
        <v>41</v>
      </c>
      <c r="K770" s="3" t="s">
        <v>89</v>
      </c>
      <c r="L770" s="3" t="str">
        <f>VLOOKUP(tblSalaries[[#This Row],[Where do you work]],tblCountries[[Actual]:[Mapping]],2,FALSE)</f>
        <v>UK</v>
      </c>
      <c r="M770" s="12" t="str">
        <f>VLOOKUP(tblSalaries[[#This Row],[clean Country]], mapping!$M$4:$N$137, 2, FALSE)</f>
        <v>EU</v>
      </c>
      <c r="N770" s="3" t="s">
        <v>61</v>
      </c>
      <c r="O770" s="12">
        <v>8</v>
      </c>
    </row>
    <row r="771" spans="2:16" ht="15" customHeight="1">
      <c r="B771" s="3" t="s">
        <v>1578</v>
      </c>
      <c r="C771" s="12" t="str">
        <f>IF(AND(tblSalaries[[#This Row],[Region]]=Selected_Region, tblSalaries[[#This Row],[Job Type]]=Selected_Job_Type), COUNT($C$5:C770), "")</f>
        <v/>
      </c>
      <c r="D771" s="5">
        <v>41055.120694444442</v>
      </c>
      <c r="E771" s="6" t="s">
        <v>1299</v>
      </c>
      <c r="F771" s="3">
        <v>60000</v>
      </c>
      <c r="G771" s="3" t="s">
        <v>108</v>
      </c>
      <c r="H771" s="3">
        <f>tblSalaries[[#This Row],[clean Salary (in local currency)]]*VLOOKUP(tblSalaries[[#This Row],[Currency]],tblXrate[#Data],2,FALSE)</f>
        <v>94570.696324037053</v>
      </c>
      <c r="I771" s="3" t="s">
        <v>1577</v>
      </c>
      <c r="J771" s="3" t="s">
        <v>41</v>
      </c>
      <c r="K771" s="3" t="s">
        <v>89</v>
      </c>
      <c r="L771" s="3" t="str">
        <f>VLOOKUP(tblSalaries[[#This Row],[Where do you work]],tblCountries[[Actual]:[Mapping]],2,FALSE)</f>
        <v>UK</v>
      </c>
      <c r="M771" s="12" t="str">
        <f>VLOOKUP(tblSalaries[[#This Row],[clean Country]], mapping!$M$4:$N$137, 2, FALSE)</f>
        <v>EU</v>
      </c>
      <c r="N771" s="3" t="s">
        <v>38</v>
      </c>
      <c r="O771" s="12">
        <v>5</v>
      </c>
    </row>
    <row r="772" spans="2:16" ht="15" customHeight="1">
      <c r="B772" s="3" t="s">
        <v>2822</v>
      </c>
      <c r="C772" s="12" t="str">
        <f>IF(AND(tblSalaries[[#This Row],[Region]]=Selected_Region, tblSalaries[[#This Row],[Job Type]]=Selected_Job_Type), COUNT($C$5:C771), "")</f>
        <v/>
      </c>
      <c r="D772" s="5">
        <v>41057.950868055559</v>
      </c>
      <c r="E772" s="6" t="s">
        <v>2823</v>
      </c>
      <c r="F772" s="3">
        <v>450000</v>
      </c>
      <c r="G772" s="3" t="s">
        <v>31</v>
      </c>
      <c r="H772" s="3">
        <f>tblSalaries[[#This Row],[clean Salary (in local currency)]]*VLOOKUP(tblSalaries[[#This Row],[Currency]],tblXrate[#Data],2,FALSE)</f>
        <v>8013.5625093491553</v>
      </c>
      <c r="I772" s="3" t="s">
        <v>2818</v>
      </c>
      <c r="J772" s="3" t="s">
        <v>134</v>
      </c>
      <c r="K772" s="3" t="s">
        <v>1</v>
      </c>
      <c r="L772" s="3" t="str">
        <f>VLOOKUP(tblSalaries[[#This Row],[Where do you work]],tblCountries[[Actual]:[Mapping]],2,FALSE)</f>
        <v>India</v>
      </c>
      <c r="M772" s="12" t="str">
        <f>VLOOKUP(tblSalaries[[#This Row],[clean Country]], mapping!$M$4:$N$137, 2, FALSE)</f>
        <v>Asia</v>
      </c>
      <c r="N772" s="3" t="s">
        <v>38</v>
      </c>
      <c r="O772" s="12">
        <v>5</v>
      </c>
      <c r="P772" s="3">
        <v>21</v>
      </c>
    </row>
    <row r="773" spans="2:16" ht="15" customHeight="1">
      <c r="B773" s="3" t="s">
        <v>1582</v>
      </c>
      <c r="C773" s="12" t="str">
        <f>IF(AND(tblSalaries[[#This Row],[Region]]=Selected_Region, tblSalaries[[#This Row],[Job Type]]=Selected_Job_Type), COUNT($C$5:C772), "")</f>
        <v/>
      </c>
      <c r="D773" s="5">
        <v>41057.570115740738</v>
      </c>
      <c r="E773" s="6" t="s">
        <v>1583</v>
      </c>
      <c r="F773" s="3">
        <v>60000</v>
      </c>
      <c r="G773" s="3" t="s">
        <v>36</v>
      </c>
      <c r="H773" s="3">
        <f>tblSalaries[[#This Row],[clean Salary (in local currency)]]*VLOOKUP(tblSalaries[[#This Row],[Currency]],tblXrate[#Data],2,FALSE)</f>
        <v>60000</v>
      </c>
      <c r="I773" s="3" t="s">
        <v>1584</v>
      </c>
      <c r="J773" s="3" t="s">
        <v>41</v>
      </c>
      <c r="K773" s="3" t="s">
        <v>1396</v>
      </c>
      <c r="L773" s="3" t="str">
        <f>VLOOKUP(tblSalaries[[#This Row],[Where do you work]],tblCountries[[Actual]:[Mapping]],2,FALSE)</f>
        <v>Finland</v>
      </c>
      <c r="M773" s="12" t="str">
        <f>VLOOKUP(tblSalaries[[#This Row],[clean Country]], mapping!$M$4:$N$137, 2, FALSE)</f>
        <v>EU</v>
      </c>
      <c r="N773" s="3" t="s">
        <v>61</v>
      </c>
      <c r="O773" s="12">
        <v>8</v>
      </c>
      <c r="P773" s="3">
        <v>5</v>
      </c>
    </row>
    <row r="774" spans="2:16" ht="15" customHeight="1">
      <c r="B774" s="3" t="s">
        <v>1585</v>
      </c>
      <c r="C774" s="12" t="str">
        <f>IF(AND(tblSalaries[[#This Row],[Region]]=Selected_Region, tblSalaries[[#This Row],[Job Type]]=Selected_Job_Type), COUNT($C$5:C773), "")</f>
        <v/>
      </c>
      <c r="D774" s="5">
        <v>41061.174212962964</v>
      </c>
      <c r="E774" s="6">
        <v>41000</v>
      </c>
      <c r="F774" s="3">
        <v>41000</v>
      </c>
      <c r="G774" s="3" t="s">
        <v>36</v>
      </c>
      <c r="H774" s="3">
        <f>tblSalaries[[#This Row],[clean Salary (in local currency)]]*VLOOKUP(tblSalaries[[#This Row],[Currency]],tblXrate[#Data],2,FALSE)</f>
        <v>41000</v>
      </c>
      <c r="I774" s="3" t="s">
        <v>1584</v>
      </c>
      <c r="J774" s="3" t="s">
        <v>41</v>
      </c>
      <c r="K774" s="3" t="s">
        <v>0</v>
      </c>
      <c r="L774" s="3" t="str">
        <f>VLOOKUP(tblSalaries[[#This Row],[Where do you work]],tblCountries[[Actual]:[Mapping]],2,FALSE)</f>
        <v>USA</v>
      </c>
      <c r="M774" s="12" t="str">
        <f>VLOOKUP(tblSalaries[[#This Row],[clean Country]], mapping!$M$4:$N$137, 2, FALSE)</f>
        <v>US / Canada</v>
      </c>
      <c r="N774" s="3" t="s">
        <v>38</v>
      </c>
      <c r="O774" s="12">
        <v>5</v>
      </c>
      <c r="P774" s="3">
        <v>10</v>
      </c>
    </row>
    <row r="775" spans="2:16" ht="15" customHeight="1">
      <c r="B775" s="3" t="s">
        <v>3491</v>
      </c>
      <c r="C775" s="12" t="str">
        <f>IF(AND(tblSalaries[[#This Row],[Region]]=Selected_Region, tblSalaries[[#This Row],[Job Type]]=Selected_Job_Type), COUNT($C$5:C774), "")</f>
        <v/>
      </c>
      <c r="D775" s="5">
        <v>41065.749756944446</v>
      </c>
      <c r="E775" s="6" t="s">
        <v>471</v>
      </c>
      <c r="F775" s="3">
        <v>450000</v>
      </c>
      <c r="G775" s="3" t="s">
        <v>31</v>
      </c>
      <c r="H775" s="3">
        <f>tblSalaries[[#This Row],[clean Salary (in local currency)]]*VLOOKUP(tblSalaries[[#This Row],[Currency]],tblXrate[#Data],2,FALSE)</f>
        <v>8013.5625093491553</v>
      </c>
      <c r="I775" s="3" t="s">
        <v>3492</v>
      </c>
      <c r="J775" s="3" t="s">
        <v>632</v>
      </c>
      <c r="K775" s="3" t="s">
        <v>1</v>
      </c>
      <c r="L775" s="3" t="str">
        <f>VLOOKUP(tblSalaries[[#This Row],[Where do you work]],tblCountries[[Actual]:[Mapping]],2,FALSE)</f>
        <v>India</v>
      </c>
      <c r="M775" s="12" t="str">
        <f>VLOOKUP(tblSalaries[[#This Row],[clean Country]], mapping!$M$4:$N$137, 2, FALSE)</f>
        <v>Asia</v>
      </c>
      <c r="N775" s="3" t="s">
        <v>61</v>
      </c>
      <c r="O775" s="12">
        <v>8</v>
      </c>
      <c r="P775" s="3">
        <v>4</v>
      </c>
    </row>
    <row r="776" spans="2:16" ht="15" customHeight="1">
      <c r="B776" s="3" t="s">
        <v>1589</v>
      </c>
      <c r="C776" s="12" t="str">
        <f>IF(AND(tblSalaries[[#This Row],[Region]]=Selected_Region, tblSalaries[[#This Row],[Job Type]]=Selected_Job_Type), COUNT($C$5:C775), "")</f>
        <v/>
      </c>
      <c r="D776" s="5">
        <v>41055.225185185183</v>
      </c>
      <c r="E776" s="6">
        <v>50000</v>
      </c>
      <c r="F776" s="3">
        <v>50000</v>
      </c>
      <c r="G776" s="3" t="s">
        <v>36</v>
      </c>
      <c r="H776" s="3">
        <f>tblSalaries[[#This Row],[clean Salary (in local currency)]]*VLOOKUP(tblSalaries[[#This Row],[Currency]],tblXrate[#Data],2,FALSE)</f>
        <v>50000</v>
      </c>
      <c r="I776" s="3" t="s">
        <v>1590</v>
      </c>
      <c r="J776" s="3" t="s">
        <v>112</v>
      </c>
      <c r="K776" s="3" t="s">
        <v>1591</v>
      </c>
      <c r="L776" s="3" t="str">
        <f>VLOOKUP(tblSalaries[[#This Row],[Where do you work]],tblCountries[[Actual]:[Mapping]],2,FALSE)</f>
        <v>self-employed</v>
      </c>
      <c r="M776" s="12" t="str">
        <f>VLOOKUP(tblSalaries[[#This Row],[clean Country]], mapping!$M$4:$N$137, 2, FALSE)</f>
        <v>none</v>
      </c>
      <c r="N776" s="3" t="s">
        <v>38</v>
      </c>
      <c r="O776" s="12">
        <v>5</v>
      </c>
    </row>
    <row r="777" spans="2:16" ht="15" customHeight="1">
      <c r="B777" s="3" t="s">
        <v>1592</v>
      </c>
      <c r="C777" s="12" t="str">
        <f>IF(AND(tblSalaries[[#This Row],[Region]]=Selected_Region, tblSalaries[[#This Row],[Job Type]]=Selected_Job_Type), COUNT($C$5:C776), "")</f>
        <v/>
      </c>
      <c r="D777" s="5">
        <v>41054.967002314814</v>
      </c>
      <c r="E777" s="6">
        <v>15000</v>
      </c>
      <c r="F777" s="3">
        <v>15000</v>
      </c>
      <c r="G777" s="3" t="s">
        <v>36</v>
      </c>
      <c r="H777" s="3">
        <f>tblSalaries[[#This Row],[clean Salary (in local currency)]]*VLOOKUP(tblSalaries[[#This Row],[Currency]],tblXrate[#Data],2,FALSE)</f>
        <v>15000</v>
      </c>
      <c r="I777" s="3" t="s">
        <v>1593</v>
      </c>
      <c r="J777" s="3" t="s">
        <v>41</v>
      </c>
      <c r="K777" s="3" t="s">
        <v>0</v>
      </c>
      <c r="L777" s="3" t="str">
        <f>VLOOKUP(tblSalaries[[#This Row],[Where do you work]],tblCountries[[Actual]:[Mapping]],2,FALSE)</f>
        <v>USA</v>
      </c>
      <c r="M777" s="12" t="str">
        <f>VLOOKUP(tblSalaries[[#This Row],[clean Country]], mapping!$M$4:$N$137, 2, FALSE)</f>
        <v>US / Canada</v>
      </c>
      <c r="N777" s="3" t="s">
        <v>61</v>
      </c>
      <c r="O777" s="12">
        <v>8</v>
      </c>
    </row>
    <row r="778" spans="2:16" ht="15" customHeight="1">
      <c r="B778" s="3" t="s">
        <v>1594</v>
      </c>
      <c r="C778" s="12" t="str">
        <f>IF(AND(tblSalaries[[#This Row],[Region]]=Selected_Region, tblSalaries[[#This Row],[Job Type]]=Selected_Job_Type), COUNT($C$5:C777), "")</f>
        <v/>
      </c>
      <c r="D778" s="5">
        <v>41054.174120370371</v>
      </c>
      <c r="E778" s="6">
        <v>45000</v>
      </c>
      <c r="F778" s="3">
        <v>45000</v>
      </c>
      <c r="G778" s="3" t="s">
        <v>36</v>
      </c>
      <c r="H778" s="3">
        <f>tblSalaries[[#This Row],[clean Salary (in local currency)]]*VLOOKUP(tblSalaries[[#This Row],[Currency]],tblXrate[#Data],2,FALSE)</f>
        <v>45000</v>
      </c>
      <c r="I778" s="3" t="s">
        <v>1595</v>
      </c>
      <c r="J778" s="3" t="s">
        <v>632</v>
      </c>
      <c r="K778" s="3" t="s">
        <v>87</v>
      </c>
      <c r="L778" s="3" t="str">
        <f>VLOOKUP(tblSalaries[[#This Row],[Where do you work]],tblCountries[[Actual]:[Mapping]],2,FALSE)</f>
        <v>South Africa</v>
      </c>
      <c r="M778" s="12" t="str">
        <f>VLOOKUP(tblSalaries[[#This Row],[clean Country]], mapping!$M$4:$N$137, 2, FALSE)</f>
        <v>Africa</v>
      </c>
      <c r="N778" s="3" t="s">
        <v>61</v>
      </c>
      <c r="O778" s="12">
        <v>8</v>
      </c>
    </row>
    <row r="779" spans="2:16" ht="15" customHeight="1">
      <c r="B779" s="3" t="s">
        <v>1596</v>
      </c>
      <c r="C779" s="12" t="str">
        <f>IF(AND(tblSalaries[[#This Row],[Region]]=Selected_Region, tblSalaries[[#This Row],[Job Type]]=Selected_Job_Type), COUNT($C$5:C778), "")</f>
        <v/>
      </c>
      <c r="D779" s="5">
        <v>41055.100277777776</v>
      </c>
      <c r="E779" s="6">
        <v>5900</v>
      </c>
      <c r="F779" s="3">
        <v>70800</v>
      </c>
      <c r="G779" s="3" t="s">
        <v>43</v>
      </c>
      <c r="H779" s="3">
        <f>tblSalaries[[#This Row],[clean Salary (in local currency)]]*VLOOKUP(tblSalaries[[#This Row],[Currency]],tblXrate[#Data],2,FALSE)</f>
        <v>89944.280280605832</v>
      </c>
      <c r="I779" s="3" t="s">
        <v>1597</v>
      </c>
      <c r="J779" s="3" t="s">
        <v>112</v>
      </c>
      <c r="K779" s="3" t="s">
        <v>1396</v>
      </c>
      <c r="L779" s="3" t="str">
        <f>VLOOKUP(tblSalaries[[#This Row],[Where do you work]],tblCountries[[Actual]:[Mapping]],2,FALSE)</f>
        <v>Finland</v>
      </c>
      <c r="M779" s="12" t="str">
        <f>VLOOKUP(tblSalaries[[#This Row],[clean Country]], mapping!$M$4:$N$137, 2, FALSE)</f>
        <v>EU</v>
      </c>
      <c r="N779" s="3" t="s">
        <v>61</v>
      </c>
      <c r="O779" s="12">
        <v>8</v>
      </c>
    </row>
    <row r="780" spans="2:16" ht="15" customHeight="1">
      <c r="B780" s="3" t="s">
        <v>1598</v>
      </c>
      <c r="C780" s="12" t="str">
        <f>IF(AND(tblSalaries[[#This Row],[Region]]=Selected_Region, tblSalaries[[#This Row],[Job Type]]=Selected_Job_Type), COUNT($C$5:C779), "")</f>
        <v/>
      </c>
      <c r="D780" s="5">
        <v>41054.980046296296</v>
      </c>
      <c r="E780" s="6">
        <v>50000</v>
      </c>
      <c r="F780" s="3">
        <v>50000</v>
      </c>
      <c r="G780" s="3" t="s">
        <v>36</v>
      </c>
      <c r="H780" s="3">
        <f>tblSalaries[[#This Row],[clean Salary (in local currency)]]*VLOOKUP(tblSalaries[[#This Row],[Currency]],tblXrate[#Data],2,FALSE)</f>
        <v>50000</v>
      </c>
      <c r="I780" s="3" t="s">
        <v>1599</v>
      </c>
      <c r="J780" s="3" t="s">
        <v>134</v>
      </c>
      <c r="K780" s="3" t="s">
        <v>0</v>
      </c>
      <c r="L780" s="3" t="str">
        <f>VLOOKUP(tblSalaries[[#This Row],[Where do you work]],tblCountries[[Actual]:[Mapping]],2,FALSE)</f>
        <v>USA</v>
      </c>
      <c r="M780" s="12" t="str">
        <f>VLOOKUP(tblSalaries[[#This Row],[clean Country]], mapping!$M$4:$N$137, 2, FALSE)</f>
        <v>US / Canada</v>
      </c>
      <c r="N780" s="3" t="s">
        <v>34</v>
      </c>
      <c r="O780" s="12">
        <v>2.5</v>
      </c>
    </row>
    <row r="781" spans="2:16" ht="15" customHeight="1">
      <c r="B781" s="3" t="s">
        <v>3551</v>
      </c>
      <c r="C781" s="12" t="str">
        <f>IF(AND(tblSalaries[[#This Row],[Region]]=Selected_Region, tblSalaries[[#This Row],[Job Type]]=Selected_Job_Type), COUNT($C$5:C780), "")</f>
        <v/>
      </c>
      <c r="D781" s="5">
        <v>41055.903344907405</v>
      </c>
      <c r="E781" s="6" t="s">
        <v>3552</v>
      </c>
      <c r="F781" s="3">
        <v>450000</v>
      </c>
      <c r="G781" s="3" t="s">
        <v>31</v>
      </c>
      <c r="H781" s="3">
        <f>tblSalaries[[#This Row],[clean Salary (in local currency)]]*VLOOKUP(tblSalaries[[#This Row],[Currency]],tblXrate[#Data],2,FALSE)</f>
        <v>8013.5625093491553</v>
      </c>
      <c r="I781" s="3" t="s">
        <v>3553</v>
      </c>
      <c r="J781" s="3" t="s">
        <v>134</v>
      </c>
      <c r="K781" s="3" t="s">
        <v>1</v>
      </c>
      <c r="L781" s="3" t="str">
        <f>VLOOKUP(tblSalaries[[#This Row],[Where do you work]],tblCountries[[Actual]:[Mapping]],2,FALSE)</f>
        <v>India</v>
      </c>
      <c r="M781" s="12" t="str">
        <f>VLOOKUP(tblSalaries[[#This Row],[clean Country]], mapping!$M$4:$N$137, 2, FALSE)</f>
        <v>Asia</v>
      </c>
      <c r="N781" s="3" t="s">
        <v>38</v>
      </c>
      <c r="O781" s="12">
        <v>5</v>
      </c>
      <c r="P781" s="3">
        <v>6</v>
      </c>
    </row>
    <row r="782" spans="2:16" ht="15" customHeight="1">
      <c r="B782" s="3" t="s">
        <v>1602</v>
      </c>
      <c r="C782" s="12" t="str">
        <f>IF(AND(tblSalaries[[#This Row],[Region]]=Selected_Region, tblSalaries[[#This Row],[Job Type]]=Selected_Job_Type), COUNT($C$5:C781), "")</f>
        <v/>
      </c>
      <c r="D782" s="5">
        <v>41055.463206018518</v>
      </c>
      <c r="E782" s="6">
        <v>10000</v>
      </c>
      <c r="F782" s="3">
        <v>10000</v>
      </c>
      <c r="G782" s="3" t="s">
        <v>36</v>
      </c>
      <c r="H782" s="3">
        <f>tblSalaries[[#This Row],[clean Salary (in local currency)]]*VLOOKUP(tblSalaries[[#This Row],[Currency]],tblXrate[#Data],2,FALSE)</f>
        <v>10000</v>
      </c>
      <c r="I782" s="3" t="s">
        <v>1603</v>
      </c>
      <c r="J782" s="3" t="s">
        <v>134</v>
      </c>
      <c r="K782" s="3" t="s">
        <v>1604</v>
      </c>
      <c r="L782" s="3" t="str">
        <f>VLOOKUP(tblSalaries[[#This Row],[Where do you work]],tblCountries[[Actual]:[Mapping]],2,FALSE)</f>
        <v>Indonesia</v>
      </c>
      <c r="M782" s="12" t="str">
        <f>VLOOKUP(tblSalaries[[#This Row],[clean Country]], mapping!$M$4:$N$137, 2, FALSE)</f>
        <v>Pacific</v>
      </c>
      <c r="N782" s="3" t="s">
        <v>34</v>
      </c>
      <c r="O782" s="12">
        <v>2.5</v>
      </c>
      <c r="P782" s="3">
        <v>5</v>
      </c>
    </row>
    <row r="783" spans="2:16" ht="15" customHeight="1">
      <c r="B783" s="3" t="s">
        <v>1054</v>
      </c>
      <c r="C783" s="12" t="str">
        <f>IF(AND(tblSalaries[[#This Row],[Region]]=Selected_Region, tblSalaries[[#This Row],[Job Type]]=Selected_Job_Type), COUNT($C$5:C782), "")</f>
        <v/>
      </c>
      <c r="D783" s="5">
        <v>41055.543634259258</v>
      </c>
      <c r="E783" s="6">
        <v>470000</v>
      </c>
      <c r="F783" s="3">
        <v>470000</v>
      </c>
      <c r="G783" s="3" t="s">
        <v>31</v>
      </c>
      <c r="H783" s="3">
        <f>tblSalaries[[#This Row],[clean Salary (in local currency)]]*VLOOKUP(tblSalaries[[#This Row],[Currency]],tblXrate[#Data],2,FALSE)</f>
        <v>8369.7208430980063</v>
      </c>
      <c r="I783" s="3" t="s">
        <v>41</v>
      </c>
      <c r="J783" s="3" t="s">
        <v>41</v>
      </c>
      <c r="K783" s="3" t="s">
        <v>1</v>
      </c>
      <c r="L783" s="3" t="str">
        <f>VLOOKUP(tblSalaries[[#This Row],[Where do you work]],tblCountries[[Actual]:[Mapping]],2,FALSE)</f>
        <v>India</v>
      </c>
      <c r="M783" s="12" t="str">
        <f>VLOOKUP(tblSalaries[[#This Row],[clean Country]], mapping!$M$4:$N$137, 2, FALSE)</f>
        <v>Asia</v>
      </c>
      <c r="N783" s="3" t="s">
        <v>61</v>
      </c>
      <c r="O783" s="12">
        <v>8</v>
      </c>
      <c r="P783" s="3">
        <v>4</v>
      </c>
    </row>
    <row r="784" spans="2:16" ht="15" customHeight="1">
      <c r="B784" s="3" t="s">
        <v>3905</v>
      </c>
      <c r="C784" s="12" t="str">
        <f>IF(AND(tblSalaries[[#This Row],[Region]]=Selected_Region, tblSalaries[[#This Row],[Job Type]]=Selected_Job_Type), COUNT($C$5:C783), "")</f>
        <v/>
      </c>
      <c r="D784" s="5">
        <v>41055.046273148146</v>
      </c>
      <c r="E784" s="6" t="s">
        <v>3906</v>
      </c>
      <c r="F784" s="3">
        <v>470000</v>
      </c>
      <c r="G784" s="3" t="s">
        <v>31</v>
      </c>
      <c r="H784" s="3">
        <f>tblSalaries[[#This Row],[clean Salary (in local currency)]]*VLOOKUP(tblSalaries[[#This Row],[Currency]],tblXrate[#Data],2,FALSE)</f>
        <v>8369.7208430980063</v>
      </c>
      <c r="I784" s="3" t="s">
        <v>3907</v>
      </c>
      <c r="J784" s="3" t="s">
        <v>112</v>
      </c>
      <c r="K784" s="3" t="s">
        <v>1</v>
      </c>
      <c r="L784" s="3" t="str">
        <f>VLOOKUP(tblSalaries[[#This Row],[Where do you work]],tblCountries[[Actual]:[Mapping]],2,FALSE)</f>
        <v>India</v>
      </c>
      <c r="M784" s="12" t="str">
        <f>VLOOKUP(tblSalaries[[#This Row],[clean Country]], mapping!$M$4:$N$137, 2, FALSE)</f>
        <v>Asia</v>
      </c>
      <c r="N784" s="3" t="s">
        <v>61</v>
      </c>
      <c r="O784" s="12">
        <v>8</v>
      </c>
    </row>
    <row r="785" spans="2:16" ht="15" customHeight="1">
      <c r="B785" s="3" t="s">
        <v>2190</v>
      </c>
      <c r="C785" s="12" t="str">
        <f>IF(AND(tblSalaries[[#This Row],[Region]]=Selected_Region, tblSalaries[[#This Row],[Job Type]]=Selected_Job_Type), COUNT($C$5:C784), "")</f>
        <v/>
      </c>
      <c r="D785" s="5">
        <v>41055.176701388889</v>
      </c>
      <c r="E785" s="6">
        <v>8400</v>
      </c>
      <c r="F785" s="3">
        <v>8400</v>
      </c>
      <c r="G785" s="3" t="s">
        <v>36</v>
      </c>
      <c r="H785" s="3">
        <f>tblSalaries[[#This Row],[clean Salary (in local currency)]]*VLOOKUP(tblSalaries[[#This Row],[Currency]],tblXrate[#Data],2,FALSE)</f>
        <v>8400</v>
      </c>
      <c r="I785" s="3" t="s">
        <v>134</v>
      </c>
      <c r="J785" s="3" t="s">
        <v>134</v>
      </c>
      <c r="K785" s="3" t="s">
        <v>1</v>
      </c>
      <c r="L785" s="3" t="str">
        <f>VLOOKUP(tblSalaries[[#This Row],[Where do you work]],tblCountries[[Actual]:[Mapping]],2,FALSE)</f>
        <v>India</v>
      </c>
      <c r="M785" s="12" t="str">
        <f>VLOOKUP(tblSalaries[[#This Row],[clean Country]], mapping!$M$4:$N$137, 2, FALSE)</f>
        <v>Asia</v>
      </c>
      <c r="N785" s="3" t="s">
        <v>38</v>
      </c>
      <c r="O785" s="12">
        <v>5</v>
      </c>
    </row>
    <row r="786" spans="2:16" ht="15" customHeight="1">
      <c r="B786" s="3" t="s">
        <v>3564</v>
      </c>
      <c r="C786" s="12" t="str">
        <f>IF(AND(tblSalaries[[#This Row],[Region]]=Selected_Region, tblSalaries[[#This Row],[Job Type]]=Selected_Job_Type), COUNT($C$5:C785), "")</f>
        <v/>
      </c>
      <c r="D786" s="5">
        <v>41080.071666666663</v>
      </c>
      <c r="E786" s="6">
        <v>700</v>
      </c>
      <c r="F786" s="3">
        <v>8400</v>
      </c>
      <c r="G786" s="3" t="s">
        <v>36</v>
      </c>
      <c r="H786" s="3">
        <f>tblSalaries[[#This Row],[clean Salary (in local currency)]]*VLOOKUP(tblSalaries[[#This Row],[Currency]],tblXrate[#Data],2,FALSE)</f>
        <v>8400</v>
      </c>
      <c r="I786" s="3" t="s">
        <v>3563</v>
      </c>
      <c r="J786" s="3" t="s">
        <v>632</v>
      </c>
      <c r="K786" s="3" t="s">
        <v>1</v>
      </c>
      <c r="L786" s="3" t="str">
        <f>VLOOKUP(tblSalaries[[#This Row],[Where do you work]],tblCountries[[Actual]:[Mapping]],2,FALSE)</f>
        <v>India</v>
      </c>
      <c r="M786" s="12" t="str">
        <f>VLOOKUP(tblSalaries[[#This Row],[clean Country]], mapping!$M$4:$N$137, 2, FALSE)</f>
        <v>Asia</v>
      </c>
      <c r="N786" s="3" t="s">
        <v>61</v>
      </c>
      <c r="O786" s="12">
        <v>8</v>
      </c>
      <c r="P786" s="3">
        <v>6</v>
      </c>
    </row>
    <row r="787" spans="2:16" ht="15" customHeight="1">
      <c r="B787" s="3" t="s">
        <v>3715</v>
      </c>
      <c r="C787" s="12" t="str">
        <f>IF(AND(tblSalaries[[#This Row],[Region]]=Selected_Region, tblSalaries[[#This Row],[Job Type]]=Selected_Job_Type), COUNT($C$5:C786), "")</f>
        <v/>
      </c>
      <c r="D787" s="5">
        <v>41055.459675925929</v>
      </c>
      <c r="E787" s="6">
        <v>700</v>
      </c>
      <c r="F787" s="3">
        <v>8400</v>
      </c>
      <c r="G787" s="3" t="s">
        <v>36</v>
      </c>
      <c r="H787" s="3">
        <f>tblSalaries[[#This Row],[clean Salary (in local currency)]]*VLOOKUP(tblSalaries[[#This Row],[Currency]],tblXrate[#Data],2,FALSE)</f>
        <v>8400</v>
      </c>
      <c r="I787" s="3" t="s">
        <v>3716</v>
      </c>
      <c r="J787" s="3" t="s">
        <v>134</v>
      </c>
      <c r="K787" s="3" t="s">
        <v>1</v>
      </c>
      <c r="L787" s="3" t="str">
        <f>VLOOKUP(tblSalaries[[#This Row],[Where do you work]],tblCountries[[Actual]:[Mapping]],2,FALSE)</f>
        <v>India</v>
      </c>
      <c r="M787" s="12" t="str">
        <f>VLOOKUP(tblSalaries[[#This Row],[clean Country]], mapping!$M$4:$N$137, 2, FALSE)</f>
        <v>Asia</v>
      </c>
      <c r="N787" s="3" t="s">
        <v>61</v>
      </c>
      <c r="O787" s="12">
        <v>8</v>
      </c>
      <c r="P787" s="3">
        <v>26</v>
      </c>
    </row>
    <row r="788" spans="2:16" ht="15" customHeight="1">
      <c r="B788" s="3" t="s">
        <v>3053</v>
      </c>
      <c r="C788" s="12" t="str">
        <f>IF(AND(tblSalaries[[#This Row],[Region]]=Selected_Region, tblSalaries[[#This Row],[Job Type]]=Selected_Job_Type), COUNT($C$5:C787), "")</f>
        <v/>
      </c>
      <c r="D788" s="5">
        <v>41057.570520833331</v>
      </c>
      <c r="E788" s="6">
        <v>476000</v>
      </c>
      <c r="F788" s="3">
        <v>476000</v>
      </c>
      <c r="G788" s="3" t="s">
        <v>31</v>
      </c>
      <c r="H788" s="3">
        <f>tblSalaries[[#This Row],[clean Salary (in local currency)]]*VLOOKUP(tblSalaries[[#This Row],[Currency]],tblXrate[#Data],2,FALSE)</f>
        <v>8476.5683432226633</v>
      </c>
      <c r="I788" s="3" t="s">
        <v>3054</v>
      </c>
      <c r="J788" s="3" t="s">
        <v>632</v>
      </c>
      <c r="K788" s="3" t="s">
        <v>1</v>
      </c>
      <c r="L788" s="3" t="str">
        <f>VLOOKUP(tblSalaries[[#This Row],[Where do you work]],tblCountries[[Actual]:[Mapping]],2,FALSE)</f>
        <v>India</v>
      </c>
      <c r="M788" s="12" t="str">
        <f>VLOOKUP(tblSalaries[[#This Row],[clean Country]], mapping!$M$4:$N$137, 2, FALSE)</f>
        <v>Asia</v>
      </c>
      <c r="N788" s="3" t="s">
        <v>38</v>
      </c>
      <c r="O788" s="12">
        <v>5</v>
      </c>
      <c r="P788" s="3">
        <v>8</v>
      </c>
    </row>
    <row r="789" spans="2:16" ht="15" customHeight="1">
      <c r="B789" s="3" t="s">
        <v>538</v>
      </c>
      <c r="C789" s="12" t="str">
        <f>IF(AND(tblSalaries[[#This Row],[Region]]=Selected_Region, tblSalaries[[#This Row],[Job Type]]=Selected_Job_Type), COUNT($C$5:C788), "")</f>
        <v/>
      </c>
      <c r="D789" s="5">
        <v>41055.629166666666</v>
      </c>
      <c r="E789" s="6">
        <v>4.8</v>
      </c>
      <c r="F789" s="3">
        <v>480000</v>
      </c>
      <c r="G789" s="3" t="s">
        <v>31</v>
      </c>
      <c r="H789" s="3">
        <f>tblSalaries[[#This Row],[clean Salary (in local currency)]]*VLOOKUP(tblSalaries[[#This Row],[Currency]],tblXrate[#Data],2,FALSE)</f>
        <v>8547.8000099724322</v>
      </c>
      <c r="I789" s="3" t="s">
        <v>539</v>
      </c>
      <c r="J789" s="3" t="s">
        <v>112</v>
      </c>
      <c r="K789" s="3" t="s">
        <v>1</v>
      </c>
      <c r="L789" s="3" t="str">
        <f>VLOOKUP(tblSalaries[[#This Row],[Where do you work]],tblCountries[[Actual]:[Mapping]],2,FALSE)</f>
        <v>India</v>
      </c>
      <c r="M789" s="12" t="str">
        <f>VLOOKUP(tblSalaries[[#This Row],[clean Country]], mapping!$M$4:$N$137, 2, FALSE)</f>
        <v>Asia</v>
      </c>
      <c r="N789" s="3" t="s">
        <v>34</v>
      </c>
      <c r="O789" s="12">
        <v>2.5</v>
      </c>
      <c r="P789" s="3">
        <v>3.5</v>
      </c>
    </row>
    <row r="790" spans="2:16" ht="15" customHeight="1">
      <c r="B790" s="3" t="s">
        <v>620</v>
      </c>
      <c r="C790" s="12" t="str">
        <f>IF(AND(tblSalaries[[#This Row],[Region]]=Selected_Region, tblSalaries[[#This Row],[Job Type]]=Selected_Job_Type), COUNT($C$5:C789), "")</f>
        <v/>
      </c>
      <c r="D790" s="5">
        <v>41055.778831018521</v>
      </c>
      <c r="E790" s="6" t="s">
        <v>621</v>
      </c>
      <c r="F790" s="3">
        <v>480000</v>
      </c>
      <c r="G790" s="3" t="s">
        <v>31</v>
      </c>
      <c r="H790" s="3">
        <f>tblSalaries[[#This Row],[clean Salary (in local currency)]]*VLOOKUP(tblSalaries[[#This Row],[Currency]],tblXrate[#Data],2,FALSE)</f>
        <v>8547.8000099724322</v>
      </c>
      <c r="I790" s="3" t="s">
        <v>622</v>
      </c>
      <c r="J790" s="3" t="s">
        <v>134</v>
      </c>
      <c r="K790" s="3" t="s">
        <v>1</v>
      </c>
      <c r="L790" s="3" t="str">
        <f>VLOOKUP(tblSalaries[[#This Row],[Where do you work]],tblCountries[[Actual]:[Mapping]],2,FALSE)</f>
        <v>India</v>
      </c>
      <c r="M790" s="12" t="str">
        <f>VLOOKUP(tblSalaries[[#This Row],[clean Country]], mapping!$M$4:$N$137, 2, FALSE)</f>
        <v>Asia</v>
      </c>
      <c r="N790" s="3" t="s">
        <v>38</v>
      </c>
      <c r="O790" s="12">
        <v>5</v>
      </c>
      <c r="P790" s="3">
        <v>11</v>
      </c>
    </row>
    <row r="791" spans="2:16" ht="15" customHeight="1">
      <c r="B791" s="3" t="s">
        <v>636</v>
      </c>
      <c r="C791" s="12" t="str">
        <f>IF(AND(tblSalaries[[#This Row],[Region]]=Selected_Region, tblSalaries[[#This Row],[Job Type]]=Selected_Job_Type), COUNT($C$5:C790), "")</f>
        <v/>
      </c>
      <c r="D791" s="5">
        <v>41055.511817129627</v>
      </c>
      <c r="E791" s="6">
        <v>480000</v>
      </c>
      <c r="F791" s="3">
        <v>480000</v>
      </c>
      <c r="G791" s="3" t="s">
        <v>31</v>
      </c>
      <c r="H791" s="3">
        <f>tblSalaries[[#This Row],[clean Salary (in local currency)]]*VLOOKUP(tblSalaries[[#This Row],[Currency]],tblXrate[#Data],2,FALSE)</f>
        <v>8547.8000099724322</v>
      </c>
      <c r="I791" s="3" t="s">
        <v>637</v>
      </c>
      <c r="J791" s="3" t="s">
        <v>632</v>
      </c>
      <c r="K791" s="3" t="s">
        <v>1</v>
      </c>
      <c r="L791" s="3" t="str">
        <f>VLOOKUP(tblSalaries[[#This Row],[Where do you work]],tblCountries[[Actual]:[Mapping]],2,FALSE)</f>
        <v>India</v>
      </c>
      <c r="M791" s="12" t="str">
        <f>VLOOKUP(tblSalaries[[#This Row],[clean Country]], mapping!$M$4:$N$137, 2, FALSE)</f>
        <v>Asia</v>
      </c>
      <c r="N791" s="3" t="s">
        <v>73</v>
      </c>
      <c r="O791" s="12">
        <v>1.5</v>
      </c>
      <c r="P791" s="3">
        <v>3</v>
      </c>
    </row>
    <row r="792" spans="2:16" ht="15" customHeight="1">
      <c r="B792" s="3" t="s">
        <v>724</v>
      </c>
      <c r="C792" s="12" t="str">
        <f>IF(AND(tblSalaries[[#This Row],[Region]]=Selected_Region, tblSalaries[[#This Row],[Job Type]]=Selected_Job_Type), COUNT($C$5:C791), "")</f>
        <v/>
      </c>
      <c r="D792" s="5">
        <v>41055.590868055559</v>
      </c>
      <c r="E792" s="6" t="s">
        <v>725</v>
      </c>
      <c r="F792" s="3">
        <v>480000</v>
      </c>
      <c r="G792" s="3" t="s">
        <v>31</v>
      </c>
      <c r="H792" s="3">
        <f>tblSalaries[[#This Row],[clean Salary (in local currency)]]*VLOOKUP(tblSalaries[[#This Row],[Currency]],tblXrate[#Data],2,FALSE)</f>
        <v>8547.8000099724322</v>
      </c>
      <c r="I792" s="3" t="s">
        <v>700</v>
      </c>
      <c r="J792" s="3" t="s">
        <v>112</v>
      </c>
      <c r="K792" s="3" t="s">
        <v>1</v>
      </c>
      <c r="L792" s="3" t="str">
        <f>VLOOKUP(tblSalaries[[#This Row],[Where do you work]],tblCountries[[Actual]:[Mapping]],2,FALSE)</f>
        <v>India</v>
      </c>
      <c r="M792" s="12" t="str">
        <f>VLOOKUP(tblSalaries[[#This Row],[clean Country]], mapping!$M$4:$N$137, 2, FALSE)</f>
        <v>Asia</v>
      </c>
      <c r="N792" s="3" t="s">
        <v>38</v>
      </c>
      <c r="O792" s="12">
        <v>5</v>
      </c>
      <c r="P792" s="3">
        <v>4</v>
      </c>
    </row>
    <row r="793" spans="2:16" ht="15" customHeight="1">
      <c r="B793" s="3" t="s">
        <v>896</v>
      </c>
      <c r="C793" s="12" t="str">
        <f>IF(AND(tblSalaries[[#This Row],[Region]]=Selected_Region, tblSalaries[[#This Row],[Job Type]]=Selected_Job_Type), COUNT($C$5:C792), "")</f>
        <v/>
      </c>
      <c r="D793" s="5">
        <v>41055.040312500001</v>
      </c>
      <c r="E793" s="6">
        <v>480000</v>
      </c>
      <c r="F793" s="3">
        <v>480000</v>
      </c>
      <c r="G793" s="3" t="s">
        <v>31</v>
      </c>
      <c r="H793" s="3">
        <f>tblSalaries[[#This Row],[clean Salary (in local currency)]]*VLOOKUP(tblSalaries[[#This Row],[Currency]],tblXrate[#Data],2,FALSE)</f>
        <v>8547.8000099724322</v>
      </c>
      <c r="I793" s="3" t="s">
        <v>897</v>
      </c>
      <c r="J793" s="3" t="s">
        <v>134</v>
      </c>
      <c r="K793" s="3" t="s">
        <v>1</v>
      </c>
      <c r="L793" s="3" t="str">
        <f>VLOOKUP(tblSalaries[[#This Row],[Where do you work]],tblCountries[[Actual]:[Mapping]],2,FALSE)</f>
        <v>India</v>
      </c>
      <c r="M793" s="12" t="str">
        <f>VLOOKUP(tblSalaries[[#This Row],[clean Country]], mapping!$M$4:$N$137, 2, FALSE)</f>
        <v>Asia</v>
      </c>
      <c r="N793" s="3" t="s">
        <v>38</v>
      </c>
      <c r="O793" s="12">
        <v>5</v>
      </c>
    </row>
    <row r="794" spans="2:16" ht="15" customHeight="1">
      <c r="B794" s="3" t="s">
        <v>1391</v>
      </c>
      <c r="C794" s="12" t="str">
        <f>IF(AND(tblSalaries[[#This Row],[Region]]=Selected_Region, tblSalaries[[#This Row],[Job Type]]=Selected_Job_Type), COUNT($C$5:C793), "")</f>
        <v/>
      </c>
      <c r="D794" s="5">
        <v>41071.709699074076</v>
      </c>
      <c r="E794" s="6" t="s">
        <v>1392</v>
      </c>
      <c r="F794" s="3">
        <v>480000</v>
      </c>
      <c r="G794" s="3" t="s">
        <v>31</v>
      </c>
      <c r="H794" s="3">
        <f>tblSalaries[[#This Row],[clean Salary (in local currency)]]*VLOOKUP(tblSalaries[[#This Row],[Currency]],tblXrate[#Data],2,FALSE)</f>
        <v>8547.8000099724322</v>
      </c>
      <c r="I794" s="3" t="s">
        <v>1393</v>
      </c>
      <c r="J794" s="3" t="s">
        <v>112</v>
      </c>
      <c r="K794" s="3" t="s">
        <v>1</v>
      </c>
      <c r="L794" s="3" t="str">
        <f>VLOOKUP(tblSalaries[[#This Row],[Where do you work]],tblCountries[[Actual]:[Mapping]],2,FALSE)</f>
        <v>India</v>
      </c>
      <c r="M794" s="12" t="str">
        <f>VLOOKUP(tblSalaries[[#This Row],[clean Country]], mapping!$M$4:$N$137, 2, FALSE)</f>
        <v>Asia</v>
      </c>
      <c r="N794" s="3" t="s">
        <v>38</v>
      </c>
      <c r="O794" s="12">
        <v>5</v>
      </c>
      <c r="P794" s="3">
        <v>1</v>
      </c>
    </row>
    <row r="795" spans="2:16" ht="15" customHeight="1">
      <c r="B795" s="3" t="s">
        <v>1461</v>
      </c>
      <c r="C795" s="12" t="str">
        <f>IF(AND(tblSalaries[[#This Row],[Region]]=Selected_Region, tblSalaries[[#This Row],[Job Type]]=Selected_Job_Type), COUNT($C$5:C794), "")</f>
        <v/>
      </c>
      <c r="D795" s="5">
        <v>41057.994930555556</v>
      </c>
      <c r="E795" s="6">
        <v>480000</v>
      </c>
      <c r="F795" s="3">
        <v>480000</v>
      </c>
      <c r="G795" s="3" t="s">
        <v>31</v>
      </c>
      <c r="H795" s="3">
        <f>tblSalaries[[#This Row],[clean Salary (in local currency)]]*VLOOKUP(tblSalaries[[#This Row],[Currency]],tblXrate[#Data],2,FALSE)</f>
        <v>8547.8000099724322</v>
      </c>
      <c r="I795" s="3" t="s">
        <v>1462</v>
      </c>
      <c r="J795" s="3" t="s">
        <v>41</v>
      </c>
      <c r="K795" s="3" t="s">
        <v>1</v>
      </c>
      <c r="L795" s="3" t="str">
        <f>VLOOKUP(tblSalaries[[#This Row],[Where do you work]],tblCountries[[Actual]:[Mapping]],2,FALSE)</f>
        <v>India</v>
      </c>
      <c r="M795" s="12" t="str">
        <f>VLOOKUP(tblSalaries[[#This Row],[clean Country]], mapping!$M$4:$N$137, 2, FALSE)</f>
        <v>Asia</v>
      </c>
      <c r="N795" s="3" t="s">
        <v>61</v>
      </c>
      <c r="O795" s="12">
        <v>8</v>
      </c>
      <c r="P795" s="3">
        <v>15</v>
      </c>
    </row>
    <row r="796" spans="2:16" ht="15" customHeight="1">
      <c r="B796" s="3" t="s">
        <v>3425</v>
      </c>
      <c r="C796" s="12" t="str">
        <f>IF(AND(tblSalaries[[#This Row],[Region]]=Selected_Region, tblSalaries[[#This Row],[Job Type]]=Selected_Job_Type), COUNT($C$5:C795), "")</f>
        <v/>
      </c>
      <c r="D796" s="5">
        <v>41072.156539351854</v>
      </c>
      <c r="E796" s="6">
        <v>78000</v>
      </c>
      <c r="F796" s="3">
        <v>78000</v>
      </c>
      <c r="G796" s="3" t="s">
        <v>48</v>
      </c>
      <c r="H796" s="3">
        <f>tblSalaries[[#This Row],[clean Salary (in local currency)]]*VLOOKUP(tblSalaries[[#This Row],[Currency]],tblXrate[#Data],2,FALSE)</f>
        <v>76702.198796365497</v>
      </c>
      <c r="I796" s="3" t="s">
        <v>3426</v>
      </c>
      <c r="J796" s="3" t="s">
        <v>112</v>
      </c>
      <c r="K796" s="3" t="s">
        <v>50</v>
      </c>
      <c r="L796" s="3" t="str">
        <f>VLOOKUP(tblSalaries[[#This Row],[Where do you work]],tblCountries[[Actual]:[Mapping]],2,FALSE)</f>
        <v>Canada</v>
      </c>
      <c r="M796" s="12" t="str">
        <f>VLOOKUP(tblSalaries[[#This Row],[clean Country]], mapping!$M$4:$N$137, 2, FALSE)</f>
        <v>US / Canada</v>
      </c>
      <c r="N796" s="3" t="s">
        <v>61</v>
      </c>
      <c r="O796" s="12">
        <v>8</v>
      </c>
      <c r="P796" s="3">
        <v>4</v>
      </c>
    </row>
    <row r="797" spans="2:16" ht="15" customHeight="1">
      <c r="B797" s="3" t="s">
        <v>2210</v>
      </c>
      <c r="C797" s="12" t="str">
        <f>IF(AND(tblSalaries[[#This Row],[Region]]=Selected_Region, tblSalaries[[#This Row],[Job Type]]=Selected_Job_Type), COUNT($C$5:C796), "")</f>
        <v/>
      </c>
      <c r="D797" s="5">
        <v>41057.020092592589</v>
      </c>
      <c r="E797" s="6" t="s">
        <v>621</v>
      </c>
      <c r="F797" s="3">
        <v>480000</v>
      </c>
      <c r="G797" s="3" t="s">
        <v>31</v>
      </c>
      <c r="H797" s="3">
        <f>tblSalaries[[#This Row],[clean Salary (in local currency)]]*VLOOKUP(tblSalaries[[#This Row],[Currency]],tblXrate[#Data],2,FALSE)</f>
        <v>8547.8000099724322</v>
      </c>
      <c r="I797" s="3" t="s">
        <v>134</v>
      </c>
      <c r="J797" s="3" t="s">
        <v>134</v>
      </c>
      <c r="K797" s="3" t="s">
        <v>1</v>
      </c>
      <c r="L797" s="3" t="str">
        <f>VLOOKUP(tblSalaries[[#This Row],[Where do you work]],tblCountries[[Actual]:[Mapping]],2,FALSE)</f>
        <v>India</v>
      </c>
      <c r="M797" s="12" t="str">
        <f>VLOOKUP(tblSalaries[[#This Row],[clean Country]], mapping!$M$4:$N$137, 2, FALSE)</f>
        <v>Asia</v>
      </c>
      <c r="N797" s="3" t="s">
        <v>34</v>
      </c>
      <c r="O797" s="12">
        <v>2.5</v>
      </c>
      <c r="P797" s="3">
        <v>2</v>
      </c>
    </row>
    <row r="798" spans="2:16" ht="15" customHeight="1">
      <c r="B798" s="3" t="s">
        <v>1630</v>
      </c>
      <c r="C798" s="12" t="str">
        <f>IF(AND(tblSalaries[[#This Row],[Region]]=Selected_Region, tblSalaries[[#This Row],[Job Type]]=Selected_Job_Type), COUNT($C$5:C797), "")</f>
        <v/>
      </c>
      <c r="D798" s="5">
        <v>41055.056319444448</v>
      </c>
      <c r="E798" s="6">
        <v>75000</v>
      </c>
      <c r="F798" s="3">
        <v>75000</v>
      </c>
      <c r="G798" s="3" t="s">
        <v>36</v>
      </c>
      <c r="H798" s="3">
        <f>tblSalaries[[#This Row],[clean Salary (in local currency)]]*VLOOKUP(tblSalaries[[#This Row],[Currency]],tblXrate[#Data],2,FALSE)</f>
        <v>75000</v>
      </c>
      <c r="I798" s="3" t="s">
        <v>1631</v>
      </c>
      <c r="J798" s="3" t="s">
        <v>112</v>
      </c>
      <c r="K798" s="3" t="s">
        <v>0</v>
      </c>
      <c r="L798" s="3" t="str">
        <f>VLOOKUP(tblSalaries[[#This Row],[Where do you work]],tblCountries[[Actual]:[Mapping]],2,FALSE)</f>
        <v>USA</v>
      </c>
      <c r="M798" s="12" t="str">
        <f>VLOOKUP(tblSalaries[[#This Row],[clean Country]], mapping!$M$4:$N$137, 2, FALSE)</f>
        <v>US / Canada</v>
      </c>
      <c r="N798" s="3" t="s">
        <v>38</v>
      </c>
      <c r="O798" s="12">
        <v>5</v>
      </c>
    </row>
    <row r="799" spans="2:16" ht="15" customHeight="1">
      <c r="B799" s="3" t="s">
        <v>1632</v>
      </c>
      <c r="C799" s="12" t="str">
        <f>IF(AND(tblSalaries[[#This Row],[Region]]=Selected_Region, tblSalaries[[#This Row],[Job Type]]=Selected_Job_Type), COUNT($C$5:C798), "")</f>
        <v/>
      </c>
      <c r="D799" s="5">
        <v>41060.908738425926</v>
      </c>
      <c r="E799" s="6">
        <v>1200</v>
      </c>
      <c r="F799" s="3">
        <v>14400</v>
      </c>
      <c r="G799" s="3" t="s">
        <v>36</v>
      </c>
      <c r="H799" s="3">
        <f>tblSalaries[[#This Row],[clean Salary (in local currency)]]*VLOOKUP(tblSalaries[[#This Row],[Currency]],tblXrate[#Data],2,FALSE)</f>
        <v>14400</v>
      </c>
      <c r="I799" s="3" t="s">
        <v>1633</v>
      </c>
      <c r="J799" s="3" t="s">
        <v>112</v>
      </c>
      <c r="K799" s="3" t="s">
        <v>1634</v>
      </c>
      <c r="L799" s="3" t="str">
        <f>VLOOKUP(tblSalaries[[#This Row],[Where do you work]],tblCountries[[Actual]:[Mapping]],2,FALSE)</f>
        <v>Bulgaria</v>
      </c>
      <c r="M799" s="12" t="str">
        <f>VLOOKUP(tblSalaries[[#This Row],[clean Country]], mapping!$M$4:$N$137, 2, FALSE)</f>
        <v>EU</v>
      </c>
      <c r="N799" s="3" t="s">
        <v>61</v>
      </c>
      <c r="O799" s="12">
        <v>8</v>
      </c>
      <c r="P799" s="3">
        <v>15</v>
      </c>
    </row>
    <row r="800" spans="2:16" ht="15" customHeight="1">
      <c r="B800" s="3" t="s">
        <v>1635</v>
      </c>
      <c r="C800" s="12" t="str">
        <f>IF(AND(tblSalaries[[#This Row],[Region]]=Selected_Region, tblSalaries[[#This Row],[Job Type]]=Selected_Job_Type), COUNT($C$5:C799), "")</f>
        <v/>
      </c>
      <c r="D800" s="5">
        <v>41058.638020833336</v>
      </c>
      <c r="E800" s="6">
        <v>250</v>
      </c>
      <c r="F800" s="3">
        <v>3000</v>
      </c>
      <c r="G800" s="3" t="s">
        <v>36</v>
      </c>
      <c r="H800" s="3">
        <f>tblSalaries[[#This Row],[clean Salary (in local currency)]]*VLOOKUP(tblSalaries[[#This Row],[Currency]],tblXrate[#Data],2,FALSE)</f>
        <v>3000</v>
      </c>
      <c r="I800" s="3" t="s">
        <v>1636</v>
      </c>
      <c r="J800" s="3" t="s">
        <v>45</v>
      </c>
      <c r="K800" s="3" t="s">
        <v>1637</v>
      </c>
      <c r="L800" s="3" t="str">
        <f>VLOOKUP(tblSalaries[[#This Row],[Where do you work]],tblCountries[[Actual]:[Mapping]],2,FALSE)</f>
        <v>Sri Lanka</v>
      </c>
      <c r="M800" s="12" t="str">
        <f>VLOOKUP(tblSalaries[[#This Row],[clean Country]], mapping!$M$4:$N$137, 2, FALSE)</f>
        <v>Pacific</v>
      </c>
      <c r="N800" s="3" t="s">
        <v>38</v>
      </c>
      <c r="O800" s="12">
        <v>5</v>
      </c>
      <c r="P800" s="3">
        <v>2</v>
      </c>
    </row>
    <row r="801" spans="2:16" ht="15" customHeight="1">
      <c r="B801" s="3" t="s">
        <v>1638</v>
      </c>
      <c r="C801" s="12" t="str">
        <f>IF(AND(tblSalaries[[#This Row],[Region]]=Selected_Region, tblSalaries[[#This Row],[Job Type]]=Selected_Job_Type), COUNT($C$5:C800), "")</f>
        <v/>
      </c>
      <c r="D801" s="5">
        <v>41055.126180555555</v>
      </c>
      <c r="E801" s="6">
        <v>60000</v>
      </c>
      <c r="F801" s="3">
        <v>60000</v>
      </c>
      <c r="G801" s="3" t="s">
        <v>36</v>
      </c>
      <c r="H801" s="3">
        <f>tblSalaries[[#This Row],[clean Salary (in local currency)]]*VLOOKUP(tblSalaries[[#This Row],[Currency]],tblXrate[#Data],2,FALSE)</f>
        <v>60000</v>
      </c>
      <c r="I801" s="3" t="s">
        <v>1639</v>
      </c>
      <c r="J801" s="3" t="s">
        <v>112</v>
      </c>
      <c r="K801" s="3" t="s">
        <v>0</v>
      </c>
      <c r="L801" s="3" t="str">
        <f>VLOOKUP(tblSalaries[[#This Row],[Where do you work]],tblCountries[[Actual]:[Mapping]],2,FALSE)</f>
        <v>USA</v>
      </c>
      <c r="M801" s="12" t="str">
        <f>VLOOKUP(tblSalaries[[#This Row],[clean Country]], mapping!$M$4:$N$137, 2, FALSE)</f>
        <v>US / Canada</v>
      </c>
      <c r="N801" s="3" t="s">
        <v>61</v>
      </c>
      <c r="O801" s="12">
        <v>8</v>
      </c>
    </row>
    <row r="802" spans="2:16" ht="15" customHeight="1">
      <c r="B802" s="3" t="s">
        <v>2681</v>
      </c>
      <c r="C802" s="12" t="str">
        <f>IF(AND(tblSalaries[[#This Row],[Region]]=Selected_Region, tblSalaries[[#This Row],[Job Type]]=Selected_Job_Type), COUNT($C$5:C801), "")</f>
        <v/>
      </c>
      <c r="D802" s="5">
        <v>41059.517627314817</v>
      </c>
      <c r="E802" s="6">
        <v>480000</v>
      </c>
      <c r="F802" s="3">
        <v>480000</v>
      </c>
      <c r="G802" s="3" t="s">
        <v>31</v>
      </c>
      <c r="H802" s="3">
        <f>tblSalaries[[#This Row],[clean Salary (in local currency)]]*VLOOKUP(tblSalaries[[#This Row],[Currency]],tblXrate[#Data],2,FALSE)</f>
        <v>8547.8000099724322</v>
      </c>
      <c r="I802" s="3" t="s">
        <v>2680</v>
      </c>
      <c r="J802" s="3" t="s">
        <v>112</v>
      </c>
      <c r="K802" s="3" t="s">
        <v>1</v>
      </c>
      <c r="L802" s="3" t="str">
        <f>VLOOKUP(tblSalaries[[#This Row],[Where do you work]],tblCountries[[Actual]:[Mapping]],2,FALSE)</f>
        <v>India</v>
      </c>
      <c r="M802" s="12" t="str">
        <f>VLOOKUP(tblSalaries[[#This Row],[clean Country]], mapping!$M$4:$N$137, 2, FALSE)</f>
        <v>Asia</v>
      </c>
      <c r="N802" s="3" t="s">
        <v>38</v>
      </c>
      <c r="O802" s="12">
        <v>5</v>
      </c>
      <c r="P802" s="3">
        <v>7</v>
      </c>
    </row>
    <row r="803" spans="2:16" ht="15" customHeight="1">
      <c r="B803" s="3" t="s">
        <v>1644</v>
      </c>
      <c r="C803" s="12" t="str">
        <f>IF(AND(tblSalaries[[#This Row],[Region]]=Selected_Region, tblSalaries[[#This Row],[Job Type]]=Selected_Job_Type), COUNT($C$5:C802), "")</f>
        <v/>
      </c>
      <c r="D803" s="5">
        <v>41059.034756944442</v>
      </c>
      <c r="E803" s="6">
        <v>81000</v>
      </c>
      <c r="F803" s="3">
        <v>81000</v>
      </c>
      <c r="G803" s="3" t="s">
        <v>36</v>
      </c>
      <c r="H803" s="3">
        <f>tblSalaries[[#This Row],[clean Salary (in local currency)]]*VLOOKUP(tblSalaries[[#This Row],[Currency]],tblXrate[#Data],2,FALSE)</f>
        <v>81000</v>
      </c>
      <c r="I803" s="3" t="s">
        <v>1645</v>
      </c>
      <c r="J803" s="3" t="s">
        <v>134</v>
      </c>
      <c r="K803" s="3" t="s">
        <v>0</v>
      </c>
      <c r="L803" s="3" t="str">
        <f>VLOOKUP(tblSalaries[[#This Row],[Where do you work]],tblCountries[[Actual]:[Mapping]],2,FALSE)</f>
        <v>USA</v>
      </c>
      <c r="M803" s="12" t="str">
        <f>VLOOKUP(tblSalaries[[#This Row],[clean Country]], mapping!$M$4:$N$137, 2, FALSE)</f>
        <v>US / Canada</v>
      </c>
      <c r="N803" s="3" t="s">
        <v>73</v>
      </c>
      <c r="O803" s="12">
        <v>1.5</v>
      </c>
      <c r="P803" s="3">
        <v>12</v>
      </c>
    </row>
    <row r="804" spans="2:16" ht="15" customHeight="1">
      <c r="B804" s="3" t="s">
        <v>1646</v>
      </c>
      <c r="C804" s="12" t="str">
        <f>IF(AND(tblSalaries[[#This Row],[Region]]=Selected_Region, tblSalaries[[#This Row],[Job Type]]=Selected_Job_Type), COUNT($C$5:C803), "")</f>
        <v/>
      </c>
      <c r="D804" s="5">
        <v>41056.931956018518</v>
      </c>
      <c r="E804" s="6" t="s">
        <v>1647</v>
      </c>
      <c r="F804" s="3">
        <v>50000</v>
      </c>
      <c r="G804" s="3" t="s">
        <v>108</v>
      </c>
      <c r="H804" s="3">
        <f>tblSalaries[[#This Row],[clean Salary (in local currency)]]*VLOOKUP(tblSalaries[[#This Row],[Currency]],tblXrate[#Data],2,FALSE)</f>
        <v>78808.913603364199</v>
      </c>
      <c r="I804" s="3" t="s">
        <v>1648</v>
      </c>
      <c r="J804" s="3" t="s">
        <v>112</v>
      </c>
      <c r="K804" s="3" t="s">
        <v>89</v>
      </c>
      <c r="L804" s="3" t="str">
        <f>VLOOKUP(tblSalaries[[#This Row],[Where do you work]],tblCountries[[Actual]:[Mapping]],2,FALSE)</f>
        <v>UK</v>
      </c>
      <c r="M804" s="12" t="str">
        <f>VLOOKUP(tblSalaries[[#This Row],[clean Country]], mapping!$M$4:$N$137, 2, FALSE)</f>
        <v>EU</v>
      </c>
      <c r="N804" s="3" t="s">
        <v>61</v>
      </c>
      <c r="O804" s="12">
        <v>8</v>
      </c>
      <c r="P804" s="3">
        <v>10</v>
      </c>
    </row>
    <row r="805" spans="2:16" ht="15" customHeight="1">
      <c r="B805" s="3" t="s">
        <v>2717</v>
      </c>
      <c r="C805" s="12" t="str">
        <f>IF(AND(tblSalaries[[#This Row],[Region]]=Selected_Region, tblSalaries[[#This Row],[Job Type]]=Selected_Job_Type), COUNT($C$5:C804), "")</f>
        <v/>
      </c>
      <c r="D805" s="5">
        <v>41055.525613425925</v>
      </c>
      <c r="E805" s="6" t="s">
        <v>1392</v>
      </c>
      <c r="F805" s="3">
        <v>480000</v>
      </c>
      <c r="G805" s="3" t="s">
        <v>31</v>
      </c>
      <c r="H805" s="3">
        <f>tblSalaries[[#This Row],[clean Salary (in local currency)]]*VLOOKUP(tblSalaries[[#This Row],[Currency]],tblXrate[#Data],2,FALSE)</f>
        <v>8547.8000099724322</v>
      </c>
      <c r="I805" s="3" t="s">
        <v>2718</v>
      </c>
      <c r="J805" s="3" t="s">
        <v>134</v>
      </c>
      <c r="K805" s="3" t="s">
        <v>1</v>
      </c>
      <c r="L805" s="3" t="str">
        <f>VLOOKUP(tblSalaries[[#This Row],[Where do you work]],tblCountries[[Actual]:[Mapping]],2,FALSE)</f>
        <v>India</v>
      </c>
      <c r="M805" s="12" t="str">
        <f>VLOOKUP(tblSalaries[[#This Row],[clean Country]], mapping!$M$4:$N$137, 2, FALSE)</f>
        <v>Asia</v>
      </c>
      <c r="N805" s="3" t="s">
        <v>34</v>
      </c>
      <c r="O805" s="12">
        <v>2.5</v>
      </c>
      <c r="P805" s="3">
        <v>8</v>
      </c>
    </row>
    <row r="806" spans="2:16" ht="15" customHeight="1">
      <c r="B806" s="3" t="s">
        <v>1652</v>
      </c>
      <c r="C806" s="12" t="str">
        <f>IF(AND(tblSalaries[[#This Row],[Region]]=Selected_Region, tblSalaries[[#This Row],[Job Type]]=Selected_Job_Type), COUNT($C$5:C805), "")</f>
        <v/>
      </c>
      <c r="D806" s="5">
        <v>41057.383645833332</v>
      </c>
      <c r="E806" s="6">
        <v>92000</v>
      </c>
      <c r="F806" s="3">
        <v>92000</v>
      </c>
      <c r="G806" s="3" t="s">
        <v>63</v>
      </c>
      <c r="H806" s="3">
        <f>tblSalaries[[#This Row],[clean Salary (in local currency)]]*VLOOKUP(tblSalaries[[#This Row],[Currency]],tblXrate[#Data],2,FALSE)</f>
        <v>93831.688389042494</v>
      </c>
      <c r="I806" s="3" t="s">
        <v>1650</v>
      </c>
      <c r="J806" s="3" t="s">
        <v>112</v>
      </c>
      <c r="K806" s="3" t="s">
        <v>64</v>
      </c>
      <c r="L806" s="3" t="str">
        <f>VLOOKUP(tblSalaries[[#This Row],[Where do you work]],tblCountries[[Actual]:[Mapping]],2,FALSE)</f>
        <v>Australia</v>
      </c>
      <c r="M806" s="12" t="str">
        <f>VLOOKUP(tblSalaries[[#This Row],[clean Country]], mapping!$M$4:$N$137, 2, FALSE)</f>
        <v>Pacific</v>
      </c>
      <c r="N806" s="3" t="s">
        <v>61</v>
      </c>
      <c r="O806" s="12">
        <v>8</v>
      </c>
      <c r="P806" s="3">
        <v>6</v>
      </c>
    </row>
    <row r="807" spans="2:16" ht="15" customHeight="1">
      <c r="B807" s="3" t="s">
        <v>3712</v>
      </c>
      <c r="C807" s="12" t="str">
        <f>IF(AND(tblSalaries[[#This Row],[Region]]=Selected_Region, tblSalaries[[#This Row],[Job Type]]=Selected_Job_Type), COUNT($C$5:C806), "")</f>
        <v/>
      </c>
      <c r="D807" s="5">
        <v>41055.07707175926</v>
      </c>
      <c r="E807" s="6" t="s">
        <v>3713</v>
      </c>
      <c r="F807" s="3">
        <v>480000</v>
      </c>
      <c r="G807" s="3" t="s">
        <v>31</v>
      </c>
      <c r="H807" s="3">
        <f>tblSalaries[[#This Row],[clean Salary (in local currency)]]*VLOOKUP(tblSalaries[[#This Row],[Currency]],tblXrate[#Data],2,FALSE)</f>
        <v>8547.8000099724322</v>
      </c>
      <c r="I807" s="3" t="s">
        <v>3714</v>
      </c>
      <c r="J807" s="3" t="s">
        <v>134</v>
      </c>
      <c r="K807" s="3" t="s">
        <v>1</v>
      </c>
      <c r="L807" s="3" t="str">
        <f>VLOOKUP(tblSalaries[[#This Row],[Where do you work]],tblCountries[[Actual]:[Mapping]],2,FALSE)</f>
        <v>India</v>
      </c>
      <c r="M807" s="12" t="str">
        <f>VLOOKUP(tblSalaries[[#This Row],[clean Country]], mapping!$M$4:$N$137, 2, FALSE)</f>
        <v>Asia</v>
      </c>
      <c r="N807" s="3" t="s">
        <v>73</v>
      </c>
      <c r="O807" s="12">
        <v>1.5</v>
      </c>
    </row>
    <row r="808" spans="2:16" ht="15" customHeight="1">
      <c r="B808" s="3" t="s">
        <v>1654</v>
      </c>
      <c r="C808" s="12" t="str">
        <f>IF(AND(tblSalaries[[#This Row],[Region]]=Selected_Region, tblSalaries[[#This Row],[Job Type]]=Selected_Job_Type), COUNT($C$5:C807), "")</f>
        <v/>
      </c>
      <c r="D808" s="5">
        <v>41057.649675925924</v>
      </c>
      <c r="E808" s="6">
        <v>20000</v>
      </c>
      <c r="F808" s="3">
        <v>20000</v>
      </c>
      <c r="G808" s="3" t="s">
        <v>108</v>
      </c>
      <c r="H808" s="3">
        <f>tblSalaries[[#This Row],[clean Salary (in local currency)]]*VLOOKUP(tblSalaries[[#This Row],[Currency]],tblXrate[#Data],2,FALSE)</f>
        <v>31523.565441345683</v>
      </c>
      <c r="I808" s="3" t="s">
        <v>1655</v>
      </c>
      <c r="J808" s="3" t="s">
        <v>112</v>
      </c>
      <c r="K808" s="3" t="s">
        <v>89</v>
      </c>
      <c r="L808" s="3" t="str">
        <f>VLOOKUP(tblSalaries[[#This Row],[Where do you work]],tblCountries[[Actual]:[Mapping]],2,FALSE)</f>
        <v>UK</v>
      </c>
      <c r="M808" s="12" t="str">
        <f>VLOOKUP(tblSalaries[[#This Row],[clean Country]], mapping!$M$4:$N$137, 2, FALSE)</f>
        <v>EU</v>
      </c>
      <c r="N808" s="3" t="s">
        <v>38</v>
      </c>
      <c r="O808" s="12">
        <v>5</v>
      </c>
      <c r="P808" s="3">
        <v>1</v>
      </c>
    </row>
    <row r="809" spans="2:16" ht="15" customHeight="1">
      <c r="B809" s="3" t="s">
        <v>917</v>
      </c>
      <c r="C809" s="12" t="str">
        <f>IF(AND(tblSalaries[[#This Row],[Region]]=Selected_Region, tblSalaries[[#This Row],[Job Type]]=Selected_Job_Type), COUNT($C$5:C808), "")</f>
        <v/>
      </c>
      <c r="D809" s="5">
        <v>41057.92597222222</v>
      </c>
      <c r="E809" s="6">
        <v>8600</v>
      </c>
      <c r="F809" s="3">
        <v>8600</v>
      </c>
      <c r="G809" s="3" t="s">
        <v>36</v>
      </c>
      <c r="H809" s="3">
        <f>tblSalaries[[#This Row],[clean Salary (in local currency)]]*VLOOKUP(tblSalaries[[#This Row],[Currency]],tblXrate[#Data],2,FALSE)</f>
        <v>8600</v>
      </c>
      <c r="I809" s="3" t="s">
        <v>918</v>
      </c>
      <c r="J809" s="3" t="s">
        <v>112</v>
      </c>
      <c r="K809" s="3" t="s">
        <v>1</v>
      </c>
      <c r="L809" s="3" t="str">
        <f>VLOOKUP(tblSalaries[[#This Row],[Where do you work]],tblCountries[[Actual]:[Mapping]],2,FALSE)</f>
        <v>India</v>
      </c>
      <c r="M809" s="12" t="str">
        <f>VLOOKUP(tblSalaries[[#This Row],[clean Country]], mapping!$M$4:$N$137, 2, FALSE)</f>
        <v>Asia</v>
      </c>
      <c r="N809" s="3" t="s">
        <v>38</v>
      </c>
      <c r="O809" s="12">
        <v>5</v>
      </c>
      <c r="P809" s="3">
        <v>2</v>
      </c>
    </row>
    <row r="810" spans="2:16" ht="15" customHeight="1">
      <c r="B810" s="3" t="s">
        <v>1658</v>
      </c>
      <c r="C810" s="12" t="str">
        <f>IF(AND(tblSalaries[[#This Row],[Region]]=Selected_Region, tblSalaries[[#This Row],[Job Type]]=Selected_Job_Type), COUNT($C$5:C809), "")</f>
        <v/>
      </c>
      <c r="D810" s="5">
        <v>41055.030428240738</v>
      </c>
      <c r="E810" s="6">
        <v>104000</v>
      </c>
      <c r="F810" s="3">
        <v>104000</v>
      </c>
      <c r="G810" s="3" t="s">
        <v>36</v>
      </c>
      <c r="H810" s="3">
        <f>tblSalaries[[#This Row],[clean Salary (in local currency)]]*VLOOKUP(tblSalaries[[#This Row],[Currency]],tblXrate[#Data],2,FALSE)</f>
        <v>104000</v>
      </c>
      <c r="I810" s="3" t="s">
        <v>1659</v>
      </c>
      <c r="J810" s="3" t="s">
        <v>444</v>
      </c>
      <c r="K810" s="3" t="s">
        <v>0</v>
      </c>
      <c r="L810" s="3" t="str">
        <f>VLOOKUP(tblSalaries[[#This Row],[Where do you work]],tblCountries[[Actual]:[Mapping]],2,FALSE)</f>
        <v>USA</v>
      </c>
      <c r="M810" s="12" t="str">
        <f>VLOOKUP(tblSalaries[[#This Row],[clean Country]], mapping!$M$4:$N$137, 2, FALSE)</f>
        <v>US / Canada</v>
      </c>
      <c r="N810" s="3" t="s">
        <v>34</v>
      </c>
      <c r="O810" s="12">
        <v>2.5</v>
      </c>
    </row>
    <row r="811" spans="2:16" ht="15" customHeight="1">
      <c r="B811" s="3" t="s">
        <v>1660</v>
      </c>
      <c r="C811" s="12" t="str">
        <f>IF(AND(tblSalaries[[#This Row],[Region]]=Selected_Region, tblSalaries[[#This Row],[Job Type]]=Selected_Job_Type), COUNT($C$5:C810), "")</f>
        <v/>
      </c>
      <c r="D811" s="5">
        <v>41057.658171296294</v>
      </c>
      <c r="E811" s="6" t="s">
        <v>1661</v>
      </c>
      <c r="F811" s="3">
        <v>55000</v>
      </c>
      <c r="G811" s="3" t="s">
        <v>108</v>
      </c>
      <c r="H811" s="3">
        <f>tblSalaries[[#This Row],[clean Salary (in local currency)]]*VLOOKUP(tblSalaries[[#This Row],[Currency]],tblXrate[#Data],2,FALSE)</f>
        <v>86689.804963700633</v>
      </c>
      <c r="I811" s="3" t="s">
        <v>1659</v>
      </c>
      <c r="J811" s="3" t="s">
        <v>444</v>
      </c>
      <c r="K811" s="3" t="s">
        <v>89</v>
      </c>
      <c r="L811" s="3" t="str">
        <f>VLOOKUP(tblSalaries[[#This Row],[Where do you work]],tblCountries[[Actual]:[Mapping]],2,FALSE)</f>
        <v>UK</v>
      </c>
      <c r="M811" s="12" t="str">
        <f>VLOOKUP(tblSalaries[[#This Row],[clean Country]], mapping!$M$4:$N$137, 2, FALSE)</f>
        <v>EU</v>
      </c>
      <c r="N811" s="3" t="s">
        <v>34</v>
      </c>
      <c r="O811" s="12">
        <v>2.5</v>
      </c>
      <c r="P811" s="3">
        <v>22</v>
      </c>
    </row>
    <row r="812" spans="2:16" ht="15" customHeight="1">
      <c r="B812" s="3" t="s">
        <v>1662</v>
      </c>
      <c r="C812" s="12" t="str">
        <f>IF(AND(tblSalaries[[#This Row],[Region]]=Selected_Region, tblSalaries[[#This Row],[Job Type]]=Selected_Job_Type), COUNT($C$5:C811), "")</f>
        <v/>
      </c>
      <c r="D812" s="5">
        <v>41057.776458333334</v>
      </c>
      <c r="E812" s="6">
        <v>100000</v>
      </c>
      <c r="F812" s="3">
        <v>100000</v>
      </c>
      <c r="G812" s="3" t="s">
        <v>43</v>
      </c>
      <c r="H812" s="3">
        <f>tblSalaries[[#This Row],[clean Salary (in local currency)]]*VLOOKUP(tblSalaries[[#This Row],[Currency]],tblXrate[#Data],2,FALSE)</f>
        <v>127039.94389916077</v>
      </c>
      <c r="I812" s="3" t="s">
        <v>1659</v>
      </c>
      <c r="J812" s="3" t="s">
        <v>444</v>
      </c>
      <c r="K812" s="3" t="s">
        <v>1151</v>
      </c>
      <c r="L812" s="3" t="str">
        <f>VLOOKUP(tblSalaries[[#This Row],[Where do you work]],tblCountries[[Actual]:[Mapping]],2,FALSE)</f>
        <v>Spain</v>
      </c>
      <c r="M812" s="12" t="str">
        <f>VLOOKUP(tblSalaries[[#This Row],[clean Country]], mapping!$M$4:$N$137, 2, FALSE)</f>
        <v>EU</v>
      </c>
      <c r="N812" s="3" t="s">
        <v>73</v>
      </c>
      <c r="O812" s="12">
        <v>1.5</v>
      </c>
      <c r="P812" s="3">
        <v>20</v>
      </c>
    </row>
    <row r="813" spans="2:16" ht="15" customHeight="1">
      <c r="B813" s="3" t="s">
        <v>1663</v>
      </c>
      <c r="C813" s="12" t="str">
        <f>IF(AND(tblSalaries[[#This Row],[Region]]=Selected_Region, tblSalaries[[#This Row],[Job Type]]=Selected_Job_Type), COUNT($C$5:C812), "")</f>
        <v/>
      </c>
      <c r="D813" s="5">
        <v>41061.230914351851</v>
      </c>
      <c r="E813" s="6" t="s">
        <v>1664</v>
      </c>
      <c r="F813" s="3">
        <v>35000</v>
      </c>
      <c r="G813" s="3" t="s">
        <v>108</v>
      </c>
      <c r="H813" s="3">
        <f>tblSalaries[[#This Row],[clean Salary (in local currency)]]*VLOOKUP(tblSalaries[[#This Row],[Currency]],tblXrate[#Data],2,FALSE)</f>
        <v>55166.239522354947</v>
      </c>
      <c r="I813" s="3" t="s">
        <v>1665</v>
      </c>
      <c r="J813" s="3" t="s">
        <v>444</v>
      </c>
      <c r="K813" s="3" t="s">
        <v>89</v>
      </c>
      <c r="L813" s="3" t="str">
        <f>VLOOKUP(tblSalaries[[#This Row],[Where do you work]],tblCountries[[Actual]:[Mapping]],2,FALSE)</f>
        <v>UK</v>
      </c>
      <c r="M813" s="12" t="str">
        <f>VLOOKUP(tblSalaries[[#This Row],[clean Country]], mapping!$M$4:$N$137, 2, FALSE)</f>
        <v>EU</v>
      </c>
      <c r="N813" s="3" t="s">
        <v>34</v>
      </c>
      <c r="O813" s="12">
        <v>2.5</v>
      </c>
      <c r="P813" s="3">
        <v>30</v>
      </c>
    </row>
    <row r="814" spans="2:16" ht="15" customHeight="1">
      <c r="B814" s="3" t="s">
        <v>1666</v>
      </c>
      <c r="C814" s="12" t="str">
        <f>IF(AND(tblSalaries[[#This Row],[Region]]=Selected_Region, tblSalaries[[#This Row],[Job Type]]=Selected_Job_Type), COUNT($C$5:C813), "")</f>
        <v/>
      </c>
      <c r="D814" s="5">
        <v>41055.14439814815</v>
      </c>
      <c r="E814" s="6" t="s">
        <v>1667</v>
      </c>
      <c r="F814" s="3">
        <v>1080000</v>
      </c>
      <c r="G814" s="3" t="s">
        <v>86</v>
      </c>
      <c r="H814" s="3">
        <f>tblSalaries[[#This Row],[clean Salary (in local currency)]]*VLOOKUP(tblSalaries[[#This Row],[Currency]],tblXrate[#Data],2,FALSE)</f>
        <v>131675.52225194403</v>
      </c>
      <c r="I814" s="3" t="s">
        <v>1668</v>
      </c>
      <c r="J814" s="3" t="s">
        <v>134</v>
      </c>
      <c r="K814" s="3" t="s">
        <v>1669</v>
      </c>
      <c r="L814" s="3" t="str">
        <f>VLOOKUP(tblSalaries[[#This Row],[Where do you work]],tblCountries[[Actual]:[Mapping]],2,FALSE)</f>
        <v>South Africa</v>
      </c>
      <c r="M814" s="12" t="str">
        <f>VLOOKUP(tblSalaries[[#This Row],[clean Country]], mapping!$M$4:$N$137, 2, FALSE)</f>
        <v>Africa</v>
      </c>
      <c r="N814" s="3" t="s">
        <v>34</v>
      </c>
      <c r="O814" s="12">
        <v>2.5</v>
      </c>
    </row>
    <row r="815" spans="2:16" ht="15" customHeight="1">
      <c r="B815" s="3" t="s">
        <v>1670</v>
      </c>
      <c r="C815" s="12" t="str">
        <f>IF(AND(tblSalaries[[#This Row],[Region]]=Selected_Region, tblSalaries[[#This Row],[Job Type]]=Selected_Job_Type), COUNT($C$5:C814), "")</f>
        <v/>
      </c>
      <c r="D815" s="5">
        <v>41055.224537037036</v>
      </c>
      <c r="E815" s="6" t="s">
        <v>1671</v>
      </c>
      <c r="F815" s="3">
        <v>73000</v>
      </c>
      <c r="G815" s="3" t="s">
        <v>108</v>
      </c>
      <c r="H815" s="3">
        <f>tblSalaries[[#This Row],[clean Salary (in local currency)]]*VLOOKUP(tblSalaries[[#This Row],[Currency]],tblXrate[#Data],2,FALSE)</f>
        <v>115061.01386091174</v>
      </c>
      <c r="I815" s="3" t="s">
        <v>1672</v>
      </c>
      <c r="J815" s="3" t="s">
        <v>134</v>
      </c>
      <c r="K815" s="3" t="s">
        <v>89</v>
      </c>
      <c r="L815" s="3" t="str">
        <f>VLOOKUP(tblSalaries[[#This Row],[Where do you work]],tblCountries[[Actual]:[Mapping]],2,FALSE)</f>
        <v>UK</v>
      </c>
      <c r="M815" s="12" t="str">
        <f>VLOOKUP(tblSalaries[[#This Row],[clean Country]], mapping!$M$4:$N$137, 2, FALSE)</f>
        <v>EU</v>
      </c>
      <c r="N815" s="3" t="s">
        <v>38</v>
      </c>
      <c r="O815" s="12">
        <v>5</v>
      </c>
    </row>
    <row r="816" spans="2:16" ht="15" customHeight="1">
      <c r="B816" s="3" t="s">
        <v>1673</v>
      </c>
      <c r="C816" s="12" t="str">
        <f>IF(AND(tblSalaries[[#This Row],[Region]]=Selected_Region, tblSalaries[[#This Row],[Job Type]]=Selected_Job_Type), COUNT($C$5:C815), "")</f>
        <v/>
      </c>
      <c r="D816" s="5">
        <v>41055.289687500001</v>
      </c>
      <c r="E816" s="6" t="s">
        <v>1674</v>
      </c>
      <c r="F816" s="3">
        <v>28800</v>
      </c>
      <c r="G816" s="3" t="s">
        <v>108</v>
      </c>
      <c r="H816" s="3">
        <f>tblSalaries[[#This Row],[clean Salary (in local currency)]]*VLOOKUP(tblSalaries[[#This Row],[Currency]],tblXrate[#Data],2,FALSE)</f>
        <v>45393.934235537781</v>
      </c>
      <c r="I816" s="3" t="s">
        <v>1672</v>
      </c>
      <c r="J816" s="3" t="s">
        <v>134</v>
      </c>
      <c r="K816" s="3" t="s">
        <v>89</v>
      </c>
      <c r="L816" s="3" t="str">
        <f>VLOOKUP(tblSalaries[[#This Row],[Where do you work]],tblCountries[[Actual]:[Mapping]],2,FALSE)</f>
        <v>UK</v>
      </c>
      <c r="M816" s="12" t="str">
        <f>VLOOKUP(tblSalaries[[#This Row],[clean Country]], mapping!$M$4:$N$137, 2, FALSE)</f>
        <v>EU</v>
      </c>
      <c r="N816" s="3" t="s">
        <v>38</v>
      </c>
      <c r="O816" s="12">
        <v>5</v>
      </c>
      <c r="P816" s="3">
        <v>27</v>
      </c>
    </row>
    <row r="817" spans="2:16" ht="15" customHeight="1">
      <c r="B817" s="3" t="s">
        <v>1675</v>
      </c>
      <c r="C817" s="12" t="str">
        <f>IF(AND(tblSalaries[[#This Row],[Region]]=Selected_Region, tblSalaries[[#This Row],[Job Type]]=Selected_Job_Type), COUNT($C$5:C816), "")</f>
        <v/>
      </c>
      <c r="D817" s="5">
        <v>41055.538298611114</v>
      </c>
      <c r="E817" s="6">
        <v>4700</v>
      </c>
      <c r="F817" s="3">
        <v>56400</v>
      </c>
      <c r="G817" s="3" t="s">
        <v>36</v>
      </c>
      <c r="H817" s="3">
        <f>tblSalaries[[#This Row],[clean Salary (in local currency)]]*VLOOKUP(tblSalaries[[#This Row],[Currency]],tblXrate[#Data],2,FALSE)</f>
        <v>56400</v>
      </c>
      <c r="I817" s="3" t="s">
        <v>1672</v>
      </c>
      <c r="J817" s="3" t="s">
        <v>134</v>
      </c>
      <c r="K817" s="3" t="s">
        <v>67</v>
      </c>
      <c r="L817" s="3" t="str">
        <f>VLOOKUP(tblSalaries[[#This Row],[Where do you work]],tblCountries[[Actual]:[Mapping]],2,FALSE)</f>
        <v>UAE</v>
      </c>
      <c r="M817" s="12" t="str">
        <f>VLOOKUP(tblSalaries[[#This Row],[clean Country]], mapping!$M$4:$N$137, 2, FALSE)</f>
        <v>Middle East</v>
      </c>
      <c r="N817" s="3" t="s">
        <v>34</v>
      </c>
      <c r="O817" s="12">
        <v>2.5</v>
      </c>
      <c r="P817" s="3">
        <v>6</v>
      </c>
    </row>
    <row r="818" spans="2:16" ht="15" customHeight="1">
      <c r="B818" s="3" t="s">
        <v>463</v>
      </c>
      <c r="C818" s="12" t="str">
        <f>IF(AND(tblSalaries[[#This Row],[Region]]=Selected_Region, tblSalaries[[#This Row],[Job Type]]=Selected_Job_Type), COUNT($C$5:C817), "")</f>
        <v/>
      </c>
      <c r="D818" s="5">
        <v>41056.720081018517</v>
      </c>
      <c r="E818" s="6" t="s">
        <v>464</v>
      </c>
      <c r="F818" s="3">
        <v>486000</v>
      </c>
      <c r="G818" s="3" t="s">
        <v>31</v>
      </c>
      <c r="H818" s="3">
        <f>tblSalaries[[#This Row],[clean Salary (in local currency)]]*VLOOKUP(tblSalaries[[#This Row],[Currency]],tblXrate[#Data],2,FALSE)</f>
        <v>8654.6475100970874</v>
      </c>
      <c r="I818" s="3" t="s">
        <v>465</v>
      </c>
      <c r="J818" s="3" t="s">
        <v>134</v>
      </c>
      <c r="K818" s="3" t="s">
        <v>1</v>
      </c>
      <c r="L818" s="3" t="str">
        <f>VLOOKUP(tblSalaries[[#This Row],[Where do you work]],tblCountries[[Actual]:[Mapping]],2,FALSE)</f>
        <v>India</v>
      </c>
      <c r="M818" s="12" t="str">
        <f>VLOOKUP(tblSalaries[[#This Row],[clean Country]], mapping!$M$4:$N$137, 2, FALSE)</f>
        <v>Asia</v>
      </c>
      <c r="N818" s="3" t="s">
        <v>61</v>
      </c>
      <c r="O818" s="12">
        <v>8</v>
      </c>
      <c r="P818" s="3">
        <v>6</v>
      </c>
    </row>
    <row r="819" spans="2:16" ht="15" customHeight="1">
      <c r="B819" s="3" t="s">
        <v>2866</v>
      </c>
      <c r="C819" s="12" t="str">
        <f>IF(AND(tblSalaries[[#This Row],[Region]]=Selected_Region, tblSalaries[[#This Row],[Job Type]]=Selected_Job_Type), COUNT($C$5:C818), "")</f>
        <v/>
      </c>
      <c r="D819" s="5">
        <v>41057.570972222224</v>
      </c>
      <c r="E819" s="6">
        <v>725</v>
      </c>
      <c r="F819" s="3">
        <v>8700</v>
      </c>
      <c r="G819" s="3" t="s">
        <v>36</v>
      </c>
      <c r="H819" s="3">
        <f>tblSalaries[[#This Row],[clean Salary (in local currency)]]*VLOOKUP(tblSalaries[[#This Row],[Currency]],tblXrate[#Data],2,FALSE)</f>
        <v>8700</v>
      </c>
      <c r="I819" s="3" t="s">
        <v>2867</v>
      </c>
      <c r="J819" s="3" t="s">
        <v>433</v>
      </c>
      <c r="K819" s="3" t="s">
        <v>1</v>
      </c>
      <c r="L819" s="3" t="str">
        <f>VLOOKUP(tblSalaries[[#This Row],[Where do you work]],tblCountries[[Actual]:[Mapping]],2,FALSE)</f>
        <v>India</v>
      </c>
      <c r="M819" s="12" t="str">
        <f>VLOOKUP(tblSalaries[[#This Row],[clean Country]], mapping!$M$4:$N$137, 2, FALSE)</f>
        <v>Asia</v>
      </c>
      <c r="N819" s="3" t="s">
        <v>34</v>
      </c>
      <c r="O819" s="12">
        <v>2.5</v>
      </c>
      <c r="P819" s="3">
        <v>7</v>
      </c>
    </row>
    <row r="820" spans="2:16" ht="15" customHeight="1">
      <c r="B820" s="3" t="s">
        <v>1681</v>
      </c>
      <c r="C820" s="12" t="str">
        <f>IF(AND(tblSalaries[[#This Row],[Region]]=Selected_Region, tblSalaries[[#This Row],[Job Type]]=Selected_Job_Type), COUNT($C$5:C819), "")</f>
        <v/>
      </c>
      <c r="D820" s="5">
        <v>41057.737754629627</v>
      </c>
      <c r="E820" s="6" t="s">
        <v>1682</v>
      </c>
      <c r="F820" s="3">
        <v>120000</v>
      </c>
      <c r="G820" s="3" t="s">
        <v>57</v>
      </c>
      <c r="H820" s="3">
        <f>tblSalaries[[#This Row],[clean Salary (in local currency)]]*VLOOKUP(tblSalaries[[#This Row],[Currency]],tblXrate[#Data],2,FALSE)</f>
        <v>32666.305522511171</v>
      </c>
      <c r="I820" s="3" t="s">
        <v>1672</v>
      </c>
      <c r="J820" s="3" t="s">
        <v>134</v>
      </c>
      <c r="K820" s="3" t="s">
        <v>67</v>
      </c>
      <c r="L820" s="3" t="str">
        <f>VLOOKUP(tblSalaries[[#This Row],[Where do you work]],tblCountries[[Actual]:[Mapping]],2,FALSE)</f>
        <v>UAE</v>
      </c>
      <c r="M820" s="12" t="str">
        <f>VLOOKUP(tblSalaries[[#This Row],[clean Country]], mapping!$M$4:$N$137, 2, FALSE)</f>
        <v>Middle East</v>
      </c>
      <c r="N820" s="3" t="s">
        <v>34</v>
      </c>
      <c r="O820" s="12">
        <v>2.5</v>
      </c>
      <c r="P820" s="3">
        <v>12</v>
      </c>
    </row>
    <row r="821" spans="2:16" ht="15" customHeight="1">
      <c r="B821" s="3" t="s">
        <v>1683</v>
      </c>
      <c r="C821" s="12" t="str">
        <f>IF(AND(tblSalaries[[#This Row],[Region]]=Selected_Region, tblSalaries[[#This Row],[Job Type]]=Selected_Job_Type), COUNT($C$5:C820), "")</f>
        <v/>
      </c>
      <c r="D821" s="5">
        <v>41057.972939814812</v>
      </c>
      <c r="E821" s="6" t="s">
        <v>1684</v>
      </c>
      <c r="F821" s="3">
        <v>4300000</v>
      </c>
      <c r="G821" s="3" t="s">
        <v>1685</v>
      </c>
      <c r="H821" s="3">
        <f>tblSalaries[[#This Row],[clean Salary (in local currency)]]*VLOOKUP(tblSalaries[[#This Row],[Currency]],tblXrate[#Data],2,FALSE)</f>
        <v>51497.005988023957</v>
      </c>
      <c r="I821" s="3" t="s">
        <v>1672</v>
      </c>
      <c r="J821" s="3" t="s">
        <v>134</v>
      </c>
      <c r="K821" s="3" t="s">
        <v>1686</v>
      </c>
      <c r="L821" s="3" t="str">
        <f>VLOOKUP(tblSalaries[[#This Row],[Where do you work]],tblCountries[[Actual]:[Mapping]],2,FALSE)</f>
        <v>Kenya</v>
      </c>
      <c r="M821" s="12" t="str">
        <f>VLOOKUP(tblSalaries[[#This Row],[clean Country]], mapping!$M$4:$N$137, 2, FALSE)</f>
        <v>Africa</v>
      </c>
      <c r="N821" s="3" t="s">
        <v>38</v>
      </c>
      <c r="O821" s="12">
        <v>5</v>
      </c>
      <c r="P821" s="3">
        <v>9</v>
      </c>
    </row>
    <row r="822" spans="2:16" ht="15" customHeight="1">
      <c r="B822" s="3" t="s">
        <v>1687</v>
      </c>
      <c r="C822" s="12" t="str">
        <f>IF(AND(tblSalaries[[#This Row],[Region]]=Selected_Region, tblSalaries[[#This Row],[Job Type]]=Selected_Job_Type), COUNT($C$5:C821), "")</f>
        <v/>
      </c>
      <c r="D822" s="5">
        <v>41058.072256944448</v>
      </c>
      <c r="E822" s="6">
        <v>100000</v>
      </c>
      <c r="F822" s="3">
        <v>100000</v>
      </c>
      <c r="G822" s="3" t="s">
        <v>36</v>
      </c>
      <c r="H822" s="3">
        <f>tblSalaries[[#This Row],[clean Salary (in local currency)]]*VLOOKUP(tblSalaries[[#This Row],[Currency]],tblXrate[#Data],2,FALSE)</f>
        <v>100000</v>
      </c>
      <c r="I822" s="3" t="s">
        <v>1672</v>
      </c>
      <c r="J822" s="3" t="s">
        <v>134</v>
      </c>
      <c r="K822" s="3" t="s">
        <v>0</v>
      </c>
      <c r="L822" s="3" t="str">
        <f>VLOOKUP(tblSalaries[[#This Row],[Where do you work]],tblCountries[[Actual]:[Mapping]],2,FALSE)</f>
        <v>USA</v>
      </c>
      <c r="M822" s="12" t="str">
        <f>VLOOKUP(tblSalaries[[#This Row],[clean Country]], mapping!$M$4:$N$137, 2, FALSE)</f>
        <v>US / Canada</v>
      </c>
      <c r="N822" s="3" t="s">
        <v>38</v>
      </c>
      <c r="O822" s="12">
        <v>5</v>
      </c>
      <c r="P822" s="3">
        <v>11</v>
      </c>
    </row>
    <row r="823" spans="2:16" ht="15" customHeight="1">
      <c r="B823" s="3" t="s">
        <v>1688</v>
      </c>
      <c r="C823" s="12" t="str">
        <f>IF(AND(tblSalaries[[#This Row],[Region]]=Selected_Region, tblSalaries[[#This Row],[Job Type]]=Selected_Job_Type), COUNT($C$5:C822), "")</f>
        <v/>
      </c>
      <c r="D823" s="5">
        <v>41058.160740740743</v>
      </c>
      <c r="E823" s="6">
        <v>75000</v>
      </c>
      <c r="F823" s="3">
        <v>75000</v>
      </c>
      <c r="G823" s="3" t="s">
        <v>108</v>
      </c>
      <c r="H823" s="3">
        <f>tblSalaries[[#This Row],[clean Salary (in local currency)]]*VLOOKUP(tblSalaries[[#This Row],[Currency]],tblXrate[#Data],2,FALSE)</f>
        <v>118213.37040504631</v>
      </c>
      <c r="I823" s="3" t="s">
        <v>1672</v>
      </c>
      <c r="J823" s="3" t="s">
        <v>134</v>
      </c>
      <c r="K823" s="3" t="s">
        <v>89</v>
      </c>
      <c r="L823" s="3" t="str">
        <f>VLOOKUP(tblSalaries[[#This Row],[Where do you work]],tblCountries[[Actual]:[Mapping]],2,FALSE)</f>
        <v>UK</v>
      </c>
      <c r="M823" s="12" t="str">
        <f>VLOOKUP(tblSalaries[[#This Row],[clean Country]], mapping!$M$4:$N$137, 2, FALSE)</f>
        <v>EU</v>
      </c>
      <c r="N823" s="3" t="s">
        <v>38</v>
      </c>
      <c r="O823" s="12">
        <v>5</v>
      </c>
      <c r="P823" s="3">
        <v>20</v>
      </c>
    </row>
    <row r="824" spans="2:16" ht="15" customHeight="1">
      <c r="B824" s="3" t="s">
        <v>1689</v>
      </c>
      <c r="C824" s="12" t="str">
        <f>IF(AND(tblSalaries[[#This Row],[Region]]=Selected_Region, tblSalaries[[#This Row],[Job Type]]=Selected_Job_Type), COUNT($C$5:C823), "")</f>
        <v/>
      </c>
      <c r="D824" s="5">
        <v>41058.800219907411</v>
      </c>
      <c r="E824" s="6">
        <v>125000</v>
      </c>
      <c r="F824" s="3">
        <v>125000</v>
      </c>
      <c r="G824" s="3" t="s">
        <v>36</v>
      </c>
      <c r="H824" s="3">
        <f>tblSalaries[[#This Row],[clean Salary (in local currency)]]*VLOOKUP(tblSalaries[[#This Row],[Currency]],tblXrate[#Data],2,FALSE)</f>
        <v>125000</v>
      </c>
      <c r="I824" s="3" t="s">
        <v>1672</v>
      </c>
      <c r="J824" s="3" t="s">
        <v>134</v>
      </c>
      <c r="K824" s="3" t="s">
        <v>0</v>
      </c>
      <c r="L824" s="3" t="str">
        <f>VLOOKUP(tblSalaries[[#This Row],[Where do you work]],tblCountries[[Actual]:[Mapping]],2,FALSE)</f>
        <v>USA</v>
      </c>
      <c r="M824" s="12" t="str">
        <f>VLOOKUP(tblSalaries[[#This Row],[clean Country]], mapping!$M$4:$N$137, 2, FALSE)</f>
        <v>US / Canada</v>
      </c>
      <c r="N824" s="3" t="s">
        <v>38</v>
      </c>
      <c r="O824" s="12">
        <v>5</v>
      </c>
      <c r="P824" s="3">
        <v>25</v>
      </c>
    </row>
    <row r="825" spans="2:16" ht="15" customHeight="1">
      <c r="B825" s="3" t="s">
        <v>1690</v>
      </c>
      <c r="C825" s="12" t="str">
        <f>IF(AND(tblSalaries[[#This Row],[Region]]=Selected_Region, tblSalaries[[#This Row],[Job Type]]=Selected_Job_Type), COUNT($C$5:C824), "")</f>
        <v/>
      </c>
      <c r="D825" s="5">
        <v>41058.904675925929</v>
      </c>
      <c r="E825" s="6">
        <v>120000</v>
      </c>
      <c r="F825" s="3">
        <v>120000</v>
      </c>
      <c r="G825" s="3" t="s">
        <v>36</v>
      </c>
      <c r="H825" s="3">
        <f>tblSalaries[[#This Row],[clean Salary (in local currency)]]*VLOOKUP(tblSalaries[[#This Row],[Currency]],tblXrate[#Data],2,FALSE)</f>
        <v>120000</v>
      </c>
      <c r="I825" s="3" t="s">
        <v>1672</v>
      </c>
      <c r="J825" s="3" t="s">
        <v>134</v>
      </c>
      <c r="K825" s="3" t="s">
        <v>0</v>
      </c>
      <c r="L825" s="3" t="str">
        <f>VLOOKUP(tblSalaries[[#This Row],[Where do you work]],tblCountries[[Actual]:[Mapping]],2,FALSE)</f>
        <v>USA</v>
      </c>
      <c r="M825" s="12" t="str">
        <f>VLOOKUP(tblSalaries[[#This Row],[clean Country]], mapping!$M$4:$N$137, 2, FALSE)</f>
        <v>US / Canada</v>
      </c>
      <c r="N825" s="3" t="s">
        <v>34</v>
      </c>
      <c r="O825" s="12">
        <v>2.5</v>
      </c>
      <c r="P825" s="3">
        <v>5</v>
      </c>
    </row>
    <row r="826" spans="2:16" ht="15" customHeight="1">
      <c r="B826" s="3" t="s">
        <v>1691</v>
      </c>
      <c r="C826" s="12" t="str">
        <f>IF(AND(tblSalaries[[#This Row],[Region]]=Selected_Region, tblSalaries[[#This Row],[Job Type]]=Selected_Job_Type), COUNT($C$5:C825), "")</f>
        <v/>
      </c>
      <c r="D826" s="5">
        <v>41059.017858796295</v>
      </c>
      <c r="E826" s="6">
        <v>120000</v>
      </c>
      <c r="F826" s="3">
        <v>120000</v>
      </c>
      <c r="G826" s="3" t="s">
        <v>36</v>
      </c>
      <c r="H826" s="3">
        <f>tblSalaries[[#This Row],[clean Salary (in local currency)]]*VLOOKUP(tblSalaries[[#This Row],[Currency]],tblXrate[#Data],2,FALSE)</f>
        <v>120000</v>
      </c>
      <c r="I826" s="3" t="s">
        <v>1672</v>
      </c>
      <c r="J826" s="3" t="s">
        <v>134</v>
      </c>
      <c r="K826" s="3" t="s">
        <v>0</v>
      </c>
      <c r="L826" s="3" t="str">
        <f>VLOOKUP(tblSalaries[[#This Row],[Where do you work]],tblCountries[[Actual]:[Mapping]],2,FALSE)</f>
        <v>USA</v>
      </c>
      <c r="M826" s="12" t="str">
        <f>VLOOKUP(tblSalaries[[#This Row],[clean Country]], mapping!$M$4:$N$137, 2, FALSE)</f>
        <v>US / Canada</v>
      </c>
      <c r="N826" s="3" t="s">
        <v>34</v>
      </c>
      <c r="O826" s="12">
        <v>2.5</v>
      </c>
      <c r="P826" s="3">
        <v>10</v>
      </c>
    </row>
    <row r="827" spans="2:16" ht="15" customHeight="1">
      <c r="B827" s="3" t="s">
        <v>1692</v>
      </c>
      <c r="C827" s="12" t="str">
        <f>IF(AND(tblSalaries[[#This Row],[Region]]=Selected_Region, tblSalaries[[#This Row],[Job Type]]=Selected_Job_Type), COUNT($C$5:C826), "")</f>
        <v/>
      </c>
      <c r="D827" s="5">
        <v>41060.129965277774</v>
      </c>
      <c r="E827" s="6">
        <v>89000</v>
      </c>
      <c r="F827" s="3">
        <v>89000</v>
      </c>
      <c r="G827" s="3" t="s">
        <v>36</v>
      </c>
      <c r="H827" s="3">
        <f>tblSalaries[[#This Row],[clean Salary (in local currency)]]*VLOOKUP(tblSalaries[[#This Row],[Currency]],tblXrate[#Data],2,FALSE)</f>
        <v>89000</v>
      </c>
      <c r="I827" s="3" t="s">
        <v>1672</v>
      </c>
      <c r="J827" s="3" t="s">
        <v>134</v>
      </c>
      <c r="K827" s="3" t="s">
        <v>0</v>
      </c>
      <c r="L827" s="3" t="str">
        <f>VLOOKUP(tblSalaries[[#This Row],[Where do you work]],tblCountries[[Actual]:[Mapping]],2,FALSE)</f>
        <v>USA</v>
      </c>
      <c r="M827" s="12" t="str">
        <f>VLOOKUP(tblSalaries[[#This Row],[clean Country]], mapping!$M$4:$N$137, 2, FALSE)</f>
        <v>US / Canada</v>
      </c>
      <c r="N827" s="3" t="s">
        <v>34</v>
      </c>
      <c r="O827" s="12">
        <v>2.5</v>
      </c>
      <c r="P827" s="3">
        <v>10</v>
      </c>
    </row>
    <row r="828" spans="2:16" ht="15" customHeight="1">
      <c r="B828" s="3" t="s">
        <v>1693</v>
      </c>
      <c r="C828" s="12" t="str">
        <f>IF(AND(tblSalaries[[#This Row],[Region]]=Selected_Region, tblSalaries[[#This Row],[Job Type]]=Selected_Job_Type), COUNT($C$5:C827), "")</f>
        <v/>
      </c>
      <c r="D828" s="5">
        <v>41055.282638888886</v>
      </c>
      <c r="E828" s="6" t="s">
        <v>1694</v>
      </c>
      <c r="F828" s="3">
        <v>155000</v>
      </c>
      <c r="G828" s="3" t="s">
        <v>63</v>
      </c>
      <c r="H828" s="3">
        <f>tblSalaries[[#This Row],[clean Salary (in local currency)]]*VLOOKUP(tblSalaries[[#This Row],[Currency]],tblXrate[#Data],2,FALSE)</f>
        <v>158085.99674240855</v>
      </c>
      <c r="I828" s="3" t="s">
        <v>1695</v>
      </c>
      <c r="J828" s="3" t="s">
        <v>134</v>
      </c>
      <c r="K828" s="3" t="s">
        <v>64</v>
      </c>
      <c r="L828" s="3" t="str">
        <f>VLOOKUP(tblSalaries[[#This Row],[Where do you work]],tblCountries[[Actual]:[Mapping]],2,FALSE)</f>
        <v>Australia</v>
      </c>
      <c r="M828" s="12" t="str">
        <f>VLOOKUP(tblSalaries[[#This Row],[clean Country]], mapping!$M$4:$N$137, 2, FALSE)</f>
        <v>Pacific</v>
      </c>
      <c r="N828" s="3" t="s">
        <v>38</v>
      </c>
      <c r="O828" s="12">
        <v>5</v>
      </c>
      <c r="P828" s="3">
        <v>20</v>
      </c>
    </row>
    <row r="829" spans="2:16" ht="15" customHeight="1">
      <c r="B829" s="3" t="s">
        <v>1696</v>
      </c>
      <c r="C829" s="12" t="str">
        <f>IF(AND(tblSalaries[[#This Row],[Region]]=Selected_Region, tblSalaries[[#This Row],[Job Type]]=Selected_Job_Type), COUNT($C$5:C828), "")</f>
        <v/>
      </c>
      <c r="D829" s="5">
        <v>41057.286168981482</v>
      </c>
      <c r="E829" s="6">
        <v>43000</v>
      </c>
      <c r="F829" s="3">
        <v>43000</v>
      </c>
      <c r="G829" s="3" t="s">
        <v>63</v>
      </c>
      <c r="H829" s="3">
        <f>tblSalaries[[#This Row],[clean Salary (in local currency)]]*VLOOKUP(tblSalaries[[#This Row],[Currency]],tblXrate[#Data],2,FALSE)</f>
        <v>43856.11522531334</v>
      </c>
      <c r="I829" s="3" t="s">
        <v>1697</v>
      </c>
      <c r="J829" s="3" t="s">
        <v>134</v>
      </c>
      <c r="K829" s="3" t="s">
        <v>64</v>
      </c>
      <c r="L829" s="3" t="str">
        <f>VLOOKUP(tblSalaries[[#This Row],[Where do you work]],tblCountries[[Actual]:[Mapping]],2,FALSE)</f>
        <v>Australia</v>
      </c>
      <c r="M829" s="12" t="str">
        <f>VLOOKUP(tblSalaries[[#This Row],[clean Country]], mapping!$M$4:$N$137, 2, FALSE)</f>
        <v>Pacific</v>
      </c>
      <c r="N829" s="3" t="s">
        <v>61</v>
      </c>
      <c r="O829" s="12">
        <v>8</v>
      </c>
      <c r="P829" s="3">
        <v>1</v>
      </c>
    </row>
    <row r="830" spans="2:16" ht="15" customHeight="1">
      <c r="B830" s="3" t="s">
        <v>1698</v>
      </c>
      <c r="C830" s="12" t="str">
        <f>IF(AND(tblSalaries[[#This Row],[Region]]=Selected_Region, tblSalaries[[#This Row],[Job Type]]=Selected_Job_Type), COUNT($C$5:C829), "")</f>
        <v/>
      </c>
      <c r="D830" s="5">
        <v>41057.976064814815</v>
      </c>
      <c r="E830" s="6" t="s">
        <v>1699</v>
      </c>
      <c r="F830" s="3">
        <v>82000</v>
      </c>
      <c r="G830" s="3" t="s">
        <v>43</v>
      </c>
      <c r="H830" s="3">
        <f>tblSalaries[[#This Row],[clean Salary (in local currency)]]*VLOOKUP(tblSalaries[[#This Row],[Currency]],tblXrate[#Data],2,FALSE)</f>
        <v>104172.75399731184</v>
      </c>
      <c r="I830" s="3" t="s">
        <v>1700</v>
      </c>
      <c r="J830" s="3" t="s">
        <v>134</v>
      </c>
      <c r="K830" s="3" t="s">
        <v>119</v>
      </c>
      <c r="L830" s="3" t="str">
        <f>VLOOKUP(tblSalaries[[#This Row],[Where do you work]],tblCountries[[Actual]:[Mapping]],2,FALSE)</f>
        <v>Netherlands</v>
      </c>
      <c r="M830" s="12" t="str">
        <f>VLOOKUP(tblSalaries[[#This Row],[clean Country]], mapping!$M$4:$N$137, 2, FALSE)</f>
        <v>EU</v>
      </c>
      <c r="N830" s="3" t="s">
        <v>61</v>
      </c>
      <c r="O830" s="12">
        <v>8</v>
      </c>
      <c r="P830" s="3">
        <v>25</v>
      </c>
    </row>
    <row r="831" spans="2:16" ht="15" customHeight="1">
      <c r="B831" s="3" t="s">
        <v>204</v>
      </c>
      <c r="C831" s="12" t="str">
        <f>IF(AND(tblSalaries[[#This Row],[Region]]=Selected_Region, tblSalaries[[#This Row],[Job Type]]=Selected_Job_Type), COUNT($C$5:C830), "")</f>
        <v/>
      </c>
      <c r="D831" s="5">
        <v>41057.945439814815</v>
      </c>
      <c r="E831" s="6" t="s">
        <v>205</v>
      </c>
      <c r="F831" s="3">
        <v>8725</v>
      </c>
      <c r="G831" s="3" t="s">
        <v>36</v>
      </c>
      <c r="H831" s="3">
        <f>tblSalaries[[#This Row],[clean Salary (in local currency)]]*VLOOKUP(tblSalaries[[#This Row],[Currency]],tblXrate[#Data],2,FALSE)</f>
        <v>8725</v>
      </c>
      <c r="I831" s="3" t="s">
        <v>203</v>
      </c>
      <c r="J831" s="3" t="s">
        <v>134</v>
      </c>
      <c r="K831" s="3" t="s">
        <v>155</v>
      </c>
      <c r="L831" s="3" t="str">
        <f>VLOOKUP(tblSalaries[[#This Row],[Where do you work]],tblCountries[[Actual]:[Mapping]],2,FALSE)</f>
        <v>Pakistan</v>
      </c>
      <c r="M831" s="12" t="str">
        <f>VLOOKUP(tblSalaries[[#This Row],[clean Country]], mapping!$M$4:$N$137, 2, FALSE)</f>
        <v>Asia</v>
      </c>
      <c r="N831" s="3" t="s">
        <v>34</v>
      </c>
      <c r="O831" s="12">
        <v>2.5</v>
      </c>
      <c r="P831" s="3">
        <v>18</v>
      </c>
    </row>
    <row r="832" spans="2:16" ht="15" customHeight="1">
      <c r="B832" s="3" t="s">
        <v>1704</v>
      </c>
      <c r="C832" s="12" t="str">
        <f>IF(AND(tblSalaries[[#This Row],[Region]]=Selected_Region, tblSalaries[[#This Row],[Job Type]]=Selected_Job_Type), COUNT($C$5:C831), "")</f>
        <v/>
      </c>
      <c r="D832" s="5">
        <v>41055.059374999997</v>
      </c>
      <c r="E832" s="6">
        <v>125000</v>
      </c>
      <c r="F832" s="3">
        <v>125000</v>
      </c>
      <c r="G832" s="3" t="s">
        <v>36</v>
      </c>
      <c r="H832" s="3">
        <f>tblSalaries[[#This Row],[clean Salary (in local currency)]]*VLOOKUP(tblSalaries[[#This Row],[Currency]],tblXrate[#Data],2,FALSE)</f>
        <v>125000</v>
      </c>
      <c r="I832" s="3" t="s">
        <v>1705</v>
      </c>
      <c r="J832" s="3" t="s">
        <v>134</v>
      </c>
      <c r="K832" s="3" t="s">
        <v>0</v>
      </c>
      <c r="L832" s="3" t="str">
        <f>VLOOKUP(tblSalaries[[#This Row],[Where do you work]],tblCountries[[Actual]:[Mapping]],2,FALSE)</f>
        <v>USA</v>
      </c>
      <c r="M832" s="12" t="str">
        <f>VLOOKUP(tblSalaries[[#This Row],[clean Country]], mapping!$M$4:$N$137, 2, FALSE)</f>
        <v>US / Canada</v>
      </c>
      <c r="N832" s="3" t="s">
        <v>38</v>
      </c>
      <c r="O832" s="12">
        <v>5</v>
      </c>
    </row>
    <row r="833" spans="2:16" ht="15" customHeight="1">
      <c r="B833" s="3" t="s">
        <v>1706</v>
      </c>
      <c r="C833" s="12" t="str">
        <f>IF(AND(tblSalaries[[#This Row],[Region]]=Selected_Region, tblSalaries[[#This Row],[Job Type]]=Selected_Job_Type), COUNT($C$5:C832), "")</f>
        <v/>
      </c>
      <c r="D833" s="5">
        <v>41055.123287037037</v>
      </c>
      <c r="E833" s="6">
        <v>78000</v>
      </c>
      <c r="F833" s="3">
        <v>78000</v>
      </c>
      <c r="G833" s="3" t="s">
        <v>36</v>
      </c>
      <c r="H833" s="3">
        <f>tblSalaries[[#This Row],[clean Salary (in local currency)]]*VLOOKUP(tblSalaries[[#This Row],[Currency]],tblXrate[#Data],2,FALSE)</f>
        <v>78000</v>
      </c>
      <c r="I833" s="3" t="s">
        <v>1707</v>
      </c>
      <c r="J833" s="3" t="s">
        <v>134</v>
      </c>
      <c r="K833" s="3" t="s">
        <v>1708</v>
      </c>
      <c r="L833" s="3" t="str">
        <f>VLOOKUP(tblSalaries[[#This Row],[Where do you work]],tblCountries[[Actual]:[Mapping]],2,FALSE)</f>
        <v>Somalia</v>
      </c>
      <c r="M833" s="12" t="str">
        <f>VLOOKUP(tblSalaries[[#This Row],[clean Country]], mapping!$M$4:$N$137, 2, FALSE)</f>
        <v>Africa</v>
      </c>
      <c r="N833" s="3" t="s">
        <v>38</v>
      </c>
      <c r="O833" s="12">
        <v>5</v>
      </c>
    </row>
    <row r="834" spans="2:16" ht="15" customHeight="1">
      <c r="B834" s="3" t="s">
        <v>1709</v>
      </c>
      <c r="C834" s="12" t="str">
        <f>IF(AND(tblSalaries[[#This Row],[Region]]=Selected_Region, tblSalaries[[#This Row],[Job Type]]=Selected_Job_Type), COUNT($C$5:C833), "")</f>
        <v/>
      </c>
      <c r="D834" s="5">
        <v>41055.047442129631</v>
      </c>
      <c r="E834" s="6">
        <v>62400</v>
      </c>
      <c r="F834" s="3">
        <v>62400</v>
      </c>
      <c r="G834" s="3" t="s">
        <v>36</v>
      </c>
      <c r="H834" s="3">
        <f>tblSalaries[[#This Row],[clean Salary (in local currency)]]*VLOOKUP(tblSalaries[[#This Row],[Currency]],tblXrate[#Data],2,FALSE)</f>
        <v>62400</v>
      </c>
      <c r="I834" s="3" t="s">
        <v>1710</v>
      </c>
      <c r="J834" s="3" t="s">
        <v>45</v>
      </c>
      <c r="K834" s="3" t="s">
        <v>0</v>
      </c>
      <c r="L834" s="3" t="str">
        <f>VLOOKUP(tblSalaries[[#This Row],[Where do you work]],tblCountries[[Actual]:[Mapping]],2,FALSE)</f>
        <v>USA</v>
      </c>
      <c r="M834" s="12" t="str">
        <f>VLOOKUP(tblSalaries[[#This Row],[clean Country]], mapping!$M$4:$N$137, 2, FALSE)</f>
        <v>US / Canada</v>
      </c>
      <c r="N834" s="3" t="s">
        <v>61</v>
      </c>
      <c r="O834" s="12">
        <v>8</v>
      </c>
    </row>
    <row r="835" spans="2:16" ht="15" customHeight="1">
      <c r="B835" s="3" t="s">
        <v>1711</v>
      </c>
      <c r="C835" s="12" t="str">
        <f>IF(AND(tblSalaries[[#This Row],[Region]]=Selected_Region, tblSalaries[[#This Row],[Job Type]]=Selected_Job_Type), COUNT($C$5:C834), "")</f>
        <v/>
      </c>
      <c r="D835" s="5">
        <v>41058.09684027778</v>
      </c>
      <c r="E835" s="6" t="s">
        <v>1712</v>
      </c>
      <c r="F835" s="3">
        <v>29000</v>
      </c>
      <c r="G835" s="3" t="s">
        <v>108</v>
      </c>
      <c r="H835" s="3">
        <f>tblSalaries[[#This Row],[clean Salary (in local currency)]]*VLOOKUP(tblSalaries[[#This Row],[Currency]],tblXrate[#Data],2,FALSE)</f>
        <v>45709.169889951241</v>
      </c>
      <c r="I835" s="3" t="s">
        <v>1713</v>
      </c>
      <c r="J835" s="3" t="s">
        <v>45</v>
      </c>
      <c r="K835" s="3" t="s">
        <v>89</v>
      </c>
      <c r="L835" s="3" t="str">
        <f>VLOOKUP(tblSalaries[[#This Row],[Where do you work]],tblCountries[[Actual]:[Mapping]],2,FALSE)</f>
        <v>UK</v>
      </c>
      <c r="M835" s="12" t="str">
        <f>VLOOKUP(tblSalaries[[#This Row],[clean Country]], mapping!$M$4:$N$137, 2, FALSE)</f>
        <v>EU</v>
      </c>
      <c r="N835" s="3" t="s">
        <v>34</v>
      </c>
      <c r="O835" s="12">
        <v>2.5</v>
      </c>
      <c r="P835" s="3">
        <v>8</v>
      </c>
    </row>
    <row r="836" spans="2:16" ht="15" customHeight="1">
      <c r="B836" s="3" t="s">
        <v>1714</v>
      </c>
      <c r="C836" s="12" t="str">
        <f>IF(AND(tblSalaries[[#This Row],[Region]]=Selected_Region, tblSalaries[[#This Row],[Job Type]]=Selected_Job_Type), COUNT($C$5:C835), "")</f>
        <v/>
      </c>
      <c r="D836" s="5">
        <v>41055.201631944445</v>
      </c>
      <c r="E836" s="6" t="s">
        <v>1715</v>
      </c>
      <c r="F836" s="3">
        <v>49248</v>
      </c>
      <c r="G836" s="3" t="s">
        <v>43</v>
      </c>
      <c r="H836" s="3">
        <f>tblSalaries[[#This Row],[clean Salary (in local currency)]]*VLOOKUP(tblSalaries[[#This Row],[Currency]],tblXrate[#Data],2,FALSE)</f>
        <v>62564.631571458704</v>
      </c>
      <c r="I836" s="3" t="s">
        <v>1716</v>
      </c>
      <c r="J836" s="3" t="s">
        <v>45</v>
      </c>
      <c r="K836" s="3" t="s">
        <v>119</v>
      </c>
      <c r="L836" s="3" t="str">
        <f>VLOOKUP(tblSalaries[[#This Row],[Where do you work]],tblCountries[[Actual]:[Mapping]],2,FALSE)</f>
        <v>Netherlands</v>
      </c>
      <c r="M836" s="12" t="str">
        <f>VLOOKUP(tblSalaries[[#This Row],[clean Country]], mapping!$M$4:$N$137, 2, FALSE)</f>
        <v>EU</v>
      </c>
      <c r="N836" s="3" t="s">
        <v>61</v>
      </c>
      <c r="O836" s="12">
        <v>8</v>
      </c>
    </row>
    <row r="837" spans="2:16" ht="15" customHeight="1">
      <c r="B837" s="3" t="s">
        <v>1717</v>
      </c>
      <c r="C837" s="12" t="str">
        <f>IF(AND(tblSalaries[[#This Row],[Region]]=Selected_Region, tblSalaries[[#This Row],[Job Type]]=Selected_Job_Type), COUNT($C$5:C836), "")</f>
        <v/>
      </c>
      <c r="D837" s="5">
        <v>41060.100428240738</v>
      </c>
      <c r="E837" s="6">
        <v>64300</v>
      </c>
      <c r="F837" s="3">
        <v>64300</v>
      </c>
      <c r="G837" s="3" t="s">
        <v>36</v>
      </c>
      <c r="H837" s="3">
        <f>tblSalaries[[#This Row],[clean Salary (in local currency)]]*VLOOKUP(tblSalaries[[#This Row],[Currency]],tblXrate[#Data],2,FALSE)</f>
        <v>64300</v>
      </c>
      <c r="I837" s="3" t="s">
        <v>1718</v>
      </c>
      <c r="J837" s="3" t="s">
        <v>45</v>
      </c>
      <c r="K837" s="3" t="s">
        <v>0</v>
      </c>
      <c r="L837" s="3" t="str">
        <f>VLOOKUP(tblSalaries[[#This Row],[Where do you work]],tblCountries[[Actual]:[Mapping]],2,FALSE)</f>
        <v>USA</v>
      </c>
      <c r="M837" s="12" t="str">
        <f>VLOOKUP(tblSalaries[[#This Row],[clean Country]], mapping!$M$4:$N$137, 2, FALSE)</f>
        <v>US / Canada</v>
      </c>
      <c r="N837" s="3" t="s">
        <v>38</v>
      </c>
      <c r="O837" s="12">
        <v>5</v>
      </c>
      <c r="P837" s="3">
        <v>15</v>
      </c>
    </row>
    <row r="838" spans="2:16" ht="15" customHeight="1">
      <c r="B838" s="3" t="s">
        <v>3196</v>
      </c>
      <c r="C838" s="12" t="str">
        <f>IF(AND(tblSalaries[[#This Row],[Region]]=Selected_Region, tblSalaries[[#This Row],[Job Type]]=Selected_Job_Type), COUNT($C$5:C837), "")</f>
        <v/>
      </c>
      <c r="D838" s="5">
        <v>41055.537673611114</v>
      </c>
      <c r="E838" s="6">
        <v>8738</v>
      </c>
      <c r="F838" s="3">
        <v>8738</v>
      </c>
      <c r="G838" s="3" t="s">
        <v>36</v>
      </c>
      <c r="H838" s="3">
        <f>tblSalaries[[#This Row],[clean Salary (in local currency)]]*VLOOKUP(tblSalaries[[#This Row],[Currency]],tblXrate[#Data],2,FALSE)</f>
        <v>8738</v>
      </c>
      <c r="I838" s="3" t="s">
        <v>3197</v>
      </c>
      <c r="J838" s="3" t="s">
        <v>134</v>
      </c>
      <c r="K838" s="3" t="s">
        <v>1</v>
      </c>
      <c r="L838" s="3" t="str">
        <f>VLOOKUP(tblSalaries[[#This Row],[Where do you work]],tblCountries[[Actual]:[Mapping]],2,FALSE)</f>
        <v>India</v>
      </c>
      <c r="M838" s="12" t="str">
        <f>VLOOKUP(tblSalaries[[#This Row],[clean Country]], mapping!$M$4:$N$137, 2, FALSE)</f>
        <v>Asia</v>
      </c>
      <c r="N838" s="3" t="s">
        <v>61</v>
      </c>
      <c r="O838" s="12">
        <v>8</v>
      </c>
      <c r="P838" s="3">
        <v>7.3</v>
      </c>
    </row>
    <row r="839" spans="2:16" ht="15" customHeight="1">
      <c r="B839" s="3" t="s">
        <v>1721</v>
      </c>
      <c r="C839" s="12" t="str">
        <f>IF(AND(tblSalaries[[#This Row],[Region]]=Selected_Region, tblSalaries[[#This Row],[Job Type]]=Selected_Job_Type), COUNT($C$5:C838), "")</f>
        <v/>
      </c>
      <c r="D839" s="5">
        <v>41055.107766203706</v>
      </c>
      <c r="E839" s="6">
        <v>75000</v>
      </c>
      <c r="F839" s="3">
        <v>75000</v>
      </c>
      <c r="G839" s="3" t="s">
        <v>36</v>
      </c>
      <c r="H839" s="3">
        <f>tblSalaries[[#This Row],[clean Salary (in local currency)]]*VLOOKUP(tblSalaries[[#This Row],[Currency]],tblXrate[#Data],2,FALSE)</f>
        <v>75000</v>
      </c>
      <c r="I839" s="3" t="s">
        <v>1722</v>
      </c>
      <c r="J839" s="3" t="s">
        <v>112</v>
      </c>
      <c r="K839" s="3" t="s">
        <v>0</v>
      </c>
      <c r="L839" s="3" t="str">
        <f>VLOOKUP(tblSalaries[[#This Row],[Where do you work]],tblCountries[[Actual]:[Mapping]],2,FALSE)</f>
        <v>USA</v>
      </c>
      <c r="M839" s="12" t="str">
        <f>VLOOKUP(tblSalaries[[#This Row],[clean Country]], mapping!$M$4:$N$137, 2, FALSE)</f>
        <v>US / Canada</v>
      </c>
      <c r="N839" s="3" t="s">
        <v>38</v>
      </c>
      <c r="O839" s="12">
        <v>5</v>
      </c>
    </row>
    <row r="840" spans="2:16" ht="15" customHeight="1">
      <c r="B840" s="3" t="s">
        <v>577</v>
      </c>
      <c r="C840" s="12" t="str">
        <f>IF(AND(tblSalaries[[#This Row],[Region]]=Selected_Region, tblSalaries[[#This Row],[Job Type]]=Selected_Job_Type), COUNT($C$5:C839), "")</f>
        <v/>
      </c>
      <c r="D840" s="5">
        <v>41058.447094907409</v>
      </c>
      <c r="E840" s="6">
        <v>500000</v>
      </c>
      <c r="F840" s="3">
        <v>500000</v>
      </c>
      <c r="G840" s="3" t="s">
        <v>31</v>
      </c>
      <c r="H840" s="3">
        <f>tblSalaries[[#This Row],[clean Salary (in local currency)]]*VLOOKUP(tblSalaries[[#This Row],[Currency]],tblXrate[#Data],2,FALSE)</f>
        <v>8903.9583437212841</v>
      </c>
      <c r="I840" s="3" t="s">
        <v>578</v>
      </c>
      <c r="J840" s="3" t="s">
        <v>134</v>
      </c>
      <c r="K840" s="3" t="s">
        <v>1</v>
      </c>
      <c r="L840" s="3" t="str">
        <f>VLOOKUP(tblSalaries[[#This Row],[Where do you work]],tblCountries[[Actual]:[Mapping]],2,FALSE)</f>
        <v>India</v>
      </c>
      <c r="M840" s="12" t="str">
        <f>VLOOKUP(tblSalaries[[#This Row],[clean Country]], mapping!$M$4:$N$137, 2, FALSE)</f>
        <v>Asia</v>
      </c>
      <c r="N840" s="3" t="s">
        <v>34</v>
      </c>
      <c r="O840" s="12">
        <v>2.5</v>
      </c>
      <c r="P840" s="3">
        <v>29</v>
      </c>
    </row>
    <row r="841" spans="2:16" ht="15" customHeight="1">
      <c r="B841" s="3" t="s">
        <v>1725</v>
      </c>
      <c r="C841" s="12" t="str">
        <f>IF(AND(tblSalaries[[#This Row],[Region]]=Selected_Region, tblSalaries[[#This Row],[Job Type]]=Selected_Job_Type), COUNT($C$5:C840), "")</f>
        <v/>
      </c>
      <c r="D841" s="5">
        <v>41057.88685185185</v>
      </c>
      <c r="E841" s="6">
        <v>69000</v>
      </c>
      <c r="F841" s="3">
        <v>69000</v>
      </c>
      <c r="G841" s="3" t="s">
        <v>36</v>
      </c>
      <c r="H841" s="3">
        <f>tblSalaries[[#This Row],[clean Salary (in local currency)]]*VLOOKUP(tblSalaries[[#This Row],[Currency]],tblXrate[#Data],2,FALSE)</f>
        <v>69000</v>
      </c>
      <c r="I841" s="3" t="s">
        <v>1726</v>
      </c>
      <c r="J841" s="3" t="s">
        <v>112</v>
      </c>
      <c r="K841" s="3" t="s">
        <v>0</v>
      </c>
      <c r="L841" s="3" t="str">
        <f>VLOOKUP(tblSalaries[[#This Row],[Where do you work]],tblCountries[[Actual]:[Mapping]],2,FALSE)</f>
        <v>USA</v>
      </c>
      <c r="M841" s="12" t="str">
        <f>VLOOKUP(tblSalaries[[#This Row],[clean Country]], mapping!$M$4:$N$137, 2, FALSE)</f>
        <v>US / Canada</v>
      </c>
      <c r="N841" s="3" t="s">
        <v>34</v>
      </c>
      <c r="O841" s="12">
        <v>2.5</v>
      </c>
      <c r="P841" s="3">
        <v>20</v>
      </c>
    </row>
    <row r="842" spans="2:16" ht="15" customHeight="1">
      <c r="B842" s="3" t="s">
        <v>1727</v>
      </c>
      <c r="C842" s="12" t="str">
        <f>IF(AND(tblSalaries[[#This Row],[Region]]=Selected_Region, tblSalaries[[#This Row],[Job Type]]=Selected_Job_Type), COUNT($C$5:C841), "")</f>
        <v/>
      </c>
      <c r="D842" s="5">
        <v>41054.136412037034</v>
      </c>
      <c r="E842" s="6">
        <v>58000</v>
      </c>
      <c r="F842" s="3">
        <v>58000</v>
      </c>
      <c r="G842" s="3" t="s">
        <v>36</v>
      </c>
      <c r="H842" s="3">
        <f>tblSalaries[[#This Row],[clean Salary (in local currency)]]*VLOOKUP(tblSalaries[[#This Row],[Currency]],tblXrate[#Data],2,FALSE)</f>
        <v>58000</v>
      </c>
      <c r="I842" s="3" t="s">
        <v>1728</v>
      </c>
      <c r="J842" s="3" t="s">
        <v>112</v>
      </c>
      <c r="K842" s="3" t="s">
        <v>0</v>
      </c>
      <c r="L842" s="3" t="str">
        <f>VLOOKUP(tblSalaries[[#This Row],[Where do you work]],tblCountries[[Actual]:[Mapping]],2,FALSE)</f>
        <v>USA</v>
      </c>
      <c r="M842" s="12" t="str">
        <f>VLOOKUP(tblSalaries[[#This Row],[clean Country]], mapping!$M$4:$N$137, 2, FALSE)</f>
        <v>US / Canada</v>
      </c>
      <c r="N842" s="3" t="s">
        <v>61</v>
      </c>
      <c r="O842" s="12">
        <v>8</v>
      </c>
    </row>
    <row r="843" spans="2:16" ht="15" customHeight="1">
      <c r="B843" s="3" t="s">
        <v>1729</v>
      </c>
      <c r="C843" s="12" t="str">
        <f>IF(AND(tblSalaries[[#This Row],[Region]]=Selected_Region, tblSalaries[[#This Row],[Job Type]]=Selected_Job_Type), COUNT($C$5:C842), "")</f>
        <v/>
      </c>
      <c r="D843" s="5">
        <v>41055.028263888889</v>
      </c>
      <c r="E843" s="6" t="s">
        <v>1730</v>
      </c>
      <c r="F843" s="3">
        <v>80000</v>
      </c>
      <c r="G843" s="3" t="s">
        <v>36</v>
      </c>
      <c r="H843" s="3">
        <f>tblSalaries[[#This Row],[clean Salary (in local currency)]]*VLOOKUP(tblSalaries[[#This Row],[Currency]],tblXrate[#Data],2,FALSE)</f>
        <v>80000</v>
      </c>
      <c r="I843" s="3" t="s">
        <v>1731</v>
      </c>
      <c r="J843" s="3" t="s">
        <v>112</v>
      </c>
      <c r="K843" s="3" t="s">
        <v>0</v>
      </c>
      <c r="L843" s="3" t="str">
        <f>VLOOKUP(tblSalaries[[#This Row],[Where do you work]],tblCountries[[Actual]:[Mapping]],2,FALSE)</f>
        <v>USA</v>
      </c>
      <c r="M843" s="12" t="str">
        <f>VLOOKUP(tblSalaries[[#This Row],[clean Country]], mapping!$M$4:$N$137, 2, FALSE)</f>
        <v>US / Canada</v>
      </c>
      <c r="N843" s="3" t="s">
        <v>38</v>
      </c>
      <c r="O843" s="12">
        <v>5</v>
      </c>
    </row>
    <row r="844" spans="2:16" ht="15" customHeight="1">
      <c r="B844" s="3" t="s">
        <v>1732</v>
      </c>
      <c r="C844" s="12" t="str">
        <f>IF(AND(tblSalaries[[#This Row],[Region]]=Selected_Region, tblSalaries[[#This Row],[Job Type]]=Selected_Job_Type), COUNT($C$5:C843), "")</f>
        <v/>
      </c>
      <c r="D844" s="5">
        <v>41055.029166666667</v>
      </c>
      <c r="E844" s="6">
        <v>80000</v>
      </c>
      <c r="F844" s="3">
        <v>80000</v>
      </c>
      <c r="G844" s="3" t="s">
        <v>36</v>
      </c>
      <c r="H844" s="3">
        <f>tblSalaries[[#This Row],[clean Salary (in local currency)]]*VLOOKUP(tblSalaries[[#This Row],[Currency]],tblXrate[#Data],2,FALSE)</f>
        <v>80000</v>
      </c>
      <c r="I844" s="3" t="s">
        <v>1728</v>
      </c>
      <c r="J844" s="3" t="s">
        <v>112</v>
      </c>
      <c r="K844" s="3" t="s">
        <v>0</v>
      </c>
      <c r="L844" s="3" t="str">
        <f>VLOOKUP(tblSalaries[[#This Row],[Where do you work]],tblCountries[[Actual]:[Mapping]],2,FALSE)</f>
        <v>USA</v>
      </c>
      <c r="M844" s="12" t="str">
        <f>VLOOKUP(tblSalaries[[#This Row],[clean Country]], mapping!$M$4:$N$137, 2, FALSE)</f>
        <v>US / Canada</v>
      </c>
      <c r="N844" s="3" t="s">
        <v>38</v>
      </c>
      <c r="O844" s="12">
        <v>5</v>
      </c>
    </row>
    <row r="845" spans="2:16" ht="15" customHeight="1">
      <c r="B845" s="3" t="s">
        <v>1733</v>
      </c>
      <c r="C845" s="12" t="str">
        <f>IF(AND(tblSalaries[[#This Row],[Region]]=Selected_Region, tblSalaries[[#This Row],[Job Type]]=Selected_Job_Type), COUNT($C$5:C844), "")</f>
        <v/>
      </c>
      <c r="D845" s="5">
        <v>41055.036354166667</v>
      </c>
      <c r="E845" s="6">
        <v>67000</v>
      </c>
      <c r="F845" s="3">
        <v>67000</v>
      </c>
      <c r="G845" s="3" t="s">
        <v>36</v>
      </c>
      <c r="H845" s="3">
        <f>tblSalaries[[#This Row],[clean Salary (in local currency)]]*VLOOKUP(tblSalaries[[#This Row],[Currency]],tblXrate[#Data],2,FALSE)</f>
        <v>67000</v>
      </c>
      <c r="I845" s="3" t="s">
        <v>1728</v>
      </c>
      <c r="J845" s="3" t="s">
        <v>112</v>
      </c>
      <c r="K845" s="3" t="s">
        <v>0</v>
      </c>
      <c r="L845" s="3" t="str">
        <f>VLOOKUP(tblSalaries[[#This Row],[Where do you work]],tblCountries[[Actual]:[Mapping]],2,FALSE)</f>
        <v>USA</v>
      </c>
      <c r="M845" s="12" t="str">
        <f>VLOOKUP(tblSalaries[[#This Row],[clean Country]], mapping!$M$4:$N$137, 2, FALSE)</f>
        <v>US / Canada</v>
      </c>
      <c r="N845" s="3" t="s">
        <v>38</v>
      </c>
      <c r="O845" s="12">
        <v>5</v>
      </c>
    </row>
    <row r="846" spans="2:16" ht="15" customHeight="1">
      <c r="B846" s="3" t="s">
        <v>1734</v>
      </c>
      <c r="C846" s="12" t="str">
        <f>IF(AND(tblSalaries[[#This Row],[Region]]=Selected_Region, tblSalaries[[#This Row],[Job Type]]=Selected_Job_Type), COUNT($C$5:C845), "")</f>
        <v/>
      </c>
      <c r="D846" s="5">
        <v>41055.043298611112</v>
      </c>
      <c r="E846" s="6">
        <v>73000</v>
      </c>
      <c r="F846" s="3">
        <v>73000</v>
      </c>
      <c r="G846" s="3" t="s">
        <v>36</v>
      </c>
      <c r="H846" s="3">
        <f>tblSalaries[[#This Row],[clean Salary (in local currency)]]*VLOOKUP(tblSalaries[[#This Row],[Currency]],tblXrate[#Data],2,FALSE)</f>
        <v>73000</v>
      </c>
      <c r="I846" s="3" t="s">
        <v>1728</v>
      </c>
      <c r="J846" s="3" t="s">
        <v>112</v>
      </c>
      <c r="K846" s="3" t="s">
        <v>0</v>
      </c>
      <c r="L846" s="3" t="str">
        <f>VLOOKUP(tblSalaries[[#This Row],[Where do you work]],tblCountries[[Actual]:[Mapping]],2,FALSE)</f>
        <v>USA</v>
      </c>
      <c r="M846" s="12" t="str">
        <f>VLOOKUP(tblSalaries[[#This Row],[clean Country]], mapping!$M$4:$N$137, 2, FALSE)</f>
        <v>US / Canada</v>
      </c>
      <c r="N846" s="3" t="s">
        <v>38</v>
      </c>
      <c r="O846" s="12">
        <v>5</v>
      </c>
    </row>
    <row r="847" spans="2:16" ht="15" customHeight="1">
      <c r="B847" s="3" t="s">
        <v>1735</v>
      </c>
      <c r="C847" s="12" t="str">
        <f>IF(AND(tblSalaries[[#This Row],[Region]]=Selected_Region, tblSalaries[[#This Row],[Job Type]]=Selected_Job_Type), COUNT($C$5:C846), "")</f>
        <v/>
      </c>
      <c r="D847" s="5">
        <v>41055.049444444441</v>
      </c>
      <c r="E847" s="6">
        <v>75000</v>
      </c>
      <c r="F847" s="3">
        <v>75000</v>
      </c>
      <c r="G847" s="3" t="s">
        <v>36</v>
      </c>
      <c r="H847" s="3">
        <f>tblSalaries[[#This Row],[clean Salary (in local currency)]]*VLOOKUP(tblSalaries[[#This Row],[Currency]],tblXrate[#Data],2,FALSE)</f>
        <v>75000</v>
      </c>
      <c r="I847" s="3" t="s">
        <v>1731</v>
      </c>
      <c r="J847" s="3" t="s">
        <v>112</v>
      </c>
      <c r="K847" s="3" t="s">
        <v>0</v>
      </c>
      <c r="L847" s="3" t="str">
        <f>VLOOKUP(tblSalaries[[#This Row],[Where do you work]],tblCountries[[Actual]:[Mapping]],2,FALSE)</f>
        <v>USA</v>
      </c>
      <c r="M847" s="12" t="str">
        <f>VLOOKUP(tblSalaries[[#This Row],[clean Country]], mapping!$M$4:$N$137, 2, FALSE)</f>
        <v>US / Canada</v>
      </c>
      <c r="N847" s="3" t="s">
        <v>38</v>
      </c>
      <c r="O847" s="12">
        <v>5</v>
      </c>
    </row>
    <row r="848" spans="2:16" ht="15" customHeight="1">
      <c r="B848" s="3" t="s">
        <v>3901</v>
      </c>
      <c r="C848" s="12" t="str">
        <f>IF(AND(tblSalaries[[#This Row],[Region]]=Selected_Region, tblSalaries[[#This Row],[Job Type]]=Selected_Job_Type), COUNT($C$5:C847), "")</f>
        <v/>
      </c>
      <c r="D848" s="5">
        <v>41055.071192129632</v>
      </c>
      <c r="E848" s="6">
        <v>75000</v>
      </c>
      <c r="F848" s="3">
        <v>75000</v>
      </c>
      <c r="G848" s="3" t="s">
        <v>48</v>
      </c>
      <c r="H848" s="3">
        <f>tblSalaries[[#This Row],[clean Salary (in local currency)]]*VLOOKUP(tblSalaries[[#This Row],[Currency]],tblXrate[#Data],2,FALSE)</f>
        <v>73752.11422727452</v>
      </c>
      <c r="I848" s="3" t="s">
        <v>3902</v>
      </c>
      <c r="J848" s="3" t="s">
        <v>112</v>
      </c>
      <c r="K848" s="3" t="s">
        <v>2918</v>
      </c>
      <c r="L848" s="3" t="str">
        <f>VLOOKUP(tblSalaries[[#This Row],[Where do you work]],tblCountries[[Actual]:[Mapping]],2,FALSE)</f>
        <v>Canada</v>
      </c>
      <c r="M848" s="12" t="str">
        <f>VLOOKUP(tblSalaries[[#This Row],[clean Country]], mapping!$M$4:$N$137, 2, FALSE)</f>
        <v>US / Canada</v>
      </c>
      <c r="N848" s="3" t="s">
        <v>38</v>
      </c>
      <c r="O848" s="12">
        <v>5</v>
      </c>
    </row>
    <row r="849" spans="2:16" ht="15" customHeight="1">
      <c r="B849" s="3" t="s">
        <v>711</v>
      </c>
      <c r="C849" s="12" t="str">
        <f>IF(AND(tblSalaries[[#This Row],[Region]]=Selected_Region, tblSalaries[[#This Row],[Job Type]]=Selected_Job_Type), COUNT($C$5:C848), "")</f>
        <v/>
      </c>
      <c r="D849" s="5">
        <v>41055.121863425928</v>
      </c>
      <c r="E849" s="6" t="s">
        <v>712</v>
      </c>
      <c r="F849" s="3">
        <v>500000</v>
      </c>
      <c r="G849" s="3" t="s">
        <v>31</v>
      </c>
      <c r="H849" s="3">
        <f>tblSalaries[[#This Row],[clean Salary (in local currency)]]*VLOOKUP(tblSalaries[[#This Row],[Currency]],tblXrate[#Data],2,FALSE)</f>
        <v>8903.9583437212841</v>
      </c>
      <c r="I849" s="3" t="s">
        <v>700</v>
      </c>
      <c r="J849" s="3" t="s">
        <v>112</v>
      </c>
      <c r="K849" s="3" t="s">
        <v>1</v>
      </c>
      <c r="L849" s="3" t="str">
        <f>VLOOKUP(tblSalaries[[#This Row],[Where do you work]],tblCountries[[Actual]:[Mapping]],2,FALSE)</f>
        <v>India</v>
      </c>
      <c r="M849" s="12" t="str">
        <f>VLOOKUP(tblSalaries[[#This Row],[clean Country]], mapping!$M$4:$N$137, 2, FALSE)</f>
        <v>Asia</v>
      </c>
      <c r="N849" s="3" t="s">
        <v>38</v>
      </c>
      <c r="O849" s="12">
        <v>5</v>
      </c>
    </row>
    <row r="850" spans="2:16" ht="15" customHeight="1">
      <c r="B850" s="3" t="s">
        <v>1738</v>
      </c>
      <c r="C850" s="12" t="str">
        <f>IF(AND(tblSalaries[[#This Row],[Region]]=Selected_Region, tblSalaries[[#This Row],[Job Type]]=Selected_Job_Type), COUNT($C$5:C849), "")</f>
        <v/>
      </c>
      <c r="D850" s="5">
        <v>41055.08315972222</v>
      </c>
      <c r="E850" s="6" t="s">
        <v>1739</v>
      </c>
      <c r="F850" s="3">
        <v>46000</v>
      </c>
      <c r="G850" s="3" t="s">
        <v>36</v>
      </c>
      <c r="H850" s="3">
        <f>tblSalaries[[#This Row],[clean Salary (in local currency)]]*VLOOKUP(tblSalaries[[#This Row],[Currency]],tblXrate[#Data],2,FALSE)</f>
        <v>46000</v>
      </c>
      <c r="I850" s="3" t="s">
        <v>1740</v>
      </c>
      <c r="J850" s="3" t="s">
        <v>112</v>
      </c>
      <c r="K850" s="3" t="s">
        <v>0</v>
      </c>
      <c r="L850" s="3" t="str">
        <f>VLOOKUP(tblSalaries[[#This Row],[Where do you work]],tblCountries[[Actual]:[Mapping]],2,FALSE)</f>
        <v>USA</v>
      </c>
      <c r="M850" s="12" t="str">
        <f>VLOOKUP(tblSalaries[[#This Row],[clean Country]], mapping!$M$4:$N$137, 2, FALSE)</f>
        <v>US / Canada</v>
      </c>
      <c r="N850" s="3" t="s">
        <v>38</v>
      </c>
      <c r="O850" s="12">
        <v>5</v>
      </c>
    </row>
    <row r="851" spans="2:16" ht="15" customHeight="1">
      <c r="B851" s="3" t="s">
        <v>1741</v>
      </c>
      <c r="C851" s="12" t="str">
        <f>IF(AND(tblSalaries[[#This Row],[Region]]=Selected_Region, tblSalaries[[#This Row],[Job Type]]=Selected_Job_Type), COUNT($C$5:C850), "")</f>
        <v/>
      </c>
      <c r="D851" s="5">
        <v>41055.097129629627</v>
      </c>
      <c r="E851" s="6">
        <v>90000</v>
      </c>
      <c r="F851" s="3">
        <v>90000</v>
      </c>
      <c r="G851" s="3" t="s">
        <v>36</v>
      </c>
      <c r="H851" s="3">
        <f>tblSalaries[[#This Row],[clean Salary (in local currency)]]*VLOOKUP(tblSalaries[[#This Row],[Currency]],tblXrate[#Data],2,FALSE)</f>
        <v>90000</v>
      </c>
      <c r="I851" s="3" t="s">
        <v>1728</v>
      </c>
      <c r="J851" s="3" t="s">
        <v>112</v>
      </c>
      <c r="K851" s="3" t="s">
        <v>0</v>
      </c>
      <c r="L851" s="3" t="str">
        <f>VLOOKUP(tblSalaries[[#This Row],[Where do you work]],tblCountries[[Actual]:[Mapping]],2,FALSE)</f>
        <v>USA</v>
      </c>
      <c r="M851" s="12" t="str">
        <f>VLOOKUP(tblSalaries[[#This Row],[clean Country]], mapping!$M$4:$N$137, 2, FALSE)</f>
        <v>US / Canada</v>
      </c>
      <c r="N851" s="3" t="s">
        <v>61</v>
      </c>
      <c r="O851" s="12">
        <v>8</v>
      </c>
    </row>
    <row r="852" spans="2:16" ht="15" customHeight="1">
      <c r="B852" s="3" t="s">
        <v>2616</v>
      </c>
      <c r="C852" s="12" t="str">
        <f>IF(AND(tblSalaries[[#This Row],[Region]]=Selected_Region, tblSalaries[[#This Row],[Job Type]]=Selected_Job_Type), COUNT($C$5:C851), "")</f>
        <v/>
      </c>
      <c r="D852" s="5">
        <v>41060.921516203707</v>
      </c>
      <c r="E852" s="6">
        <v>74000</v>
      </c>
      <c r="F852" s="3">
        <v>74000</v>
      </c>
      <c r="G852" s="3" t="s">
        <v>48</v>
      </c>
      <c r="H852" s="3">
        <f>tblSalaries[[#This Row],[clean Salary (in local currency)]]*VLOOKUP(tblSalaries[[#This Row],[Currency]],tblXrate[#Data],2,FALSE)</f>
        <v>72768.752704244194</v>
      </c>
      <c r="I852" s="3" t="s">
        <v>2612</v>
      </c>
      <c r="J852" s="3" t="s">
        <v>112</v>
      </c>
      <c r="K852" s="3" t="s">
        <v>50</v>
      </c>
      <c r="L852" s="3" t="str">
        <f>VLOOKUP(tblSalaries[[#This Row],[Where do you work]],tblCountries[[Actual]:[Mapping]],2,FALSE)</f>
        <v>Canada</v>
      </c>
      <c r="M852" s="12" t="str">
        <f>VLOOKUP(tblSalaries[[#This Row],[clean Country]], mapping!$M$4:$N$137, 2, FALSE)</f>
        <v>US / Canada</v>
      </c>
      <c r="N852" s="3" t="s">
        <v>38</v>
      </c>
      <c r="O852" s="12">
        <v>5</v>
      </c>
      <c r="P852" s="3">
        <v>10</v>
      </c>
    </row>
    <row r="853" spans="2:16" ht="15" customHeight="1">
      <c r="B853" s="3" t="s">
        <v>1743</v>
      </c>
      <c r="C853" s="12" t="str">
        <f>IF(AND(tblSalaries[[#This Row],[Region]]=Selected_Region, tblSalaries[[#This Row],[Job Type]]=Selected_Job_Type), COUNT($C$5:C852), "")</f>
        <v/>
      </c>
      <c r="D853" s="5">
        <v>41055.328622685185</v>
      </c>
      <c r="E853" s="6">
        <v>70000</v>
      </c>
      <c r="F853" s="3">
        <v>70000</v>
      </c>
      <c r="G853" s="3" t="s">
        <v>36</v>
      </c>
      <c r="H853" s="3">
        <f>tblSalaries[[#This Row],[clean Salary (in local currency)]]*VLOOKUP(tblSalaries[[#This Row],[Currency]],tblXrate[#Data],2,FALSE)</f>
        <v>70000</v>
      </c>
      <c r="I853" s="3" t="s">
        <v>1728</v>
      </c>
      <c r="J853" s="3" t="s">
        <v>112</v>
      </c>
      <c r="K853" s="3" t="s">
        <v>0</v>
      </c>
      <c r="L853" s="3" t="str">
        <f>VLOOKUP(tblSalaries[[#This Row],[Where do you work]],tblCountries[[Actual]:[Mapping]],2,FALSE)</f>
        <v>USA</v>
      </c>
      <c r="M853" s="12" t="str">
        <f>VLOOKUP(tblSalaries[[#This Row],[clean Country]], mapping!$M$4:$N$137, 2, FALSE)</f>
        <v>US / Canada</v>
      </c>
      <c r="N853" s="3" t="s">
        <v>38</v>
      </c>
      <c r="O853" s="12">
        <v>5</v>
      </c>
      <c r="P853" s="3">
        <v>3</v>
      </c>
    </row>
    <row r="854" spans="2:16" ht="15" customHeight="1">
      <c r="B854" s="3" t="s">
        <v>1744</v>
      </c>
      <c r="C854" s="12" t="str">
        <f>IF(AND(tblSalaries[[#This Row],[Region]]=Selected_Region, tblSalaries[[#This Row],[Job Type]]=Selected_Job_Type), COUNT($C$5:C853), "")</f>
        <v/>
      </c>
      <c r="D854" s="5">
        <v>41055.364976851852</v>
      </c>
      <c r="E854" s="6">
        <v>75000</v>
      </c>
      <c r="F854" s="3">
        <v>75000</v>
      </c>
      <c r="G854" s="3" t="s">
        <v>36</v>
      </c>
      <c r="H854" s="3">
        <f>tblSalaries[[#This Row],[clean Salary (in local currency)]]*VLOOKUP(tblSalaries[[#This Row],[Currency]],tblXrate[#Data],2,FALSE)</f>
        <v>75000</v>
      </c>
      <c r="I854" s="3" t="s">
        <v>1728</v>
      </c>
      <c r="J854" s="3" t="s">
        <v>112</v>
      </c>
      <c r="K854" s="3" t="s">
        <v>0</v>
      </c>
      <c r="L854" s="3" t="str">
        <f>VLOOKUP(tblSalaries[[#This Row],[Where do you work]],tblCountries[[Actual]:[Mapping]],2,FALSE)</f>
        <v>USA</v>
      </c>
      <c r="M854" s="12" t="str">
        <f>VLOOKUP(tblSalaries[[#This Row],[clean Country]], mapping!$M$4:$N$137, 2, FALSE)</f>
        <v>US / Canada</v>
      </c>
      <c r="N854" s="3" t="s">
        <v>38</v>
      </c>
      <c r="O854" s="12">
        <v>5</v>
      </c>
      <c r="P854" s="3">
        <v>5</v>
      </c>
    </row>
    <row r="855" spans="2:16" ht="15" customHeight="1">
      <c r="B855" s="3" t="s">
        <v>741</v>
      </c>
      <c r="C855" s="12" t="str">
        <f>IF(AND(tblSalaries[[#This Row],[Region]]=Selected_Region, tblSalaries[[#This Row],[Job Type]]=Selected_Job_Type), COUNT($C$5:C854), "")</f>
        <v/>
      </c>
      <c r="D855" s="5">
        <v>41057.410694444443</v>
      </c>
      <c r="E855" s="6" t="s">
        <v>742</v>
      </c>
      <c r="F855" s="3">
        <v>500000</v>
      </c>
      <c r="G855" s="3" t="s">
        <v>31</v>
      </c>
      <c r="H855" s="3">
        <f>tblSalaries[[#This Row],[clean Salary (in local currency)]]*VLOOKUP(tblSalaries[[#This Row],[Currency]],tblXrate[#Data],2,FALSE)</f>
        <v>8903.9583437212841</v>
      </c>
      <c r="I855" s="3" t="s">
        <v>700</v>
      </c>
      <c r="J855" s="3" t="s">
        <v>112</v>
      </c>
      <c r="K855" s="3" t="s">
        <v>1</v>
      </c>
      <c r="L855" s="3" t="str">
        <f>VLOOKUP(tblSalaries[[#This Row],[Where do you work]],tblCountries[[Actual]:[Mapping]],2,FALSE)</f>
        <v>India</v>
      </c>
      <c r="M855" s="12" t="str">
        <f>VLOOKUP(tblSalaries[[#This Row],[clean Country]], mapping!$M$4:$N$137, 2, FALSE)</f>
        <v>Asia</v>
      </c>
      <c r="N855" s="3" t="s">
        <v>38</v>
      </c>
      <c r="O855" s="12">
        <v>5</v>
      </c>
      <c r="P855" s="3">
        <v>7</v>
      </c>
    </row>
    <row r="856" spans="2:16" ht="15" customHeight="1">
      <c r="B856" s="3" t="s">
        <v>1746</v>
      </c>
      <c r="C856" s="12" t="str">
        <f>IF(AND(tblSalaries[[#This Row],[Region]]=Selected_Region, tblSalaries[[#This Row],[Job Type]]=Selected_Job_Type), COUNT($C$5:C855), "")</f>
        <v/>
      </c>
      <c r="D856" s="5">
        <v>41055.491180555553</v>
      </c>
      <c r="E856" s="6">
        <v>53000</v>
      </c>
      <c r="F856" s="3">
        <v>53000</v>
      </c>
      <c r="G856" s="3" t="s">
        <v>36</v>
      </c>
      <c r="H856" s="3">
        <f>tblSalaries[[#This Row],[clean Salary (in local currency)]]*VLOOKUP(tblSalaries[[#This Row],[Currency]],tblXrate[#Data],2,FALSE)</f>
        <v>53000</v>
      </c>
      <c r="I856" s="3" t="s">
        <v>1728</v>
      </c>
      <c r="J856" s="3" t="s">
        <v>112</v>
      </c>
      <c r="K856" s="3" t="s">
        <v>0</v>
      </c>
      <c r="L856" s="3" t="str">
        <f>VLOOKUP(tblSalaries[[#This Row],[Where do you work]],tblCountries[[Actual]:[Mapping]],2,FALSE)</f>
        <v>USA</v>
      </c>
      <c r="M856" s="12" t="str">
        <f>VLOOKUP(tblSalaries[[#This Row],[clean Country]], mapping!$M$4:$N$137, 2, FALSE)</f>
        <v>US / Canada</v>
      </c>
      <c r="N856" s="3" t="s">
        <v>38</v>
      </c>
      <c r="O856" s="12">
        <v>5</v>
      </c>
      <c r="P856" s="3">
        <v>30</v>
      </c>
    </row>
    <row r="857" spans="2:16" ht="15" customHeight="1">
      <c r="B857" s="3" t="s">
        <v>1747</v>
      </c>
      <c r="C857" s="12" t="str">
        <f>IF(AND(tblSalaries[[#This Row],[Region]]=Selected_Region, tblSalaries[[#This Row],[Job Type]]=Selected_Job_Type), COUNT($C$5:C856), "")</f>
        <v/>
      </c>
      <c r="D857" s="5">
        <v>41056.387349537035</v>
      </c>
      <c r="E857" s="6">
        <v>70000</v>
      </c>
      <c r="F857" s="3">
        <v>70000</v>
      </c>
      <c r="G857" s="3" t="s">
        <v>36</v>
      </c>
      <c r="H857" s="3">
        <f>tblSalaries[[#This Row],[clean Salary (in local currency)]]*VLOOKUP(tblSalaries[[#This Row],[Currency]],tblXrate[#Data],2,FALSE)</f>
        <v>70000</v>
      </c>
      <c r="I857" s="3" t="s">
        <v>1728</v>
      </c>
      <c r="J857" s="3" t="s">
        <v>112</v>
      </c>
      <c r="K857" s="3" t="s">
        <v>0</v>
      </c>
      <c r="L857" s="3" t="str">
        <f>VLOOKUP(tblSalaries[[#This Row],[Where do you work]],tblCountries[[Actual]:[Mapping]],2,FALSE)</f>
        <v>USA</v>
      </c>
      <c r="M857" s="12" t="str">
        <f>VLOOKUP(tblSalaries[[#This Row],[clean Country]], mapping!$M$4:$N$137, 2, FALSE)</f>
        <v>US / Canada</v>
      </c>
      <c r="N857" s="3" t="s">
        <v>61</v>
      </c>
      <c r="O857" s="12">
        <v>8</v>
      </c>
      <c r="P857" s="3">
        <v>15</v>
      </c>
    </row>
    <row r="858" spans="2:16" ht="15" customHeight="1">
      <c r="B858" s="3" t="s">
        <v>1748</v>
      </c>
      <c r="C858" s="12" t="str">
        <f>IF(AND(tblSalaries[[#This Row],[Region]]=Selected_Region, tblSalaries[[#This Row],[Job Type]]=Selected_Job_Type), COUNT($C$5:C857), "")</f>
        <v/>
      </c>
      <c r="D858" s="5">
        <v>41056.565416666665</v>
      </c>
      <c r="E858" s="6">
        <v>43000</v>
      </c>
      <c r="F858" s="3">
        <v>43000</v>
      </c>
      <c r="G858" s="3" t="s">
        <v>36</v>
      </c>
      <c r="H858" s="3">
        <f>tblSalaries[[#This Row],[clean Salary (in local currency)]]*VLOOKUP(tblSalaries[[#This Row],[Currency]],tblXrate[#Data],2,FALSE)</f>
        <v>43000</v>
      </c>
      <c r="I858" s="3" t="s">
        <v>1728</v>
      </c>
      <c r="J858" s="3" t="s">
        <v>112</v>
      </c>
      <c r="K858" s="3" t="s">
        <v>0</v>
      </c>
      <c r="L858" s="3" t="str">
        <f>VLOOKUP(tblSalaries[[#This Row],[Where do you work]],tblCountries[[Actual]:[Mapping]],2,FALSE)</f>
        <v>USA</v>
      </c>
      <c r="M858" s="12" t="str">
        <f>VLOOKUP(tblSalaries[[#This Row],[clean Country]], mapping!$M$4:$N$137, 2, FALSE)</f>
        <v>US / Canada</v>
      </c>
      <c r="N858" s="3" t="s">
        <v>38</v>
      </c>
      <c r="O858" s="12">
        <v>5</v>
      </c>
      <c r="P858" s="3">
        <v>1</v>
      </c>
    </row>
    <row r="859" spans="2:16" ht="15" customHeight="1">
      <c r="B859" s="3" t="s">
        <v>1749</v>
      </c>
      <c r="C859" s="12" t="str">
        <f>IF(AND(tblSalaries[[#This Row],[Region]]=Selected_Region, tblSalaries[[#This Row],[Job Type]]=Selected_Job_Type), COUNT($C$5:C858), "")</f>
        <v/>
      </c>
      <c r="D859" s="5">
        <v>41056.819050925929</v>
      </c>
      <c r="E859" s="6">
        <v>104000</v>
      </c>
      <c r="F859" s="3">
        <v>104000</v>
      </c>
      <c r="G859" s="3" t="s">
        <v>57</v>
      </c>
      <c r="H859" s="3">
        <f>tblSalaries[[#This Row],[clean Salary (in local currency)]]*VLOOKUP(tblSalaries[[#This Row],[Currency]],tblXrate[#Data],2,FALSE)</f>
        <v>28310.79811950968</v>
      </c>
      <c r="I859" s="3" t="s">
        <v>1728</v>
      </c>
      <c r="J859" s="3" t="s">
        <v>112</v>
      </c>
      <c r="K859" s="3" t="s">
        <v>67</v>
      </c>
      <c r="L859" s="3" t="str">
        <f>VLOOKUP(tblSalaries[[#This Row],[Where do you work]],tblCountries[[Actual]:[Mapping]],2,FALSE)</f>
        <v>UAE</v>
      </c>
      <c r="M859" s="12" t="str">
        <f>VLOOKUP(tblSalaries[[#This Row],[clean Country]], mapping!$M$4:$N$137, 2, FALSE)</f>
        <v>Middle East</v>
      </c>
      <c r="N859" s="3" t="s">
        <v>38</v>
      </c>
      <c r="O859" s="12">
        <v>5</v>
      </c>
      <c r="P859" s="3">
        <v>11</v>
      </c>
    </row>
    <row r="860" spans="2:16" ht="15" customHeight="1">
      <c r="B860" s="3" t="s">
        <v>1750</v>
      </c>
      <c r="C860" s="12" t="str">
        <f>IF(AND(tblSalaries[[#This Row],[Region]]=Selected_Region, tblSalaries[[#This Row],[Job Type]]=Selected_Job_Type), COUNT($C$5:C859), "")</f>
        <v/>
      </c>
      <c r="D860" s="5">
        <v>41057.242314814815</v>
      </c>
      <c r="E860" s="6">
        <v>95000</v>
      </c>
      <c r="F860" s="3">
        <v>95000</v>
      </c>
      <c r="G860" s="3" t="s">
        <v>63</v>
      </c>
      <c r="H860" s="3">
        <f>tblSalaries[[#This Row],[clean Salary (in local currency)]]*VLOOKUP(tblSalaries[[#This Row],[Currency]],tblXrate[#Data],2,FALSE)</f>
        <v>96891.417358250401</v>
      </c>
      <c r="I860" s="3" t="s">
        <v>1731</v>
      </c>
      <c r="J860" s="3" t="s">
        <v>112</v>
      </c>
      <c r="K860" s="3" t="s">
        <v>64</v>
      </c>
      <c r="L860" s="3" t="str">
        <f>VLOOKUP(tblSalaries[[#This Row],[Where do you work]],tblCountries[[Actual]:[Mapping]],2,FALSE)</f>
        <v>Australia</v>
      </c>
      <c r="M860" s="12" t="str">
        <f>VLOOKUP(tblSalaries[[#This Row],[clean Country]], mapping!$M$4:$N$137, 2, FALSE)</f>
        <v>Pacific</v>
      </c>
      <c r="N860" s="3" t="s">
        <v>34</v>
      </c>
      <c r="O860" s="12">
        <v>2.5</v>
      </c>
      <c r="P860" s="3">
        <v>20</v>
      </c>
    </row>
    <row r="861" spans="2:16" ht="15" customHeight="1">
      <c r="B861" s="3" t="s">
        <v>1751</v>
      </c>
      <c r="C861" s="12" t="str">
        <f>IF(AND(tblSalaries[[#This Row],[Region]]=Selected_Region, tblSalaries[[#This Row],[Job Type]]=Selected_Job_Type), COUNT($C$5:C860), "")</f>
        <v/>
      </c>
      <c r="D861" s="5">
        <v>41057.559976851851</v>
      </c>
      <c r="E861" s="6">
        <v>55</v>
      </c>
      <c r="F861" s="3">
        <v>55000</v>
      </c>
      <c r="G861" s="3" t="s">
        <v>92</v>
      </c>
      <c r="H861" s="3">
        <f>tblSalaries[[#This Row],[clean Salary (in local currency)]]*VLOOKUP(tblSalaries[[#This Row],[Currency]],tblXrate[#Data],2,FALSE)</f>
        <v>43867.345148271634</v>
      </c>
      <c r="I861" s="3" t="s">
        <v>1728</v>
      </c>
      <c r="J861" s="3" t="s">
        <v>112</v>
      </c>
      <c r="K861" s="3" t="s">
        <v>113</v>
      </c>
      <c r="L861" s="3" t="str">
        <f>VLOOKUP(tblSalaries[[#This Row],[Where do you work]],tblCountries[[Actual]:[Mapping]],2,FALSE)</f>
        <v>New Zealand</v>
      </c>
      <c r="M861" s="12" t="str">
        <f>VLOOKUP(tblSalaries[[#This Row],[clean Country]], mapping!$M$4:$N$137, 2, FALSE)</f>
        <v>Pacific</v>
      </c>
      <c r="N861" s="3" t="s">
        <v>61</v>
      </c>
      <c r="O861" s="12">
        <v>8</v>
      </c>
      <c r="P861" s="3">
        <v>10</v>
      </c>
    </row>
    <row r="862" spans="2:16" ht="15" customHeight="1">
      <c r="B862" s="3" t="s">
        <v>1752</v>
      </c>
      <c r="C862" s="12" t="str">
        <f>IF(AND(tblSalaries[[#This Row],[Region]]=Selected_Region, tblSalaries[[#This Row],[Job Type]]=Selected_Job_Type), COUNT($C$5:C861), "")</f>
        <v/>
      </c>
      <c r="D862" s="5">
        <v>41057.785127314812</v>
      </c>
      <c r="E862" s="6">
        <v>29000</v>
      </c>
      <c r="F862" s="3">
        <v>29000</v>
      </c>
      <c r="G862" s="3" t="s">
        <v>108</v>
      </c>
      <c r="H862" s="3">
        <f>tblSalaries[[#This Row],[clean Salary (in local currency)]]*VLOOKUP(tblSalaries[[#This Row],[Currency]],tblXrate[#Data],2,FALSE)</f>
        <v>45709.169889951241</v>
      </c>
      <c r="I862" s="3" t="s">
        <v>1728</v>
      </c>
      <c r="J862" s="3" t="s">
        <v>112</v>
      </c>
      <c r="K862" s="3" t="s">
        <v>89</v>
      </c>
      <c r="L862" s="3" t="str">
        <f>VLOOKUP(tblSalaries[[#This Row],[Where do you work]],tblCountries[[Actual]:[Mapping]],2,FALSE)</f>
        <v>UK</v>
      </c>
      <c r="M862" s="12" t="str">
        <f>VLOOKUP(tblSalaries[[#This Row],[clean Country]], mapping!$M$4:$N$137, 2, FALSE)</f>
        <v>EU</v>
      </c>
      <c r="N862" s="3" t="s">
        <v>38</v>
      </c>
      <c r="O862" s="12">
        <v>5</v>
      </c>
      <c r="P862" s="3">
        <v>14</v>
      </c>
    </row>
    <row r="863" spans="2:16" ht="15" customHeight="1">
      <c r="B863" s="3" t="s">
        <v>1753</v>
      </c>
      <c r="C863" s="12" t="str">
        <f>IF(AND(tblSalaries[[#This Row],[Region]]=Selected_Region, tblSalaries[[#This Row],[Job Type]]=Selected_Job_Type), COUNT($C$5:C862), "")</f>
        <v/>
      </c>
      <c r="D863" s="5">
        <v>41057.959814814814</v>
      </c>
      <c r="E863" s="6">
        <v>75000</v>
      </c>
      <c r="F863" s="3">
        <v>75000</v>
      </c>
      <c r="G863" s="3" t="s">
        <v>36</v>
      </c>
      <c r="H863" s="3">
        <f>tblSalaries[[#This Row],[clean Salary (in local currency)]]*VLOOKUP(tblSalaries[[#This Row],[Currency]],tblXrate[#Data],2,FALSE)</f>
        <v>75000</v>
      </c>
      <c r="I863" s="3" t="s">
        <v>1728</v>
      </c>
      <c r="J863" s="3" t="s">
        <v>112</v>
      </c>
      <c r="K863" s="3" t="s">
        <v>0</v>
      </c>
      <c r="L863" s="3" t="str">
        <f>VLOOKUP(tblSalaries[[#This Row],[Where do you work]],tblCountries[[Actual]:[Mapping]],2,FALSE)</f>
        <v>USA</v>
      </c>
      <c r="M863" s="12" t="str">
        <f>VLOOKUP(tblSalaries[[#This Row],[clean Country]], mapping!$M$4:$N$137, 2, FALSE)</f>
        <v>US / Canada</v>
      </c>
      <c r="N863" s="3" t="s">
        <v>38</v>
      </c>
      <c r="O863" s="12">
        <v>5</v>
      </c>
      <c r="P863" s="3">
        <v>12</v>
      </c>
    </row>
    <row r="864" spans="2:16" ht="15" customHeight="1">
      <c r="B864" s="3" t="s">
        <v>1754</v>
      </c>
      <c r="C864" s="12" t="str">
        <f>IF(AND(tblSalaries[[#This Row],[Region]]=Selected_Region, tblSalaries[[#This Row],[Job Type]]=Selected_Job_Type), COUNT($C$5:C863), "")</f>
        <v/>
      </c>
      <c r="D864" s="5">
        <v>41057.961840277778</v>
      </c>
      <c r="E864" s="6" t="s">
        <v>1755</v>
      </c>
      <c r="F864" s="3">
        <v>216000</v>
      </c>
      <c r="G864" s="3" t="s">
        <v>57</v>
      </c>
      <c r="H864" s="3">
        <f>tblSalaries[[#This Row],[clean Salary (in local currency)]]*VLOOKUP(tblSalaries[[#This Row],[Currency]],tblXrate[#Data],2,FALSE)</f>
        <v>58799.349940520107</v>
      </c>
      <c r="I864" s="3" t="s">
        <v>1740</v>
      </c>
      <c r="J864" s="3" t="s">
        <v>112</v>
      </c>
      <c r="K864" s="3" t="s">
        <v>58</v>
      </c>
      <c r="L864" s="3" t="str">
        <f>VLOOKUP(tblSalaries[[#This Row],[Where do you work]],tblCountries[[Actual]:[Mapping]],2,FALSE)</f>
        <v>Dubai</v>
      </c>
      <c r="M864" s="12" t="str">
        <f>VLOOKUP(tblSalaries[[#This Row],[clean Country]], mapping!$M$4:$N$137, 2, FALSE)</f>
        <v>Middle East</v>
      </c>
      <c r="N864" s="3" t="s">
        <v>38</v>
      </c>
      <c r="O864" s="12">
        <v>5</v>
      </c>
      <c r="P864" s="3">
        <v>2</v>
      </c>
    </row>
    <row r="865" spans="2:16" ht="15" customHeight="1">
      <c r="B865" s="3" t="s">
        <v>1756</v>
      </c>
      <c r="C865" s="12" t="str">
        <f>IF(AND(tblSalaries[[#This Row],[Region]]=Selected_Region, tblSalaries[[#This Row],[Job Type]]=Selected_Job_Type), COUNT($C$5:C864), "")</f>
        <v/>
      </c>
      <c r="D865" s="5">
        <v>41058.000243055554</v>
      </c>
      <c r="E865" s="6">
        <v>61000</v>
      </c>
      <c r="F865" s="3">
        <v>61000</v>
      </c>
      <c r="G865" s="3" t="s">
        <v>36</v>
      </c>
      <c r="H865" s="3">
        <f>tblSalaries[[#This Row],[clean Salary (in local currency)]]*VLOOKUP(tblSalaries[[#This Row],[Currency]],tblXrate[#Data],2,FALSE)</f>
        <v>61000</v>
      </c>
      <c r="I865" s="3" t="s">
        <v>1728</v>
      </c>
      <c r="J865" s="3" t="s">
        <v>112</v>
      </c>
      <c r="K865" s="3" t="s">
        <v>0</v>
      </c>
      <c r="L865" s="3" t="str">
        <f>VLOOKUP(tblSalaries[[#This Row],[Where do you work]],tblCountries[[Actual]:[Mapping]],2,FALSE)</f>
        <v>USA</v>
      </c>
      <c r="M865" s="12" t="str">
        <f>VLOOKUP(tblSalaries[[#This Row],[clean Country]], mapping!$M$4:$N$137, 2, FALSE)</f>
        <v>US / Canada</v>
      </c>
      <c r="N865" s="3" t="s">
        <v>38</v>
      </c>
      <c r="O865" s="12">
        <v>5</v>
      </c>
      <c r="P865" s="3">
        <v>1.5</v>
      </c>
    </row>
    <row r="866" spans="2:16" ht="15" customHeight="1">
      <c r="B866" s="3" t="s">
        <v>747</v>
      </c>
      <c r="C866" s="12" t="str">
        <f>IF(AND(tblSalaries[[#This Row],[Region]]=Selected_Region, tblSalaries[[#This Row],[Job Type]]=Selected_Job_Type), COUNT($C$5:C865), "")</f>
        <v/>
      </c>
      <c r="D866" s="5">
        <v>41057.9453125</v>
      </c>
      <c r="E866" s="6">
        <v>500000</v>
      </c>
      <c r="F866" s="3">
        <v>500000</v>
      </c>
      <c r="G866" s="3" t="s">
        <v>31</v>
      </c>
      <c r="H866" s="3">
        <f>tblSalaries[[#This Row],[clean Salary (in local currency)]]*VLOOKUP(tblSalaries[[#This Row],[Currency]],tblXrate[#Data],2,FALSE)</f>
        <v>8903.9583437212841</v>
      </c>
      <c r="I866" s="3" t="s">
        <v>700</v>
      </c>
      <c r="J866" s="3" t="s">
        <v>112</v>
      </c>
      <c r="K866" s="3" t="s">
        <v>1</v>
      </c>
      <c r="L866" s="3" t="str">
        <f>VLOOKUP(tblSalaries[[#This Row],[Where do you work]],tblCountries[[Actual]:[Mapping]],2,FALSE)</f>
        <v>India</v>
      </c>
      <c r="M866" s="12" t="str">
        <f>VLOOKUP(tblSalaries[[#This Row],[clean Country]], mapping!$M$4:$N$137, 2, FALSE)</f>
        <v>Asia</v>
      </c>
      <c r="N866" s="3" t="s">
        <v>38</v>
      </c>
      <c r="O866" s="12">
        <v>5</v>
      </c>
      <c r="P866" s="3">
        <v>0.8</v>
      </c>
    </row>
    <row r="867" spans="2:16" ht="15" customHeight="1">
      <c r="B867" s="3" t="s">
        <v>1758</v>
      </c>
      <c r="C867" s="12" t="str">
        <f>IF(AND(tblSalaries[[#This Row],[Region]]=Selected_Region, tblSalaries[[#This Row],[Job Type]]=Selected_Job_Type), COUNT($C$5:C866), "")</f>
        <v/>
      </c>
      <c r="D867" s="5">
        <v>41058.688263888886</v>
      </c>
      <c r="E867" s="6">
        <v>75000</v>
      </c>
      <c r="F867" s="3">
        <v>75000</v>
      </c>
      <c r="G867" s="3" t="s">
        <v>43</v>
      </c>
      <c r="H867" s="3">
        <f>tblSalaries[[#This Row],[clean Salary (in local currency)]]*VLOOKUP(tblSalaries[[#This Row],[Currency]],tblXrate[#Data],2,FALSE)</f>
        <v>95279.957924370581</v>
      </c>
      <c r="I867" s="3" t="s">
        <v>1728</v>
      </c>
      <c r="J867" s="3" t="s">
        <v>112</v>
      </c>
      <c r="K867" s="3" t="s">
        <v>119</v>
      </c>
      <c r="L867" s="3" t="str">
        <f>VLOOKUP(tblSalaries[[#This Row],[Where do you work]],tblCountries[[Actual]:[Mapping]],2,FALSE)</f>
        <v>Netherlands</v>
      </c>
      <c r="M867" s="12" t="str">
        <f>VLOOKUP(tblSalaries[[#This Row],[clean Country]], mapping!$M$4:$N$137, 2, FALSE)</f>
        <v>EU</v>
      </c>
      <c r="N867" s="3" t="s">
        <v>61</v>
      </c>
      <c r="O867" s="12">
        <v>8</v>
      </c>
      <c r="P867" s="3">
        <v>16</v>
      </c>
    </row>
    <row r="868" spans="2:16" ht="15" customHeight="1">
      <c r="B868" s="3" t="s">
        <v>1759</v>
      </c>
      <c r="C868" s="12" t="str">
        <f>IF(AND(tblSalaries[[#This Row],[Region]]=Selected_Region, tblSalaries[[#This Row],[Job Type]]=Selected_Job_Type), COUNT($C$5:C867), "")</f>
        <v/>
      </c>
      <c r="D868" s="5">
        <v>41058.792916666665</v>
      </c>
      <c r="E868" s="6">
        <v>75000</v>
      </c>
      <c r="F868" s="3">
        <v>75000</v>
      </c>
      <c r="G868" s="3" t="s">
        <v>36</v>
      </c>
      <c r="H868" s="3">
        <f>tblSalaries[[#This Row],[clean Salary (in local currency)]]*VLOOKUP(tblSalaries[[#This Row],[Currency]],tblXrate[#Data],2,FALSE)</f>
        <v>75000</v>
      </c>
      <c r="I868" s="3" t="s">
        <v>1728</v>
      </c>
      <c r="J868" s="3" t="s">
        <v>112</v>
      </c>
      <c r="K868" s="3" t="s">
        <v>0</v>
      </c>
      <c r="L868" s="3" t="str">
        <f>VLOOKUP(tblSalaries[[#This Row],[Where do you work]],tblCountries[[Actual]:[Mapping]],2,FALSE)</f>
        <v>USA</v>
      </c>
      <c r="M868" s="12" t="str">
        <f>VLOOKUP(tblSalaries[[#This Row],[clean Country]], mapping!$M$4:$N$137, 2, FALSE)</f>
        <v>US / Canada</v>
      </c>
      <c r="N868" s="3" t="s">
        <v>38</v>
      </c>
      <c r="O868" s="12">
        <v>5</v>
      </c>
      <c r="P868" s="3">
        <v>7</v>
      </c>
    </row>
    <row r="869" spans="2:16" ht="15" customHeight="1">
      <c r="B869" s="3" t="s">
        <v>1760</v>
      </c>
      <c r="C869" s="12" t="str">
        <f>IF(AND(tblSalaries[[#This Row],[Region]]=Selected_Region, tblSalaries[[#This Row],[Job Type]]=Selected_Job_Type), COUNT($C$5:C868), "")</f>
        <v/>
      </c>
      <c r="D869" s="5">
        <v>41059.059328703705</v>
      </c>
      <c r="E869" s="6">
        <v>57678.400000000001</v>
      </c>
      <c r="F869" s="3">
        <v>57678</v>
      </c>
      <c r="G869" s="3" t="s">
        <v>36</v>
      </c>
      <c r="H869" s="3">
        <f>tblSalaries[[#This Row],[clean Salary (in local currency)]]*VLOOKUP(tblSalaries[[#This Row],[Currency]],tblXrate[#Data],2,FALSE)</f>
        <v>57678</v>
      </c>
      <c r="I869" s="3" t="s">
        <v>1728</v>
      </c>
      <c r="J869" s="3" t="s">
        <v>112</v>
      </c>
      <c r="K869" s="3" t="s">
        <v>0</v>
      </c>
      <c r="L869" s="3" t="str">
        <f>VLOOKUP(tblSalaries[[#This Row],[Where do you work]],tblCountries[[Actual]:[Mapping]],2,FALSE)</f>
        <v>USA</v>
      </c>
      <c r="M869" s="12" t="str">
        <f>VLOOKUP(tblSalaries[[#This Row],[clean Country]], mapping!$M$4:$N$137, 2, FALSE)</f>
        <v>US / Canada</v>
      </c>
      <c r="N869" s="3" t="s">
        <v>38</v>
      </c>
      <c r="O869" s="12">
        <v>5</v>
      </c>
      <c r="P869" s="3">
        <v>2</v>
      </c>
    </row>
    <row r="870" spans="2:16" ht="15" customHeight="1">
      <c r="B870" s="3" t="s">
        <v>1761</v>
      </c>
      <c r="C870" s="12" t="str">
        <f>IF(AND(tblSalaries[[#This Row],[Region]]=Selected_Region, tblSalaries[[#This Row],[Job Type]]=Selected_Job_Type), COUNT($C$5:C869), "")</f>
        <v/>
      </c>
      <c r="D870" s="5">
        <v>41059.938599537039</v>
      </c>
      <c r="E870" s="6" t="s">
        <v>1762</v>
      </c>
      <c r="F870" s="3">
        <v>61000</v>
      </c>
      <c r="G870" s="3" t="s">
        <v>36</v>
      </c>
      <c r="H870" s="3">
        <f>tblSalaries[[#This Row],[clean Salary (in local currency)]]*VLOOKUP(tblSalaries[[#This Row],[Currency]],tblXrate[#Data],2,FALSE)</f>
        <v>61000</v>
      </c>
      <c r="I870" s="3" t="s">
        <v>1728</v>
      </c>
      <c r="J870" s="3" t="s">
        <v>112</v>
      </c>
      <c r="K870" s="3" t="s">
        <v>0</v>
      </c>
      <c r="L870" s="3" t="str">
        <f>VLOOKUP(tblSalaries[[#This Row],[Where do you work]],tblCountries[[Actual]:[Mapping]],2,FALSE)</f>
        <v>USA</v>
      </c>
      <c r="M870" s="12" t="str">
        <f>VLOOKUP(tblSalaries[[#This Row],[clean Country]], mapping!$M$4:$N$137, 2, FALSE)</f>
        <v>US / Canada</v>
      </c>
      <c r="N870" s="3" t="s">
        <v>38</v>
      </c>
      <c r="O870" s="12">
        <v>5</v>
      </c>
      <c r="P870" s="3">
        <v>5</v>
      </c>
    </row>
    <row r="871" spans="2:16" ht="15" customHeight="1">
      <c r="B871" s="3" t="s">
        <v>1763</v>
      </c>
      <c r="C871" s="12" t="str">
        <f>IF(AND(tblSalaries[[#This Row],[Region]]=Selected_Region, tblSalaries[[#This Row],[Job Type]]=Selected_Job_Type), COUNT($C$5:C870), "")</f>
        <v/>
      </c>
      <c r="D871" s="5">
        <v>41060.175219907411</v>
      </c>
      <c r="E871" s="6">
        <v>75000</v>
      </c>
      <c r="F871" s="3">
        <v>75000</v>
      </c>
      <c r="G871" s="3" t="s">
        <v>36</v>
      </c>
      <c r="H871" s="3">
        <f>tblSalaries[[#This Row],[clean Salary (in local currency)]]*VLOOKUP(tblSalaries[[#This Row],[Currency]],tblXrate[#Data],2,FALSE)</f>
        <v>75000</v>
      </c>
      <c r="I871" s="3" t="s">
        <v>1728</v>
      </c>
      <c r="J871" s="3" t="s">
        <v>112</v>
      </c>
      <c r="K871" s="3" t="s">
        <v>0</v>
      </c>
      <c r="L871" s="3" t="str">
        <f>VLOOKUP(tblSalaries[[#This Row],[Where do you work]],tblCountries[[Actual]:[Mapping]],2,FALSE)</f>
        <v>USA</v>
      </c>
      <c r="M871" s="12" t="str">
        <f>VLOOKUP(tblSalaries[[#This Row],[clean Country]], mapping!$M$4:$N$137, 2, FALSE)</f>
        <v>US / Canada</v>
      </c>
      <c r="N871" s="3" t="s">
        <v>61</v>
      </c>
      <c r="O871" s="12">
        <v>8</v>
      </c>
      <c r="P871" s="3">
        <v>1.5</v>
      </c>
    </row>
    <row r="872" spans="2:16" ht="15" customHeight="1">
      <c r="B872" s="3" t="s">
        <v>769</v>
      </c>
      <c r="C872" s="12" t="str">
        <f>IF(AND(tblSalaries[[#This Row],[Region]]=Selected_Region, tblSalaries[[#This Row],[Job Type]]=Selected_Job_Type), COUNT($C$5:C871), "")</f>
        <v/>
      </c>
      <c r="D872" s="5">
        <v>41067.022499999999</v>
      </c>
      <c r="E872" s="6" t="s">
        <v>770</v>
      </c>
      <c r="F872" s="3">
        <v>500000</v>
      </c>
      <c r="G872" s="3" t="s">
        <v>31</v>
      </c>
      <c r="H872" s="3">
        <f>tblSalaries[[#This Row],[clean Salary (in local currency)]]*VLOOKUP(tblSalaries[[#This Row],[Currency]],tblXrate[#Data],2,FALSE)</f>
        <v>8903.9583437212841</v>
      </c>
      <c r="I872" s="3" t="s">
        <v>700</v>
      </c>
      <c r="J872" s="3" t="s">
        <v>112</v>
      </c>
      <c r="K872" s="3" t="s">
        <v>1</v>
      </c>
      <c r="L872" s="3" t="str">
        <f>VLOOKUP(tblSalaries[[#This Row],[Where do you work]],tblCountries[[Actual]:[Mapping]],2,FALSE)</f>
        <v>India</v>
      </c>
      <c r="M872" s="12" t="str">
        <f>VLOOKUP(tblSalaries[[#This Row],[clean Country]], mapping!$M$4:$N$137, 2, FALSE)</f>
        <v>Asia</v>
      </c>
      <c r="N872" s="3" t="s">
        <v>38</v>
      </c>
      <c r="O872" s="12">
        <v>5</v>
      </c>
      <c r="P872" s="3">
        <v>2</v>
      </c>
    </row>
    <row r="873" spans="2:16" ht="15" customHeight="1">
      <c r="B873" s="3" t="s">
        <v>1765</v>
      </c>
      <c r="C873" s="12" t="str">
        <f>IF(AND(tblSalaries[[#This Row],[Region]]=Selected_Region, tblSalaries[[#This Row],[Job Type]]=Selected_Job_Type), COUNT($C$5:C872), "")</f>
        <v/>
      </c>
      <c r="D873" s="5">
        <v>41061.244571759256</v>
      </c>
      <c r="E873" s="6">
        <v>17728.57</v>
      </c>
      <c r="F873" s="3">
        <v>17728</v>
      </c>
      <c r="G873" s="3" t="s">
        <v>36</v>
      </c>
      <c r="H873" s="3">
        <f>tblSalaries[[#This Row],[clean Salary (in local currency)]]*VLOOKUP(tblSalaries[[#This Row],[Currency]],tblXrate[#Data],2,FALSE)</f>
        <v>17728</v>
      </c>
      <c r="I873" s="3" t="s">
        <v>1740</v>
      </c>
      <c r="J873" s="3" t="s">
        <v>112</v>
      </c>
      <c r="K873" s="3" t="s">
        <v>854</v>
      </c>
      <c r="L873" s="3" t="str">
        <f>VLOOKUP(tblSalaries[[#This Row],[Where do you work]],tblCountries[[Actual]:[Mapping]],2,FALSE)</f>
        <v>Mexico</v>
      </c>
      <c r="M873" s="12" t="str">
        <f>VLOOKUP(tblSalaries[[#This Row],[clean Country]], mapping!$M$4:$N$137, 2, FALSE)</f>
        <v>Latin America</v>
      </c>
      <c r="N873" s="3" t="s">
        <v>38</v>
      </c>
      <c r="O873" s="12">
        <v>5</v>
      </c>
      <c r="P873" s="3">
        <v>3</v>
      </c>
    </row>
    <row r="874" spans="2:16" ht="15" customHeight="1">
      <c r="B874" s="3" t="s">
        <v>1766</v>
      </c>
      <c r="C874" s="12" t="str">
        <f>IF(AND(tblSalaries[[#This Row],[Region]]=Selected_Region, tblSalaries[[#This Row],[Job Type]]=Selected_Job_Type), COUNT($C$5:C873), "")</f>
        <v/>
      </c>
      <c r="D874" s="5">
        <v>41062.141076388885</v>
      </c>
      <c r="E874" s="6">
        <v>62000</v>
      </c>
      <c r="F874" s="3">
        <v>62000</v>
      </c>
      <c r="G874" s="3" t="s">
        <v>36</v>
      </c>
      <c r="H874" s="3">
        <f>tblSalaries[[#This Row],[clean Salary (in local currency)]]*VLOOKUP(tblSalaries[[#This Row],[Currency]],tblXrate[#Data],2,FALSE)</f>
        <v>62000</v>
      </c>
      <c r="I874" s="3" t="s">
        <v>1728</v>
      </c>
      <c r="J874" s="3" t="s">
        <v>112</v>
      </c>
      <c r="K874" s="3" t="s">
        <v>0</v>
      </c>
      <c r="L874" s="3" t="str">
        <f>VLOOKUP(tblSalaries[[#This Row],[Where do you work]],tblCountries[[Actual]:[Mapping]],2,FALSE)</f>
        <v>USA</v>
      </c>
      <c r="M874" s="12" t="str">
        <f>VLOOKUP(tblSalaries[[#This Row],[clean Country]], mapping!$M$4:$N$137, 2, FALSE)</f>
        <v>US / Canada</v>
      </c>
      <c r="N874" s="3" t="s">
        <v>34</v>
      </c>
      <c r="O874" s="12">
        <v>2.5</v>
      </c>
      <c r="P874" s="3">
        <v>5</v>
      </c>
    </row>
    <row r="875" spans="2:16" ht="15" customHeight="1">
      <c r="B875" s="3" t="s">
        <v>1767</v>
      </c>
      <c r="C875" s="12" t="str">
        <f>IF(AND(tblSalaries[[#This Row],[Region]]=Selected_Region, tblSalaries[[#This Row],[Job Type]]=Selected_Job_Type), COUNT($C$5:C874), "")</f>
        <v/>
      </c>
      <c r="D875" s="5">
        <v>41065.163611111115</v>
      </c>
      <c r="E875" s="6" t="s">
        <v>1768</v>
      </c>
      <c r="F875" s="3">
        <v>30500</v>
      </c>
      <c r="G875" s="3" t="s">
        <v>36</v>
      </c>
      <c r="H875" s="3">
        <f>tblSalaries[[#This Row],[clean Salary (in local currency)]]*VLOOKUP(tblSalaries[[#This Row],[Currency]],tblXrate[#Data],2,FALSE)</f>
        <v>30500</v>
      </c>
      <c r="I875" s="3" t="s">
        <v>1728</v>
      </c>
      <c r="J875" s="3" t="s">
        <v>112</v>
      </c>
      <c r="K875" s="3" t="s">
        <v>227</v>
      </c>
      <c r="L875" s="3" t="str">
        <f>VLOOKUP(tblSalaries[[#This Row],[Where do you work]],tblCountries[[Actual]:[Mapping]],2,FALSE)</f>
        <v>Brazil</v>
      </c>
      <c r="M875" s="12" t="str">
        <f>VLOOKUP(tblSalaries[[#This Row],[clean Country]], mapping!$M$4:$N$137, 2, FALSE)</f>
        <v>Latin America</v>
      </c>
      <c r="N875" s="3" t="s">
        <v>61</v>
      </c>
      <c r="O875" s="12">
        <v>8</v>
      </c>
      <c r="P875" s="3">
        <v>8</v>
      </c>
    </row>
    <row r="876" spans="2:16" ht="15" customHeight="1">
      <c r="B876" s="3" t="s">
        <v>1769</v>
      </c>
      <c r="C876" s="12" t="str">
        <f>IF(AND(tblSalaries[[#This Row],[Region]]=Selected_Region, tblSalaries[[#This Row],[Job Type]]=Selected_Job_Type), COUNT($C$5:C875), "")</f>
        <v/>
      </c>
      <c r="D876" s="5">
        <v>41065.898460648146</v>
      </c>
      <c r="E876" s="6">
        <v>85000</v>
      </c>
      <c r="F876" s="3">
        <v>85000</v>
      </c>
      <c r="G876" s="3" t="s">
        <v>36</v>
      </c>
      <c r="H876" s="3">
        <f>tblSalaries[[#This Row],[clean Salary (in local currency)]]*VLOOKUP(tblSalaries[[#This Row],[Currency]],tblXrate[#Data],2,FALSE)</f>
        <v>85000</v>
      </c>
      <c r="I876" s="3" t="s">
        <v>1728</v>
      </c>
      <c r="J876" s="3" t="s">
        <v>112</v>
      </c>
      <c r="K876" s="3" t="s">
        <v>0</v>
      </c>
      <c r="L876" s="3" t="str">
        <f>VLOOKUP(tblSalaries[[#This Row],[Where do you work]],tblCountries[[Actual]:[Mapping]],2,FALSE)</f>
        <v>USA</v>
      </c>
      <c r="M876" s="12" t="str">
        <f>VLOOKUP(tblSalaries[[#This Row],[clean Country]], mapping!$M$4:$N$137, 2, FALSE)</f>
        <v>US / Canada</v>
      </c>
      <c r="N876" s="3" t="s">
        <v>38</v>
      </c>
      <c r="O876" s="12">
        <v>5</v>
      </c>
      <c r="P876" s="3">
        <v>12</v>
      </c>
    </row>
    <row r="877" spans="2:16" ht="15" customHeight="1">
      <c r="B877" s="3" t="s">
        <v>1770</v>
      </c>
      <c r="C877" s="12" t="str">
        <f>IF(AND(tblSalaries[[#This Row],[Region]]=Selected_Region, tblSalaries[[#This Row],[Job Type]]=Selected_Job_Type), COUNT($C$5:C876), "")</f>
        <v/>
      </c>
      <c r="D877" s="5">
        <v>41065.951620370368</v>
      </c>
      <c r="E877" s="6">
        <v>40000</v>
      </c>
      <c r="F877" s="3">
        <v>40000</v>
      </c>
      <c r="G877" s="3" t="s">
        <v>43</v>
      </c>
      <c r="H877" s="3">
        <f>tblSalaries[[#This Row],[clean Salary (in local currency)]]*VLOOKUP(tblSalaries[[#This Row],[Currency]],tblXrate[#Data],2,FALSE)</f>
        <v>50815.977559664309</v>
      </c>
      <c r="I877" s="3" t="s">
        <v>1728</v>
      </c>
      <c r="J877" s="3" t="s">
        <v>112</v>
      </c>
      <c r="K877" s="3" t="s">
        <v>291</v>
      </c>
      <c r="L877" s="3" t="str">
        <f>VLOOKUP(tblSalaries[[#This Row],[Where do you work]],tblCountries[[Actual]:[Mapping]],2,FALSE)</f>
        <v>Germany</v>
      </c>
      <c r="M877" s="12" t="str">
        <f>VLOOKUP(tblSalaries[[#This Row],[clean Country]], mapping!$M$4:$N$137, 2, FALSE)</f>
        <v>EU</v>
      </c>
      <c r="N877" s="3" t="s">
        <v>34</v>
      </c>
      <c r="O877" s="12">
        <v>2.5</v>
      </c>
      <c r="P877" s="3">
        <v>3</v>
      </c>
    </row>
    <row r="878" spans="2:16" ht="15" customHeight="1">
      <c r="B878" s="3" t="s">
        <v>1125</v>
      </c>
      <c r="C878" s="12" t="str">
        <f>IF(AND(tblSalaries[[#This Row],[Region]]=Selected_Region, tblSalaries[[#This Row],[Job Type]]=Selected_Job_Type), COUNT($C$5:C877), "")</f>
        <v/>
      </c>
      <c r="D878" s="5">
        <v>41055.088148148148</v>
      </c>
      <c r="E878" s="6">
        <v>72000</v>
      </c>
      <c r="F878" s="3">
        <v>72000</v>
      </c>
      <c r="G878" s="3" t="s">
        <v>48</v>
      </c>
      <c r="H878" s="3">
        <f>tblSalaries[[#This Row],[clean Salary (in local currency)]]*VLOOKUP(tblSalaries[[#This Row],[Currency]],tblXrate[#Data],2,FALSE)</f>
        <v>70802.029658183528</v>
      </c>
      <c r="I878" s="3" t="s">
        <v>433</v>
      </c>
      <c r="J878" s="3" t="s">
        <v>433</v>
      </c>
      <c r="K878" s="3" t="s">
        <v>50</v>
      </c>
      <c r="L878" s="3" t="str">
        <f>VLOOKUP(tblSalaries[[#This Row],[Where do you work]],tblCountries[[Actual]:[Mapping]],2,FALSE)</f>
        <v>Canada</v>
      </c>
      <c r="M878" s="12" t="str">
        <f>VLOOKUP(tblSalaries[[#This Row],[clean Country]], mapping!$M$4:$N$137, 2, FALSE)</f>
        <v>US / Canada</v>
      </c>
      <c r="N878" s="3" t="s">
        <v>38</v>
      </c>
      <c r="O878" s="12">
        <v>5</v>
      </c>
    </row>
    <row r="879" spans="2:16" ht="15" customHeight="1">
      <c r="B879" s="3" t="s">
        <v>1772</v>
      </c>
      <c r="C879" s="12" t="str">
        <f>IF(AND(tblSalaries[[#This Row],[Region]]=Selected_Region, tblSalaries[[#This Row],[Job Type]]=Selected_Job_Type), COUNT($C$5:C878), "")</f>
        <v/>
      </c>
      <c r="D879" s="5">
        <v>41072.769895833335</v>
      </c>
      <c r="E879" s="6">
        <v>32000</v>
      </c>
      <c r="F879" s="3">
        <v>32000</v>
      </c>
      <c r="G879" s="3" t="s">
        <v>108</v>
      </c>
      <c r="H879" s="3">
        <f>tblSalaries[[#This Row],[clean Salary (in local currency)]]*VLOOKUP(tblSalaries[[#This Row],[Currency]],tblXrate[#Data],2,FALSE)</f>
        <v>50437.70470615309</v>
      </c>
      <c r="I879" s="3" t="s">
        <v>1728</v>
      </c>
      <c r="J879" s="3" t="s">
        <v>112</v>
      </c>
      <c r="K879" s="3" t="s">
        <v>89</v>
      </c>
      <c r="L879" s="3" t="str">
        <f>VLOOKUP(tblSalaries[[#This Row],[Where do you work]],tblCountries[[Actual]:[Mapping]],2,FALSE)</f>
        <v>UK</v>
      </c>
      <c r="M879" s="12" t="str">
        <f>VLOOKUP(tblSalaries[[#This Row],[clean Country]], mapping!$M$4:$N$137, 2, FALSE)</f>
        <v>EU</v>
      </c>
      <c r="N879" s="3" t="s">
        <v>61</v>
      </c>
      <c r="O879" s="12">
        <v>8</v>
      </c>
      <c r="P879" s="3">
        <v>1</v>
      </c>
    </row>
    <row r="880" spans="2:16" ht="15" customHeight="1">
      <c r="B880" s="3" t="s">
        <v>1773</v>
      </c>
      <c r="C880" s="12" t="str">
        <f>IF(AND(tblSalaries[[#This Row],[Region]]=Selected_Region, tblSalaries[[#This Row],[Job Type]]=Selected_Job_Type), COUNT($C$5:C879), "")</f>
        <v/>
      </c>
      <c r="D880" s="5">
        <v>41076.340960648151</v>
      </c>
      <c r="E880" s="6" t="s">
        <v>1774</v>
      </c>
      <c r="F880" s="3">
        <v>63000</v>
      </c>
      <c r="G880" s="3" t="s">
        <v>36</v>
      </c>
      <c r="H880" s="3">
        <f>tblSalaries[[#This Row],[clean Salary (in local currency)]]*VLOOKUP(tblSalaries[[#This Row],[Currency]],tblXrate[#Data],2,FALSE)</f>
        <v>63000</v>
      </c>
      <c r="I880" s="3" t="s">
        <v>1728</v>
      </c>
      <c r="J880" s="3" t="s">
        <v>112</v>
      </c>
      <c r="K880" s="3" t="s">
        <v>0</v>
      </c>
      <c r="L880" s="3" t="str">
        <f>VLOOKUP(tblSalaries[[#This Row],[Where do you work]],tblCountries[[Actual]:[Mapping]],2,FALSE)</f>
        <v>USA</v>
      </c>
      <c r="M880" s="12" t="str">
        <f>VLOOKUP(tblSalaries[[#This Row],[clean Country]], mapping!$M$4:$N$137, 2, FALSE)</f>
        <v>US / Canada</v>
      </c>
      <c r="N880" s="3" t="s">
        <v>61</v>
      </c>
      <c r="O880" s="12">
        <v>8</v>
      </c>
      <c r="P880" s="3">
        <v>1</v>
      </c>
    </row>
    <row r="881" spans="2:16" ht="15" customHeight="1">
      <c r="B881" s="3" t="s">
        <v>1065</v>
      </c>
      <c r="C881" s="12" t="str">
        <f>IF(AND(tblSalaries[[#This Row],[Region]]=Selected_Region, tblSalaries[[#This Row],[Job Type]]=Selected_Job_Type), COUNT($C$5:C880), "")</f>
        <v/>
      </c>
      <c r="D881" s="5">
        <v>41058.019884259258</v>
      </c>
      <c r="E881" s="6">
        <v>500000</v>
      </c>
      <c r="F881" s="3">
        <v>500000</v>
      </c>
      <c r="G881" s="3" t="s">
        <v>31</v>
      </c>
      <c r="H881" s="3">
        <f>tblSalaries[[#This Row],[clean Salary (in local currency)]]*VLOOKUP(tblSalaries[[#This Row],[Currency]],tblXrate[#Data],2,FALSE)</f>
        <v>8903.9583437212841</v>
      </c>
      <c r="I881" s="3" t="s">
        <v>41</v>
      </c>
      <c r="J881" s="3" t="s">
        <v>41</v>
      </c>
      <c r="K881" s="3" t="s">
        <v>1</v>
      </c>
      <c r="L881" s="3" t="str">
        <f>VLOOKUP(tblSalaries[[#This Row],[Where do you work]],tblCountries[[Actual]:[Mapping]],2,FALSE)</f>
        <v>India</v>
      </c>
      <c r="M881" s="12" t="str">
        <f>VLOOKUP(tblSalaries[[#This Row],[clean Country]], mapping!$M$4:$N$137, 2, FALSE)</f>
        <v>Asia</v>
      </c>
      <c r="N881" s="3" t="s">
        <v>34</v>
      </c>
      <c r="O881" s="12">
        <v>2.5</v>
      </c>
      <c r="P881" s="3">
        <v>3</v>
      </c>
    </row>
    <row r="882" spans="2:16" ht="15" customHeight="1">
      <c r="B882" s="3" t="s">
        <v>1374</v>
      </c>
      <c r="C882" s="12" t="str">
        <f>IF(AND(tblSalaries[[#This Row],[Region]]=Selected_Region, tblSalaries[[#This Row],[Job Type]]=Selected_Job_Type), COUNT($C$5:C881), "")</f>
        <v/>
      </c>
      <c r="D882" s="5">
        <v>41057.922361111108</v>
      </c>
      <c r="E882" s="6" t="s">
        <v>1375</v>
      </c>
      <c r="F882" s="3">
        <v>500000</v>
      </c>
      <c r="G882" s="3" t="s">
        <v>31</v>
      </c>
      <c r="H882" s="3">
        <f>tblSalaries[[#This Row],[clean Salary (in local currency)]]*VLOOKUP(tblSalaries[[#This Row],[Currency]],tblXrate[#Data],2,FALSE)</f>
        <v>8903.9583437212841</v>
      </c>
      <c r="I882" s="3" t="s">
        <v>1371</v>
      </c>
      <c r="J882" s="3" t="s">
        <v>134</v>
      </c>
      <c r="K882" s="3" t="s">
        <v>1</v>
      </c>
      <c r="L882" s="3" t="str">
        <f>VLOOKUP(tblSalaries[[#This Row],[Where do you work]],tblCountries[[Actual]:[Mapping]],2,FALSE)</f>
        <v>India</v>
      </c>
      <c r="M882" s="12" t="str">
        <f>VLOOKUP(tblSalaries[[#This Row],[clean Country]], mapping!$M$4:$N$137, 2, FALSE)</f>
        <v>Asia</v>
      </c>
      <c r="N882" s="3" t="s">
        <v>73</v>
      </c>
      <c r="O882" s="12">
        <v>1.5</v>
      </c>
      <c r="P882" s="3">
        <v>25</v>
      </c>
    </row>
    <row r="883" spans="2:16" ht="15" customHeight="1">
      <c r="B883" s="3" t="s">
        <v>1778</v>
      </c>
      <c r="C883" s="12" t="str">
        <f>IF(AND(tblSalaries[[#This Row],[Region]]=Selected_Region, tblSalaries[[#This Row],[Job Type]]=Selected_Job_Type), COUNT($C$5:C882), "")</f>
        <v/>
      </c>
      <c r="D883" s="5">
        <v>41066.888090277775</v>
      </c>
      <c r="E883" s="6">
        <v>100000</v>
      </c>
      <c r="F883" s="3">
        <v>100000</v>
      </c>
      <c r="G883" s="3" t="s">
        <v>36</v>
      </c>
      <c r="H883" s="3">
        <f>tblSalaries[[#This Row],[clean Salary (in local currency)]]*VLOOKUP(tblSalaries[[#This Row],[Currency]],tblXrate[#Data],2,FALSE)</f>
        <v>100000</v>
      </c>
      <c r="I883" s="3" t="s">
        <v>1779</v>
      </c>
      <c r="J883" s="3" t="s">
        <v>112</v>
      </c>
      <c r="K883" s="3" t="s">
        <v>371</v>
      </c>
      <c r="L883" s="3" t="str">
        <f>VLOOKUP(tblSalaries[[#This Row],[Where do you work]],tblCountries[[Actual]:[Mapping]],2,FALSE)</f>
        <v>Russia</v>
      </c>
      <c r="M883" s="12" t="str">
        <f>VLOOKUP(tblSalaries[[#This Row],[clean Country]], mapping!$M$4:$N$137, 2, FALSE)</f>
        <v>EU</v>
      </c>
      <c r="N883" s="3" t="s">
        <v>61</v>
      </c>
      <c r="O883" s="12">
        <v>8</v>
      </c>
      <c r="P883" s="3">
        <v>6</v>
      </c>
    </row>
    <row r="884" spans="2:16" ht="15" customHeight="1">
      <c r="B884" s="3" t="s">
        <v>1780</v>
      </c>
      <c r="C884" s="12" t="str">
        <f>IF(AND(tblSalaries[[#This Row],[Region]]=Selected_Region, tblSalaries[[#This Row],[Job Type]]=Selected_Job_Type), COUNT($C$5:C883), "")</f>
        <v/>
      </c>
      <c r="D884" s="5">
        <v>41054.318310185183</v>
      </c>
      <c r="E884" s="6">
        <v>50000</v>
      </c>
      <c r="F884" s="3">
        <v>50000</v>
      </c>
      <c r="G884" s="3" t="s">
        <v>36</v>
      </c>
      <c r="H884" s="3">
        <f>tblSalaries[[#This Row],[clean Salary (in local currency)]]*VLOOKUP(tblSalaries[[#This Row],[Currency]],tblXrate[#Data],2,FALSE)</f>
        <v>50000</v>
      </c>
      <c r="I884" s="3" t="s">
        <v>1781</v>
      </c>
      <c r="J884" s="3" t="s">
        <v>112</v>
      </c>
      <c r="K884" s="3" t="s">
        <v>0</v>
      </c>
      <c r="L884" s="3" t="str">
        <f>VLOOKUP(tblSalaries[[#This Row],[Where do you work]],tblCountries[[Actual]:[Mapping]],2,FALSE)</f>
        <v>USA</v>
      </c>
      <c r="M884" s="12" t="str">
        <f>VLOOKUP(tblSalaries[[#This Row],[clean Country]], mapping!$M$4:$N$137, 2, FALSE)</f>
        <v>US / Canada</v>
      </c>
      <c r="N884" s="3" t="s">
        <v>61</v>
      </c>
      <c r="O884" s="12">
        <v>8</v>
      </c>
    </row>
    <row r="885" spans="2:16" ht="15" customHeight="1">
      <c r="B885" s="3" t="s">
        <v>1782</v>
      </c>
      <c r="C885" s="12" t="str">
        <f>IF(AND(tblSalaries[[#This Row],[Region]]=Selected_Region, tblSalaries[[#This Row],[Job Type]]=Selected_Job_Type), COUNT($C$5:C884), "")</f>
        <v/>
      </c>
      <c r="D885" s="5">
        <v>41058.741712962961</v>
      </c>
      <c r="E885" s="6">
        <v>49500</v>
      </c>
      <c r="F885" s="3">
        <v>49500</v>
      </c>
      <c r="G885" s="3" t="s">
        <v>36</v>
      </c>
      <c r="H885" s="3">
        <f>tblSalaries[[#This Row],[clean Salary (in local currency)]]*VLOOKUP(tblSalaries[[#This Row],[Currency]],tblXrate[#Data],2,FALSE)</f>
        <v>49500</v>
      </c>
      <c r="I885" s="3" t="s">
        <v>1781</v>
      </c>
      <c r="J885" s="3" t="s">
        <v>112</v>
      </c>
      <c r="K885" s="3" t="s">
        <v>0</v>
      </c>
      <c r="L885" s="3" t="str">
        <f>VLOOKUP(tblSalaries[[#This Row],[Where do you work]],tblCountries[[Actual]:[Mapping]],2,FALSE)</f>
        <v>USA</v>
      </c>
      <c r="M885" s="12" t="str">
        <f>VLOOKUP(tblSalaries[[#This Row],[clean Country]], mapping!$M$4:$N$137, 2, FALSE)</f>
        <v>US / Canada</v>
      </c>
      <c r="N885" s="3" t="s">
        <v>38</v>
      </c>
      <c r="O885" s="12">
        <v>5</v>
      </c>
      <c r="P885" s="3">
        <v>4.5</v>
      </c>
    </row>
    <row r="886" spans="2:16" ht="15" customHeight="1">
      <c r="B886" s="3" t="s">
        <v>1783</v>
      </c>
      <c r="C886" s="12" t="str">
        <f>IF(AND(tblSalaries[[#This Row],[Region]]=Selected_Region, tblSalaries[[#This Row],[Job Type]]=Selected_Job_Type), COUNT($C$5:C885), "")</f>
        <v/>
      </c>
      <c r="D886" s="5">
        <v>41059.711724537039</v>
      </c>
      <c r="E886" s="6" t="s">
        <v>1784</v>
      </c>
      <c r="F886" s="3">
        <v>125000</v>
      </c>
      <c r="G886" s="3" t="s">
        <v>63</v>
      </c>
      <c r="H886" s="3">
        <f>tblSalaries[[#This Row],[clean Salary (in local currency)]]*VLOOKUP(tblSalaries[[#This Row],[Currency]],tblXrate[#Data],2,FALSE)</f>
        <v>127488.70705032947</v>
      </c>
      <c r="I886" s="3" t="s">
        <v>1785</v>
      </c>
      <c r="J886" s="3" t="s">
        <v>45</v>
      </c>
      <c r="K886" s="3" t="s">
        <v>64</v>
      </c>
      <c r="L886" s="3" t="str">
        <f>VLOOKUP(tblSalaries[[#This Row],[Where do you work]],tblCountries[[Actual]:[Mapping]],2,FALSE)</f>
        <v>Australia</v>
      </c>
      <c r="M886" s="12" t="str">
        <f>VLOOKUP(tblSalaries[[#This Row],[clean Country]], mapping!$M$4:$N$137, 2, FALSE)</f>
        <v>Pacific</v>
      </c>
      <c r="N886" s="3" t="s">
        <v>38</v>
      </c>
      <c r="O886" s="12">
        <v>5</v>
      </c>
      <c r="P886" s="3">
        <v>7</v>
      </c>
    </row>
    <row r="887" spans="2:16" ht="15" customHeight="1">
      <c r="B887" s="3" t="s">
        <v>1388</v>
      </c>
      <c r="C887" s="12" t="str">
        <f>IF(AND(tblSalaries[[#This Row],[Region]]=Selected_Region, tblSalaries[[#This Row],[Job Type]]=Selected_Job_Type), COUNT($C$5:C886), "")</f>
        <v/>
      </c>
      <c r="D887" s="5">
        <v>41060.437291666669</v>
      </c>
      <c r="E887" s="6">
        <v>500000</v>
      </c>
      <c r="F887" s="3">
        <v>500000</v>
      </c>
      <c r="G887" s="3" t="s">
        <v>31</v>
      </c>
      <c r="H887" s="3">
        <f>tblSalaries[[#This Row],[clean Salary (in local currency)]]*VLOOKUP(tblSalaries[[#This Row],[Currency]],tblXrate[#Data],2,FALSE)</f>
        <v>8903.9583437212841</v>
      </c>
      <c r="I887" s="3" t="s">
        <v>1386</v>
      </c>
      <c r="J887" s="3" t="s">
        <v>112</v>
      </c>
      <c r="K887" s="3" t="s">
        <v>1</v>
      </c>
      <c r="L887" s="3" t="str">
        <f>VLOOKUP(tblSalaries[[#This Row],[Where do you work]],tblCountries[[Actual]:[Mapping]],2,FALSE)</f>
        <v>India</v>
      </c>
      <c r="M887" s="12" t="str">
        <f>VLOOKUP(tblSalaries[[#This Row],[clean Country]], mapping!$M$4:$N$137, 2, FALSE)</f>
        <v>Asia</v>
      </c>
      <c r="N887" s="3" t="s">
        <v>38</v>
      </c>
      <c r="O887" s="12">
        <v>5</v>
      </c>
      <c r="P887" s="3">
        <v>8</v>
      </c>
    </row>
    <row r="888" spans="2:16" ht="15" customHeight="1">
      <c r="B888" s="3" t="s">
        <v>1789</v>
      </c>
      <c r="C888" s="12" t="str">
        <f>IF(AND(tblSalaries[[#This Row],[Region]]=Selected_Region, tblSalaries[[#This Row],[Job Type]]=Selected_Job_Type), COUNT($C$5:C887), "")</f>
        <v/>
      </c>
      <c r="D888" s="5">
        <v>41055.960659722223</v>
      </c>
      <c r="E888" s="6" t="s">
        <v>1790</v>
      </c>
      <c r="F888" s="3">
        <v>30000</v>
      </c>
      <c r="G888" s="3" t="s">
        <v>36</v>
      </c>
      <c r="H888" s="3">
        <f>tblSalaries[[#This Row],[clean Salary (in local currency)]]*VLOOKUP(tblSalaries[[#This Row],[Currency]],tblXrate[#Data],2,FALSE)</f>
        <v>30000</v>
      </c>
      <c r="I888" s="3" t="s">
        <v>1791</v>
      </c>
      <c r="J888" s="3" t="s">
        <v>433</v>
      </c>
      <c r="K888" s="3" t="s">
        <v>1792</v>
      </c>
      <c r="L888" s="3" t="str">
        <f>VLOOKUP(tblSalaries[[#This Row],[Where do you work]],tblCountries[[Actual]:[Mapping]],2,FALSE)</f>
        <v>Indonesia</v>
      </c>
      <c r="M888" s="12" t="str">
        <f>VLOOKUP(tblSalaries[[#This Row],[clean Country]], mapping!$M$4:$N$137, 2, FALSE)</f>
        <v>Pacific</v>
      </c>
      <c r="N888" s="3" t="s">
        <v>38</v>
      </c>
      <c r="O888" s="12">
        <v>5</v>
      </c>
      <c r="P888" s="3">
        <v>7</v>
      </c>
    </row>
    <row r="889" spans="2:16" ht="15" customHeight="1">
      <c r="B889" s="3" t="s">
        <v>1793</v>
      </c>
      <c r="C889" s="12" t="str">
        <f>IF(AND(tblSalaries[[#This Row],[Region]]=Selected_Region, tblSalaries[[#This Row],[Job Type]]=Selected_Job_Type), COUNT($C$5:C888), "")</f>
        <v/>
      </c>
      <c r="D889" s="5">
        <v>41055.028877314813</v>
      </c>
      <c r="E889" s="6">
        <v>85000</v>
      </c>
      <c r="F889" s="3">
        <v>85000</v>
      </c>
      <c r="G889" s="3" t="s">
        <v>36</v>
      </c>
      <c r="H889" s="3">
        <f>tblSalaries[[#This Row],[clean Salary (in local currency)]]*VLOOKUP(tblSalaries[[#This Row],[Currency]],tblXrate[#Data],2,FALSE)</f>
        <v>85000</v>
      </c>
      <c r="I889" s="3" t="s">
        <v>1794</v>
      </c>
      <c r="J889" s="3" t="s">
        <v>433</v>
      </c>
      <c r="K889" s="3" t="s">
        <v>67</v>
      </c>
      <c r="L889" s="3" t="str">
        <f>VLOOKUP(tblSalaries[[#This Row],[Where do you work]],tblCountries[[Actual]:[Mapping]],2,FALSE)</f>
        <v>UAE</v>
      </c>
      <c r="M889" s="12" t="str">
        <f>VLOOKUP(tblSalaries[[#This Row],[clean Country]], mapping!$M$4:$N$137, 2, FALSE)</f>
        <v>Middle East</v>
      </c>
      <c r="N889" s="3" t="s">
        <v>38</v>
      </c>
      <c r="O889" s="12">
        <v>5</v>
      </c>
    </row>
    <row r="890" spans="2:16" ht="15" customHeight="1">
      <c r="B890" s="3" t="s">
        <v>1795</v>
      </c>
      <c r="C890" s="12" t="str">
        <f>IF(AND(tblSalaries[[#This Row],[Region]]=Selected_Region, tblSalaries[[#This Row],[Job Type]]=Selected_Job_Type), COUNT($C$5:C889), "")</f>
        <v/>
      </c>
      <c r="D890" s="5">
        <v>41055.106365740743</v>
      </c>
      <c r="E890" s="6" t="s">
        <v>1796</v>
      </c>
      <c r="F890" s="3">
        <v>65000</v>
      </c>
      <c r="G890" s="3" t="s">
        <v>108</v>
      </c>
      <c r="H890" s="3">
        <f>tblSalaries[[#This Row],[clean Salary (in local currency)]]*VLOOKUP(tblSalaries[[#This Row],[Currency]],tblXrate[#Data],2,FALSE)</f>
        <v>102451.58768437347</v>
      </c>
      <c r="I890" s="3" t="s">
        <v>1794</v>
      </c>
      <c r="J890" s="3" t="s">
        <v>433</v>
      </c>
      <c r="K890" s="3" t="s">
        <v>89</v>
      </c>
      <c r="L890" s="3" t="str">
        <f>VLOOKUP(tblSalaries[[#This Row],[Where do you work]],tblCountries[[Actual]:[Mapping]],2,FALSE)</f>
        <v>UK</v>
      </c>
      <c r="M890" s="12" t="str">
        <f>VLOOKUP(tblSalaries[[#This Row],[clean Country]], mapping!$M$4:$N$137, 2, FALSE)</f>
        <v>EU</v>
      </c>
      <c r="N890" s="3" t="s">
        <v>34</v>
      </c>
      <c r="O890" s="12">
        <v>2.5</v>
      </c>
    </row>
    <row r="891" spans="2:16" ht="15" customHeight="1">
      <c r="B891" s="3" t="s">
        <v>1797</v>
      </c>
      <c r="C891" s="12" t="str">
        <f>IF(AND(tblSalaries[[#This Row],[Region]]=Selected_Region, tblSalaries[[#This Row],[Job Type]]=Selected_Job_Type), COUNT($C$5:C890), "")</f>
        <v/>
      </c>
      <c r="D891" s="5">
        <v>41055.946655092594</v>
      </c>
      <c r="E891" s="6" t="s">
        <v>1661</v>
      </c>
      <c r="F891" s="3">
        <v>55000</v>
      </c>
      <c r="G891" s="3" t="s">
        <v>108</v>
      </c>
      <c r="H891" s="3">
        <f>tblSalaries[[#This Row],[clean Salary (in local currency)]]*VLOOKUP(tblSalaries[[#This Row],[Currency]],tblXrate[#Data],2,FALSE)</f>
        <v>86689.804963700633</v>
      </c>
      <c r="I891" s="3" t="s">
        <v>1798</v>
      </c>
      <c r="J891" s="3" t="s">
        <v>433</v>
      </c>
      <c r="K891" s="3" t="s">
        <v>89</v>
      </c>
      <c r="L891" s="3" t="str">
        <f>VLOOKUP(tblSalaries[[#This Row],[Where do you work]],tblCountries[[Actual]:[Mapping]],2,FALSE)</f>
        <v>UK</v>
      </c>
      <c r="M891" s="12" t="str">
        <f>VLOOKUP(tblSalaries[[#This Row],[clean Country]], mapping!$M$4:$N$137, 2, FALSE)</f>
        <v>EU</v>
      </c>
      <c r="N891" s="3" t="s">
        <v>38</v>
      </c>
      <c r="O891" s="12">
        <v>5</v>
      </c>
      <c r="P891" s="3">
        <v>12</v>
      </c>
    </row>
    <row r="892" spans="2:16" ht="15" customHeight="1">
      <c r="B892" s="3" t="s">
        <v>1799</v>
      </c>
      <c r="C892" s="12" t="str">
        <f>IF(AND(tblSalaries[[#This Row],[Region]]=Selected_Region, tblSalaries[[#This Row],[Job Type]]=Selected_Job_Type), COUNT($C$5:C891), "")</f>
        <v/>
      </c>
      <c r="D892" s="5">
        <v>41056.013240740744</v>
      </c>
      <c r="E892" s="6">
        <v>100000</v>
      </c>
      <c r="F892" s="3">
        <v>100000</v>
      </c>
      <c r="G892" s="3" t="s">
        <v>108</v>
      </c>
      <c r="H892" s="3">
        <f>tblSalaries[[#This Row],[clean Salary (in local currency)]]*VLOOKUP(tblSalaries[[#This Row],[Currency]],tblXrate[#Data],2,FALSE)</f>
        <v>157617.8272067284</v>
      </c>
      <c r="I892" s="3" t="s">
        <v>1794</v>
      </c>
      <c r="J892" s="3" t="s">
        <v>433</v>
      </c>
      <c r="K892" s="3" t="s">
        <v>89</v>
      </c>
      <c r="L892" s="3" t="str">
        <f>VLOOKUP(tblSalaries[[#This Row],[Where do you work]],tblCountries[[Actual]:[Mapping]],2,FALSE)</f>
        <v>UK</v>
      </c>
      <c r="M892" s="12" t="str">
        <f>VLOOKUP(tblSalaries[[#This Row],[clean Country]], mapping!$M$4:$N$137, 2, FALSE)</f>
        <v>EU</v>
      </c>
      <c r="N892" s="3" t="s">
        <v>34</v>
      </c>
      <c r="O892" s="12">
        <v>2.5</v>
      </c>
      <c r="P892" s="3">
        <v>20</v>
      </c>
    </row>
    <row r="893" spans="2:16" ht="15" customHeight="1">
      <c r="B893" s="3" t="s">
        <v>1800</v>
      </c>
      <c r="C893" s="12" t="str">
        <f>IF(AND(tblSalaries[[#This Row],[Region]]=Selected_Region, tblSalaries[[#This Row],[Job Type]]=Selected_Job_Type), COUNT($C$5:C892), "")</f>
        <v/>
      </c>
      <c r="D893" s="5">
        <v>41057.943854166668</v>
      </c>
      <c r="E893" s="6" t="s">
        <v>1801</v>
      </c>
      <c r="F893" s="3">
        <v>80000</v>
      </c>
      <c r="G893" s="3" t="s">
        <v>108</v>
      </c>
      <c r="H893" s="3">
        <f>tblSalaries[[#This Row],[clean Salary (in local currency)]]*VLOOKUP(tblSalaries[[#This Row],[Currency]],tblXrate[#Data],2,FALSE)</f>
        <v>126094.26176538273</v>
      </c>
      <c r="I893" s="3" t="s">
        <v>1794</v>
      </c>
      <c r="J893" s="3" t="s">
        <v>433</v>
      </c>
      <c r="K893" s="3" t="s">
        <v>89</v>
      </c>
      <c r="L893" s="3" t="str">
        <f>VLOOKUP(tblSalaries[[#This Row],[Where do you work]],tblCountries[[Actual]:[Mapping]],2,FALSE)</f>
        <v>UK</v>
      </c>
      <c r="M893" s="12" t="str">
        <f>VLOOKUP(tblSalaries[[#This Row],[clean Country]], mapping!$M$4:$N$137, 2, FALSE)</f>
        <v>EU</v>
      </c>
      <c r="N893" s="3" t="s">
        <v>38</v>
      </c>
      <c r="O893" s="12">
        <v>5</v>
      </c>
      <c r="P893" s="3">
        <v>15</v>
      </c>
    </row>
    <row r="894" spans="2:16" ht="15" customHeight="1">
      <c r="B894" s="3" t="s">
        <v>1802</v>
      </c>
      <c r="C894" s="12" t="str">
        <f>IF(AND(tblSalaries[[#This Row],[Region]]=Selected_Region, tblSalaries[[#This Row],[Job Type]]=Selected_Job_Type), COUNT($C$5:C893), "")</f>
        <v/>
      </c>
      <c r="D894" s="5">
        <v>41058.241365740738</v>
      </c>
      <c r="E894" s="6" t="s">
        <v>1803</v>
      </c>
      <c r="F894" s="3">
        <v>43000</v>
      </c>
      <c r="G894" s="3" t="s">
        <v>108</v>
      </c>
      <c r="H894" s="3">
        <f>tblSalaries[[#This Row],[clean Salary (in local currency)]]*VLOOKUP(tblSalaries[[#This Row],[Currency]],tblXrate[#Data],2,FALSE)</f>
        <v>67775.665698893223</v>
      </c>
      <c r="I894" s="3" t="s">
        <v>1794</v>
      </c>
      <c r="J894" s="3" t="s">
        <v>433</v>
      </c>
      <c r="K894" s="3" t="s">
        <v>89</v>
      </c>
      <c r="L894" s="3" t="str">
        <f>VLOOKUP(tblSalaries[[#This Row],[Where do you work]],tblCountries[[Actual]:[Mapping]],2,FALSE)</f>
        <v>UK</v>
      </c>
      <c r="M894" s="12" t="str">
        <f>VLOOKUP(tblSalaries[[#This Row],[clean Country]], mapping!$M$4:$N$137, 2, FALSE)</f>
        <v>EU</v>
      </c>
      <c r="N894" s="3" t="s">
        <v>38</v>
      </c>
      <c r="O894" s="12">
        <v>5</v>
      </c>
      <c r="P894" s="3">
        <v>25</v>
      </c>
    </row>
    <row r="895" spans="2:16" ht="15" customHeight="1">
      <c r="B895" s="3" t="s">
        <v>1804</v>
      </c>
      <c r="C895" s="12" t="str">
        <f>IF(AND(tblSalaries[[#This Row],[Region]]=Selected_Region, tblSalaries[[#This Row],[Job Type]]=Selected_Job_Type), COUNT($C$5:C894), "")</f>
        <v/>
      </c>
      <c r="D895" s="5">
        <v>41067.866712962961</v>
      </c>
      <c r="E895" s="6" t="s">
        <v>1805</v>
      </c>
      <c r="F895" s="3">
        <v>73000</v>
      </c>
      <c r="G895" s="3" t="s">
        <v>108</v>
      </c>
      <c r="H895" s="3">
        <f>tblSalaries[[#This Row],[clean Salary (in local currency)]]*VLOOKUP(tblSalaries[[#This Row],[Currency]],tblXrate[#Data],2,FALSE)</f>
        <v>115061.01386091174</v>
      </c>
      <c r="I895" s="3" t="s">
        <v>1794</v>
      </c>
      <c r="J895" s="3" t="s">
        <v>433</v>
      </c>
      <c r="K895" s="3" t="s">
        <v>89</v>
      </c>
      <c r="L895" s="3" t="str">
        <f>VLOOKUP(tblSalaries[[#This Row],[Where do you work]],tblCountries[[Actual]:[Mapping]],2,FALSE)</f>
        <v>UK</v>
      </c>
      <c r="M895" s="12" t="str">
        <f>VLOOKUP(tblSalaries[[#This Row],[clean Country]], mapping!$M$4:$N$137, 2, FALSE)</f>
        <v>EU</v>
      </c>
      <c r="N895" s="3" t="s">
        <v>38</v>
      </c>
      <c r="O895" s="12">
        <v>5</v>
      </c>
      <c r="P895" s="3">
        <v>8</v>
      </c>
    </row>
    <row r="896" spans="2:16" ht="15" customHeight="1">
      <c r="B896" s="3" t="s">
        <v>1806</v>
      </c>
      <c r="C896" s="12" t="str">
        <f>IF(AND(tblSalaries[[#This Row],[Region]]=Selected_Region, tblSalaries[[#This Row],[Job Type]]=Selected_Job_Type), COUNT($C$5:C895), "")</f>
        <v/>
      </c>
      <c r="D896" s="5">
        <v>41072.866354166668</v>
      </c>
      <c r="E896" s="6" t="s">
        <v>1807</v>
      </c>
      <c r="F896" s="3">
        <v>145000</v>
      </c>
      <c r="G896" s="3" t="s">
        <v>63</v>
      </c>
      <c r="H896" s="3">
        <f>tblSalaries[[#This Row],[clean Salary (in local currency)]]*VLOOKUP(tblSalaries[[#This Row],[Currency]],tblXrate[#Data],2,FALSE)</f>
        <v>147886.90017838217</v>
      </c>
      <c r="I896" s="3" t="s">
        <v>1798</v>
      </c>
      <c r="J896" s="3" t="s">
        <v>433</v>
      </c>
      <c r="K896" s="3" t="s">
        <v>64</v>
      </c>
      <c r="L896" s="3" t="str">
        <f>VLOOKUP(tblSalaries[[#This Row],[Where do you work]],tblCountries[[Actual]:[Mapping]],2,FALSE)</f>
        <v>Australia</v>
      </c>
      <c r="M896" s="12" t="str">
        <f>VLOOKUP(tblSalaries[[#This Row],[clean Country]], mapping!$M$4:$N$137, 2, FALSE)</f>
        <v>Pacific</v>
      </c>
      <c r="N896" s="3" t="s">
        <v>34</v>
      </c>
      <c r="O896" s="12">
        <v>2.5</v>
      </c>
      <c r="P896" s="3">
        <v>15</v>
      </c>
    </row>
    <row r="897" spans="2:16" ht="15" customHeight="1">
      <c r="B897" s="3" t="s">
        <v>1808</v>
      </c>
      <c r="C897" s="12" t="str">
        <f>IF(AND(tblSalaries[[#This Row],[Region]]=Selected_Region, tblSalaries[[#This Row],[Job Type]]=Selected_Job_Type), COUNT($C$5:C896), "")</f>
        <v/>
      </c>
      <c r="D897" s="5">
        <v>41056.991261574076</v>
      </c>
      <c r="E897" s="6" t="s">
        <v>639</v>
      </c>
      <c r="F897" s="3">
        <v>30000</v>
      </c>
      <c r="G897" s="3" t="s">
        <v>36</v>
      </c>
      <c r="H897" s="3">
        <f>tblSalaries[[#This Row],[clean Salary (in local currency)]]*VLOOKUP(tblSalaries[[#This Row],[Currency]],tblXrate[#Data],2,FALSE)</f>
        <v>30000</v>
      </c>
      <c r="I897" s="3" t="s">
        <v>1809</v>
      </c>
      <c r="J897" s="3" t="s">
        <v>45</v>
      </c>
      <c r="K897" s="3" t="s">
        <v>1810</v>
      </c>
      <c r="L897" s="3" t="str">
        <f>VLOOKUP(tblSalaries[[#This Row],[Where do you work]],tblCountries[[Actual]:[Mapping]],2,FALSE)</f>
        <v>iran</v>
      </c>
      <c r="M897" s="12" t="str">
        <f>VLOOKUP(tblSalaries[[#This Row],[clean Country]], mapping!$M$4:$N$137, 2, FALSE)</f>
        <v>Middle East</v>
      </c>
      <c r="N897" s="3" t="s">
        <v>34</v>
      </c>
      <c r="O897" s="12">
        <v>2.5</v>
      </c>
      <c r="P897" s="3">
        <v>30</v>
      </c>
    </row>
    <row r="898" spans="2:16" ht="15" customHeight="1">
      <c r="B898" s="3" t="s">
        <v>1811</v>
      </c>
      <c r="C898" s="12" t="str">
        <f>IF(AND(tblSalaries[[#This Row],[Region]]=Selected_Region, tblSalaries[[#This Row],[Job Type]]=Selected_Job_Type), COUNT($C$5:C897), "")</f>
        <v/>
      </c>
      <c r="D898" s="5">
        <v>41055.095347222225</v>
      </c>
      <c r="E898" s="6">
        <v>56000</v>
      </c>
      <c r="F898" s="3">
        <v>56000</v>
      </c>
      <c r="G898" s="3" t="s">
        <v>36</v>
      </c>
      <c r="H898" s="3">
        <f>tblSalaries[[#This Row],[clean Salary (in local currency)]]*VLOOKUP(tblSalaries[[#This Row],[Currency]],tblXrate[#Data],2,FALSE)</f>
        <v>56000</v>
      </c>
      <c r="I898" s="3" t="s">
        <v>1812</v>
      </c>
      <c r="J898" s="3" t="s">
        <v>134</v>
      </c>
      <c r="K898" s="3" t="s">
        <v>0</v>
      </c>
      <c r="L898" s="3" t="str">
        <f>VLOOKUP(tblSalaries[[#This Row],[Where do you work]],tblCountries[[Actual]:[Mapping]],2,FALSE)</f>
        <v>USA</v>
      </c>
      <c r="M898" s="12" t="str">
        <f>VLOOKUP(tblSalaries[[#This Row],[clean Country]], mapping!$M$4:$N$137, 2, FALSE)</f>
        <v>US / Canada</v>
      </c>
      <c r="N898" s="3" t="s">
        <v>61</v>
      </c>
      <c r="O898" s="12">
        <v>8</v>
      </c>
    </row>
    <row r="899" spans="2:16" ht="15" customHeight="1">
      <c r="B899" s="3" t="s">
        <v>1813</v>
      </c>
      <c r="C899" s="12" t="str">
        <f>IF(AND(tblSalaries[[#This Row],[Region]]=Selected_Region, tblSalaries[[#This Row],[Job Type]]=Selected_Job_Type), COUNT($C$5:C898), "")</f>
        <v/>
      </c>
      <c r="D899" s="5">
        <v>41073.263472222221</v>
      </c>
      <c r="E899" s="6">
        <v>120000</v>
      </c>
      <c r="F899" s="3">
        <v>120000</v>
      </c>
      <c r="G899" s="3" t="s">
        <v>36</v>
      </c>
      <c r="H899" s="3">
        <f>tblSalaries[[#This Row],[clean Salary (in local currency)]]*VLOOKUP(tblSalaries[[#This Row],[Currency]],tblXrate[#Data],2,FALSE)</f>
        <v>120000</v>
      </c>
      <c r="I899" s="3" t="s">
        <v>1814</v>
      </c>
      <c r="J899" s="3" t="s">
        <v>45</v>
      </c>
      <c r="K899" s="3" t="s">
        <v>0</v>
      </c>
      <c r="L899" s="3" t="str">
        <f>VLOOKUP(tblSalaries[[#This Row],[Where do you work]],tblCountries[[Actual]:[Mapping]],2,FALSE)</f>
        <v>USA</v>
      </c>
      <c r="M899" s="12" t="str">
        <f>VLOOKUP(tblSalaries[[#This Row],[clean Country]], mapping!$M$4:$N$137, 2, FALSE)</f>
        <v>US / Canada</v>
      </c>
      <c r="N899" s="3" t="s">
        <v>38</v>
      </c>
      <c r="O899" s="12">
        <v>5</v>
      </c>
      <c r="P899" s="3">
        <v>20</v>
      </c>
    </row>
    <row r="900" spans="2:16" ht="15" customHeight="1">
      <c r="B900" s="3" t="s">
        <v>1815</v>
      </c>
      <c r="C900" s="12" t="str">
        <f>IF(AND(tblSalaries[[#This Row],[Region]]=Selected_Region, tblSalaries[[#This Row],[Job Type]]=Selected_Job_Type), COUNT($C$5:C899), "")</f>
        <v/>
      </c>
      <c r="D900" s="5">
        <v>41056.673657407409</v>
      </c>
      <c r="E900" s="6">
        <v>80000</v>
      </c>
      <c r="F900" s="3">
        <v>80000</v>
      </c>
      <c r="G900" s="3" t="s">
        <v>108</v>
      </c>
      <c r="H900" s="3">
        <f>tblSalaries[[#This Row],[clean Salary (in local currency)]]*VLOOKUP(tblSalaries[[#This Row],[Currency]],tblXrate[#Data],2,FALSE)</f>
        <v>126094.26176538273</v>
      </c>
      <c r="I900" s="3" t="s">
        <v>1816</v>
      </c>
      <c r="J900" s="3" t="s">
        <v>45</v>
      </c>
      <c r="K900" s="3" t="s">
        <v>89</v>
      </c>
      <c r="L900" s="3" t="str">
        <f>VLOOKUP(tblSalaries[[#This Row],[Where do you work]],tblCountries[[Actual]:[Mapping]],2,FALSE)</f>
        <v>UK</v>
      </c>
      <c r="M900" s="12" t="str">
        <f>VLOOKUP(tblSalaries[[#This Row],[clean Country]], mapping!$M$4:$N$137, 2, FALSE)</f>
        <v>EU</v>
      </c>
      <c r="N900" s="3" t="s">
        <v>38</v>
      </c>
      <c r="O900" s="12">
        <v>5</v>
      </c>
      <c r="P900" s="3">
        <v>10</v>
      </c>
    </row>
    <row r="901" spans="2:16" ht="15" customHeight="1">
      <c r="B901" s="3" t="s">
        <v>1817</v>
      </c>
      <c r="C901" s="12" t="str">
        <f>IF(AND(tblSalaries[[#This Row],[Region]]=Selected_Region, tblSalaries[[#This Row],[Job Type]]=Selected_Job_Type), COUNT($C$5:C900), "")</f>
        <v/>
      </c>
      <c r="D901" s="5">
        <v>41057.033599537041</v>
      </c>
      <c r="E901" s="6">
        <v>20000</v>
      </c>
      <c r="F901" s="3">
        <v>20000</v>
      </c>
      <c r="G901" s="3" t="s">
        <v>36</v>
      </c>
      <c r="H901" s="3">
        <f>tblSalaries[[#This Row],[clean Salary (in local currency)]]*VLOOKUP(tblSalaries[[#This Row],[Currency]],tblXrate[#Data],2,FALSE)</f>
        <v>20000</v>
      </c>
      <c r="I901" s="3" t="s">
        <v>1816</v>
      </c>
      <c r="J901" s="3" t="s">
        <v>45</v>
      </c>
      <c r="K901" s="3" t="s">
        <v>427</v>
      </c>
      <c r="L901" s="3" t="str">
        <f>VLOOKUP(tblSalaries[[#This Row],[Where do you work]],tblCountries[[Actual]:[Mapping]],2,FALSE)</f>
        <v>Zambia</v>
      </c>
      <c r="M901" s="12" t="str">
        <f>VLOOKUP(tblSalaries[[#This Row],[clean Country]], mapping!$M$4:$N$137, 2, FALSE)</f>
        <v>Africa</v>
      </c>
      <c r="N901" s="3" t="s">
        <v>61</v>
      </c>
      <c r="O901" s="12">
        <v>8</v>
      </c>
      <c r="P901" s="3">
        <v>2</v>
      </c>
    </row>
    <row r="902" spans="2:16" ht="15" customHeight="1">
      <c r="B902" s="3" t="s">
        <v>1818</v>
      </c>
      <c r="C902" s="12" t="str">
        <f>IF(AND(tblSalaries[[#This Row],[Region]]=Selected_Region, tblSalaries[[#This Row],[Job Type]]=Selected_Job_Type), COUNT($C$5:C901), "")</f>
        <v/>
      </c>
      <c r="D902" s="5">
        <v>41077.560162037036</v>
      </c>
      <c r="E902" s="6" t="s">
        <v>1819</v>
      </c>
      <c r="F902" s="3">
        <v>63000</v>
      </c>
      <c r="G902" s="3" t="s">
        <v>63</v>
      </c>
      <c r="H902" s="3">
        <f>tblSalaries[[#This Row],[clean Salary (in local currency)]]*VLOOKUP(tblSalaries[[#This Row],[Currency]],tblXrate[#Data],2,FALSE)</f>
        <v>64254.308353366054</v>
      </c>
      <c r="I902" s="3" t="s">
        <v>1820</v>
      </c>
      <c r="J902" s="3" t="s">
        <v>45</v>
      </c>
      <c r="K902" s="3" t="s">
        <v>64</v>
      </c>
      <c r="L902" s="3" t="str">
        <f>VLOOKUP(tblSalaries[[#This Row],[Where do you work]],tblCountries[[Actual]:[Mapping]],2,FALSE)</f>
        <v>Australia</v>
      </c>
      <c r="M902" s="12" t="str">
        <f>VLOOKUP(tblSalaries[[#This Row],[clean Country]], mapping!$M$4:$N$137, 2, FALSE)</f>
        <v>Pacific</v>
      </c>
      <c r="N902" s="3" t="s">
        <v>61</v>
      </c>
      <c r="O902" s="12">
        <v>8</v>
      </c>
      <c r="P902" s="3">
        <v>3</v>
      </c>
    </row>
    <row r="903" spans="2:16" ht="15" customHeight="1">
      <c r="B903" s="3" t="s">
        <v>1472</v>
      </c>
      <c r="C903" s="12" t="str">
        <f>IF(AND(tblSalaries[[#This Row],[Region]]=Selected_Region, tblSalaries[[#This Row],[Job Type]]=Selected_Job_Type), COUNT($C$5:C902), "")</f>
        <v/>
      </c>
      <c r="D903" s="5">
        <v>41055.17796296296</v>
      </c>
      <c r="E903" s="6" t="s">
        <v>1473</v>
      </c>
      <c r="F903" s="3">
        <v>500000</v>
      </c>
      <c r="G903" s="3" t="s">
        <v>31</v>
      </c>
      <c r="H903" s="3">
        <f>tblSalaries[[#This Row],[clean Salary (in local currency)]]*VLOOKUP(tblSalaries[[#This Row],[Currency]],tblXrate[#Data],2,FALSE)</f>
        <v>8903.9583437212841</v>
      </c>
      <c r="I903" s="3" t="s">
        <v>1474</v>
      </c>
      <c r="J903" s="3" t="s">
        <v>134</v>
      </c>
      <c r="K903" s="3" t="s">
        <v>1</v>
      </c>
      <c r="L903" s="3" t="str">
        <f>VLOOKUP(tblSalaries[[#This Row],[Where do you work]],tblCountries[[Actual]:[Mapping]],2,FALSE)</f>
        <v>India</v>
      </c>
      <c r="M903" s="12" t="str">
        <f>VLOOKUP(tblSalaries[[#This Row],[clean Country]], mapping!$M$4:$N$137, 2, FALSE)</f>
        <v>Asia</v>
      </c>
      <c r="N903" s="3" t="s">
        <v>34</v>
      </c>
      <c r="O903" s="12">
        <v>2.5</v>
      </c>
    </row>
    <row r="904" spans="2:16" ht="15" customHeight="1">
      <c r="B904" s="3" t="s">
        <v>1523</v>
      </c>
      <c r="C904" s="12" t="str">
        <f>IF(AND(tblSalaries[[#This Row],[Region]]=Selected_Region, tblSalaries[[#This Row],[Job Type]]=Selected_Job_Type), COUNT($C$5:C903), "")</f>
        <v/>
      </c>
      <c r="D904" s="5">
        <v>41055.606377314813</v>
      </c>
      <c r="E904" s="6">
        <v>500000</v>
      </c>
      <c r="F904" s="3">
        <v>500000</v>
      </c>
      <c r="G904" s="3" t="s">
        <v>31</v>
      </c>
      <c r="H904" s="3">
        <f>tblSalaries[[#This Row],[clean Salary (in local currency)]]*VLOOKUP(tblSalaries[[#This Row],[Currency]],tblXrate[#Data],2,FALSE)</f>
        <v>8903.9583437212841</v>
      </c>
      <c r="I904" s="3" t="s">
        <v>374</v>
      </c>
      <c r="J904" s="3" t="s">
        <v>374</v>
      </c>
      <c r="K904" s="3" t="s">
        <v>1</v>
      </c>
      <c r="L904" s="3" t="str">
        <f>VLOOKUP(tblSalaries[[#This Row],[Where do you work]],tblCountries[[Actual]:[Mapping]],2,FALSE)</f>
        <v>India</v>
      </c>
      <c r="M904" s="12" t="str">
        <f>VLOOKUP(tblSalaries[[#This Row],[clean Country]], mapping!$M$4:$N$137, 2, FALSE)</f>
        <v>Asia</v>
      </c>
      <c r="N904" s="3" t="s">
        <v>61</v>
      </c>
      <c r="O904" s="12">
        <v>8</v>
      </c>
      <c r="P904" s="3">
        <v>2</v>
      </c>
    </row>
    <row r="905" spans="2:16" ht="15" customHeight="1">
      <c r="B905" s="3" t="s">
        <v>1825</v>
      </c>
      <c r="C905" s="12" t="str">
        <f>IF(AND(tblSalaries[[#This Row],[Region]]=Selected_Region, tblSalaries[[#This Row],[Job Type]]=Selected_Job_Type), COUNT($C$5:C904), "")</f>
        <v/>
      </c>
      <c r="D905" s="5">
        <v>41055.064618055556</v>
      </c>
      <c r="E905" s="6">
        <v>150000</v>
      </c>
      <c r="F905" s="3">
        <v>150000</v>
      </c>
      <c r="G905" s="3" t="s">
        <v>36</v>
      </c>
      <c r="H905" s="3">
        <f>tblSalaries[[#This Row],[clean Salary (in local currency)]]*VLOOKUP(tblSalaries[[#This Row],[Currency]],tblXrate[#Data],2,FALSE)</f>
        <v>150000</v>
      </c>
      <c r="I905" s="3" t="s">
        <v>1826</v>
      </c>
      <c r="J905" s="3" t="s">
        <v>45</v>
      </c>
      <c r="K905" s="3" t="s">
        <v>0</v>
      </c>
      <c r="L905" s="3" t="str">
        <f>VLOOKUP(tblSalaries[[#This Row],[Where do you work]],tblCountries[[Actual]:[Mapping]],2,FALSE)</f>
        <v>USA</v>
      </c>
      <c r="M905" s="12" t="str">
        <f>VLOOKUP(tblSalaries[[#This Row],[clean Country]], mapping!$M$4:$N$137, 2, FALSE)</f>
        <v>US / Canada</v>
      </c>
      <c r="N905" s="3" t="s">
        <v>61</v>
      </c>
      <c r="O905" s="12">
        <v>8</v>
      </c>
    </row>
    <row r="906" spans="2:16" ht="15" customHeight="1">
      <c r="B906" s="3" t="s">
        <v>1827</v>
      </c>
      <c r="C906" s="12" t="str">
        <f>IF(AND(tblSalaries[[#This Row],[Region]]=Selected_Region, tblSalaries[[#This Row],[Job Type]]=Selected_Job_Type), COUNT($C$5:C905), "")</f>
        <v/>
      </c>
      <c r="D906" s="5">
        <v>41055.06045138889</v>
      </c>
      <c r="E906" s="6">
        <v>400000</v>
      </c>
      <c r="F906" s="3">
        <v>400000</v>
      </c>
      <c r="G906" s="3" t="s">
        <v>36</v>
      </c>
      <c r="H906" s="3">
        <f>tblSalaries[[#This Row],[clean Salary (in local currency)]]*VLOOKUP(tblSalaries[[#This Row],[Currency]],tblXrate[#Data],2,FALSE)</f>
        <v>400000</v>
      </c>
      <c r="I906" s="3" t="s">
        <v>1828</v>
      </c>
      <c r="J906" s="3" t="s">
        <v>184</v>
      </c>
      <c r="K906" s="3" t="s">
        <v>0</v>
      </c>
      <c r="L906" s="3" t="str">
        <f>VLOOKUP(tblSalaries[[#This Row],[Where do you work]],tblCountries[[Actual]:[Mapping]],2,FALSE)</f>
        <v>USA</v>
      </c>
      <c r="M906" s="12" t="str">
        <f>VLOOKUP(tblSalaries[[#This Row],[clean Country]], mapping!$M$4:$N$137, 2, FALSE)</f>
        <v>US / Canada</v>
      </c>
      <c r="N906" s="3" t="s">
        <v>61</v>
      </c>
      <c r="O906" s="12">
        <v>8</v>
      </c>
    </row>
    <row r="907" spans="2:16" ht="15" customHeight="1">
      <c r="B907" s="3" t="s">
        <v>1829</v>
      </c>
      <c r="C907" s="12" t="str">
        <f>IF(AND(tblSalaries[[#This Row],[Region]]=Selected_Region, tblSalaries[[#This Row],[Job Type]]=Selected_Job_Type), COUNT($C$5:C906), "")</f>
        <v/>
      </c>
      <c r="D907" s="5">
        <v>41057.985324074078</v>
      </c>
      <c r="E907" s="6">
        <v>80000</v>
      </c>
      <c r="F907" s="3">
        <v>80000</v>
      </c>
      <c r="G907" s="3" t="s">
        <v>36</v>
      </c>
      <c r="H907" s="3">
        <f>tblSalaries[[#This Row],[clean Salary (in local currency)]]*VLOOKUP(tblSalaries[[#This Row],[Currency]],tblXrate[#Data],2,FALSE)</f>
        <v>80000</v>
      </c>
      <c r="I907" s="3" t="s">
        <v>1830</v>
      </c>
      <c r="J907" s="3" t="s">
        <v>112</v>
      </c>
      <c r="K907" s="3" t="s">
        <v>0</v>
      </c>
      <c r="L907" s="3" t="str">
        <f>VLOOKUP(tblSalaries[[#This Row],[Where do you work]],tblCountries[[Actual]:[Mapping]],2,FALSE)</f>
        <v>USA</v>
      </c>
      <c r="M907" s="12" t="str">
        <f>VLOOKUP(tblSalaries[[#This Row],[clean Country]], mapping!$M$4:$N$137, 2, FALSE)</f>
        <v>US / Canada</v>
      </c>
      <c r="N907" s="3" t="s">
        <v>38</v>
      </c>
      <c r="O907" s="12">
        <v>5</v>
      </c>
      <c r="P907" s="3">
        <v>6</v>
      </c>
    </row>
    <row r="908" spans="2:16" ht="15" customHeight="1">
      <c r="B908" s="3" t="s">
        <v>1831</v>
      </c>
      <c r="C908" s="12" t="str">
        <f>IF(AND(tblSalaries[[#This Row],[Region]]=Selected_Region, tblSalaries[[#This Row],[Job Type]]=Selected_Job_Type), COUNT($C$5:C907), "")</f>
        <v/>
      </c>
      <c r="D908" s="5">
        <v>41055.03329861111</v>
      </c>
      <c r="E908" s="6">
        <v>145000</v>
      </c>
      <c r="F908" s="3">
        <v>145000</v>
      </c>
      <c r="G908" s="3" t="s">
        <v>36</v>
      </c>
      <c r="H908" s="3">
        <f>tblSalaries[[#This Row],[clean Salary (in local currency)]]*VLOOKUP(tblSalaries[[#This Row],[Currency]],tblXrate[#Data],2,FALSE)</f>
        <v>145000</v>
      </c>
      <c r="I908" s="3" t="s">
        <v>1832</v>
      </c>
      <c r="J908" s="3" t="s">
        <v>433</v>
      </c>
      <c r="K908" s="3" t="s">
        <v>815</v>
      </c>
      <c r="L908" s="3" t="str">
        <f>VLOOKUP(tblSalaries[[#This Row],[Where do you work]],tblCountries[[Actual]:[Mapping]],2,FALSE)</f>
        <v>Switzerland</v>
      </c>
      <c r="M908" s="12" t="str">
        <f>VLOOKUP(tblSalaries[[#This Row],[clean Country]], mapping!$M$4:$N$137, 2, FALSE)</f>
        <v>EU</v>
      </c>
      <c r="N908" s="3" t="s">
        <v>61</v>
      </c>
      <c r="O908" s="12">
        <v>8</v>
      </c>
    </row>
    <row r="909" spans="2:16" ht="15" customHeight="1">
      <c r="B909" s="3" t="s">
        <v>1833</v>
      </c>
      <c r="C909" s="12" t="str">
        <f>IF(AND(tblSalaries[[#This Row],[Region]]=Selected_Region, tblSalaries[[#This Row],[Job Type]]=Selected_Job_Type), COUNT($C$5:C908), "")</f>
        <v/>
      </c>
      <c r="D909" s="5">
        <v>41056.063136574077</v>
      </c>
      <c r="E909" s="6" t="s">
        <v>1834</v>
      </c>
      <c r="F909" s="3">
        <v>30000</v>
      </c>
      <c r="G909" s="3" t="s">
        <v>43</v>
      </c>
      <c r="H909" s="3">
        <f>tblSalaries[[#This Row],[clean Salary (in local currency)]]*VLOOKUP(tblSalaries[[#This Row],[Currency]],tblXrate[#Data],2,FALSE)</f>
        <v>38111.983169748237</v>
      </c>
      <c r="I909" s="3" t="s">
        <v>1835</v>
      </c>
      <c r="J909" s="3" t="s">
        <v>45</v>
      </c>
      <c r="K909" s="3" t="s">
        <v>46</v>
      </c>
      <c r="L909" s="3" t="str">
        <f>VLOOKUP(tblSalaries[[#This Row],[Where do you work]],tblCountries[[Actual]:[Mapping]],2,FALSE)</f>
        <v>Portugal</v>
      </c>
      <c r="M909" s="12" t="str">
        <f>VLOOKUP(tblSalaries[[#This Row],[clean Country]], mapping!$M$4:$N$137, 2, FALSE)</f>
        <v>EU</v>
      </c>
      <c r="N909" s="3" t="s">
        <v>61</v>
      </c>
      <c r="O909" s="12">
        <v>8</v>
      </c>
      <c r="P909" s="3">
        <v>8</v>
      </c>
    </row>
    <row r="910" spans="2:16" ht="15" customHeight="1">
      <c r="B910" s="3" t="s">
        <v>1564</v>
      </c>
      <c r="C910" s="12" t="str">
        <f>IF(AND(tblSalaries[[#This Row],[Region]]=Selected_Region, tblSalaries[[#This Row],[Job Type]]=Selected_Job_Type), COUNT($C$5:C909), "")</f>
        <v/>
      </c>
      <c r="D910" s="5">
        <v>41070.177835648145</v>
      </c>
      <c r="E910" s="6">
        <v>500000</v>
      </c>
      <c r="F910" s="3">
        <v>500000</v>
      </c>
      <c r="G910" s="3" t="s">
        <v>31</v>
      </c>
      <c r="H910" s="3">
        <f>tblSalaries[[#This Row],[clean Salary (in local currency)]]*VLOOKUP(tblSalaries[[#This Row],[Currency]],tblXrate[#Data],2,FALSE)</f>
        <v>8903.9583437212841</v>
      </c>
      <c r="I910" s="3" t="s">
        <v>1565</v>
      </c>
      <c r="J910" s="3" t="s">
        <v>112</v>
      </c>
      <c r="K910" s="3" t="s">
        <v>1</v>
      </c>
      <c r="L910" s="3" t="str">
        <f>VLOOKUP(tblSalaries[[#This Row],[Where do you work]],tblCountries[[Actual]:[Mapping]],2,FALSE)</f>
        <v>India</v>
      </c>
      <c r="M910" s="12" t="str">
        <f>VLOOKUP(tblSalaries[[#This Row],[clean Country]], mapping!$M$4:$N$137, 2, FALSE)</f>
        <v>Asia</v>
      </c>
      <c r="N910" s="3" t="s">
        <v>61</v>
      </c>
      <c r="O910" s="12">
        <v>8</v>
      </c>
      <c r="P910" s="3">
        <v>0</v>
      </c>
    </row>
    <row r="911" spans="2:16" ht="15" customHeight="1">
      <c r="B911" s="3" t="s">
        <v>1838</v>
      </c>
      <c r="C911" s="12" t="str">
        <f>IF(AND(tblSalaries[[#This Row],[Region]]=Selected_Region, tblSalaries[[#This Row],[Job Type]]=Selected_Job_Type), COUNT($C$5:C910), "")</f>
        <v/>
      </c>
      <c r="D911" s="5">
        <v>41054.241574074076</v>
      </c>
      <c r="E911" s="6">
        <v>1000</v>
      </c>
      <c r="F911" s="3">
        <v>12000</v>
      </c>
      <c r="G911" s="3" t="s">
        <v>36</v>
      </c>
      <c r="H911" s="3">
        <f>tblSalaries[[#This Row],[clean Salary (in local currency)]]*VLOOKUP(tblSalaries[[#This Row],[Currency]],tblXrate[#Data],2,FALSE)</f>
        <v>12000</v>
      </c>
      <c r="I911" s="3" t="s">
        <v>1839</v>
      </c>
      <c r="J911" s="3" t="s">
        <v>41</v>
      </c>
      <c r="K911" s="3" t="s">
        <v>0</v>
      </c>
      <c r="L911" s="3" t="str">
        <f>VLOOKUP(tblSalaries[[#This Row],[Where do you work]],tblCountries[[Actual]:[Mapping]],2,FALSE)</f>
        <v>USA</v>
      </c>
      <c r="M911" s="12" t="str">
        <f>VLOOKUP(tblSalaries[[#This Row],[clean Country]], mapping!$M$4:$N$137, 2, FALSE)</f>
        <v>US / Canada</v>
      </c>
      <c r="N911" s="3" t="s">
        <v>73</v>
      </c>
      <c r="O911" s="12">
        <v>1.5</v>
      </c>
    </row>
    <row r="912" spans="2:16" ht="15" customHeight="1">
      <c r="B912" s="3" t="s">
        <v>1840</v>
      </c>
      <c r="C912" s="12" t="str">
        <f>IF(AND(tblSalaries[[#This Row],[Region]]=Selected_Region, tblSalaries[[#This Row],[Job Type]]=Selected_Job_Type), COUNT($C$5:C911), "")</f>
        <v/>
      </c>
      <c r="D912" s="5">
        <v>41055.044594907406</v>
      </c>
      <c r="E912" s="6" t="s">
        <v>1841</v>
      </c>
      <c r="F912" s="3">
        <v>96000</v>
      </c>
      <c r="G912" s="3" t="s">
        <v>36</v>
      </c>
      <c r="H912" s="3">
        <f>tblSalaries[[#This Row],[clean Salary (in local currency)]]*VLOOKUP(tblSalaries[[#This Row],[Currency]],tblXrate[#Data],2,FALSE)</f>
        <v>96000</v>
      </c>
      <c r="I912" s="3" t="s">
        <v>1842</v>
      </c>
      <c r="J912" s="3" t="s">
        <v>41</v>
      </c>
      <c r="K912" s="3" t="s">
        <v>265</v>
      </c>
      <c r="L912" s="3" t="str">
        <f>VLOOKUP(tblSalaries[[#This Row],[Where do you work]],tblCountries[[Actual]:[Mapping]],2,FALSE)</f>
        <v>Poland</v>
      </c>
      <c r="M912" s="12" t="str">
        <f>VLOOKUP(tblSalaries[[#This Row],[clean Country]], mapping!$M$4:$N$137, 2, FALSE)</f>
        <v>EU</v>
      </c>
      <c r="N912" s="3" t="s">
        <v>34</v>
      </c>
      <c r="O912" s="12">
        <v>2.5</v>
      </c>
    </row>
    <row r="913" spans="2:16" ht="15" customHeight="1">
      <c r="B913" s="3" t="s">
        <v>1843</v>
      </c>
      <c r="C913" s="12" t="str">
        <f>IF(AND(tblSalaries[[#This Row],[Region]]=Selected_Region, tblSalaries[[#This Row],[Job Type]]=Selected_Job_Type), COUNT($C$5:C912), "")</f>
        <v/>
      </c>
      <c r="D913" s="5">
        <v>41066.060370370367</v>
      </c>
      <c r="E913" s="6" t="s">
        <v>1844</v>
      </c>
      <c r="F913" s="3">
        <v>38920</v>
      </c>
      <c r="G913" s="3" t="s">
        <v>43</v>
      </c>
      <c r="H913" s="3">
        <f>tblSalaries[[#This Row],[clean Salary (in local currency)]]*VLOOKUP(tblSalaries[[#This Row],[Currency]],tblXrate[#Data],2,FALSE)</f>
        <v>49443.946165553374</v>
      </c>
      <c r="I913" s="3" t="s">
        <v>1845</v>
      </c>
      <c r="J913" s="3" t="s">
        <v>112</v>
      </c>
      <c r="K913" s="3" t="s">
        <v>1500</v>
      </c>
      <c r="L913" s="3" t="str">
        <f>VLOOKUP(tblSalaries[[#This Row],[Where do you work]],tblCountries[[Actual]:[Mapping]],2,FALSE)</f>
        <v>Belgium</v>
      </c>
      <c r="M913" s="12" t="str">
        <f>VLOOKUP(tblSalaries[[#This Row],[clean Country]], mapping!$M$4:$N$137, 2, FALSE)</f>
        <v>EU</v>
      </c>
      <c r="N913" s="3" t="s">
        <v>38</v>
      </c>
      <c r="O913" s="12">
        <v>5</v>
      </c>
      <c r="P913" s="3">
        <v>1.5</v>
      </c>
    </row>
    <row r="914" spans="2:16" ht="15" customHeight="1">
      <c r="B914" s="3" t="s">
        <v>1846</v>
      </c>
      <c r="C914" s="12" t="str">
        <f>IF(AND(tblSalaries[[#This Row],[Region]]=Selected_Region, tblSalaries[[#This Row],[Job Type]]=Selected_Job_Type), COUNT($C$5:C913), "")</f>
        <v/>
      </c>
      <c r="D914" s="5">
        <v>41055.069768518515</v>
      </c>
      <c r="E914" s="6">
        <v>53000</v>
      </c>
      <c r="F914" s="3">
        <v>53000</v>
      </c>
      <c r="G914" s="3" t="s">
        <v>36</v>
      </c>
      <c r="H914" s="3">
        <f>tblSalaries[[#This Row],[clean Salary (in local currency)]]*VLOOKUP(tblSalaries[[#This Row],[Currency]],tblXrate[#Data],2,FALSE)</f>
        <v>53000</v>
      </c>
      <c r="I914" s="3" t="s">
        <v>1847</v>
      </c>
      <c r="J914" s="3" t="s">
        <v>134</v>
      </c>
      <c r="K914" s="3" t="s">
        <v>0</v>
      </c>
      <c r="L914" s="3" t="str">
        <f>VLOOKUP(tblSalaries[[#This Row],[Where do you work]],tblCountries[[Actual]:[Mapping]],2,FALSE)</f>
        <v>USA</v>
      </c>
      <c r="M914" s="12" t="str">
        <f>VLOOKUP(tblSalaries[[#This Row],[clean Country]], mapping!$M$4:$N$137, 2, FALSE)</f>
        <v>US / Canada</v>
      </c>
      <c r="N914" s="3" t="s">
        <v>34</v>
      </c>
      <c r="O914" s="12">
        <v>2.5</v>
      </c>
    </row>
    <row r="915" spans="2:16" ht="15" customHeight="1">
      <c r="B915" s="3" t="s">
        <v>1617</v>
      </c>
      <c r="C915" s="12" t="str">
        <f>IF(AND(tblSalaries[[#This Row],[Region]]=Selected_Region, tblSalaries[[#This Row],[Job Type]]=Selected_Job_Type), COUNT($C$5:C914), "")</f>
        <v/>
      </c>
      <c r="D915" s="5">
        <v>41057.669270833336</v>
      </c>
      <c r="E915" s="6" t="s">
        <v>1618</v>
      </c>
      <c r="F915" s="3">
        <v>500000</v>
      </c>
      <c r="G915" s="3" t="s">
        <v>31</v>
      </c>
      <c r="H915" s="3">
        <f>tblSalaries[[#This Row],[clean Salary (in local currency)]]*VLOOKUP(tblSalaries[[#This Row],[Currency]],tblXrate[#Data],2,FALSE)</f>
        <v>8903.9583437212841</v>
      </c>
      <c r="I915" s="3" t="s">
        <v>1606</v>
      </c>
      <c r="J915" s="3" t="s">
        <v>112</v>
      </c>
      <c r="K915" s="3" t="s">
        <v>1</v>
      </c>
      <c r="L915" s="3" t="str">
        <f>VLOOKUP(tblSalaries[[#This Row],[Where do you work]],tblCountries[[Actual]:[Mapping]],2,FALSE)</f>
        <v>India</v>
      </c>
      <c r="M915" s="12" t="str">
        <f>VLOOKUP(tblSalaries[[#This Row],[clean Country]], mapping!$M$4:$N$137, 2, FALSE)</f>
        <v>Asia</v>
      </c>
      <c r="N915" s="3" t="s">
        <v>34</v>
      </c>
      <c r="O915" s="12">
        <v>2.5</v>
      </c>
      <c r="P915" s="3">
        <v>23</v>
      </c>
    </row>
    <row r="916" spans="2:16" ht="15" customHeight="1">
      <c r="B916" s="3" t="s">
        <v>2447</v>
      </c>
      <c r="C916" s="12" t="str">
        <f>IF(AND(tblSalaries[[#This Row],[Region]]=Selected_Region, tblSalaries[[#This Row],[Job Type]]=Selected_Job_Type), COUNT($C$5:C915), "")</f>
        <v/>
      </c>
      <c r="D916" s="5">
        <v>41055.599861111114</v>
      </c>
      <c r="E916" s="6">
        <v>500000</v>
      </c>
      <c r="F916" s="3">
        <v>500000</v>
      </c>
      <c r="G916" s="3" t="s">
        <v>31</v>
      </c>
      <c r="H916" s="3">
        <f>tblSalaries[[#This Row],[clean Salary (in local currency)]]*VLOOKUP(tblSalaries[[#This Row],[Currency]],tblXrate[#Data],2,FALSE)</f>
        <v>8903.9583437212841</v>
      </c>
      <c r="I916" s="3" t="s">
        <v>2448</v>
      </c>
      <c r="J916" s="3" t="s">
        <v>632</v>
      </c>
      <c r="K916" s="3" t="s">
        <v>1</v>
      </c>
      <c r="L916" s="3" t="str">
        <f>VLOOKUP(tblSalaries[[#This Row],[Where do you work]],tblCountries[[Actual]:[Mapping]],2,FALSE)</f>
        <v>India</v>
      </c>
      <c r="M916" s="12" t="str">
        <f>VLOOKUP(tblSalaries[[#This Row],[clean Country]], mapping!$M$4:$N$137, 2, FALSE)</f>
        <v>Asia</v>
      </c>
      <c r="N916" s="3" t="s">
        <v>34</v>
      </c>
      <c r="O916" s="12">
        <v>2.5</v>
      </c>
      <c r="P916" s="3">
        <v>1</v>
      </c>
    </row>
    <row r="917" spans="2:16" ht="15" customHeight="1">
      <c r="B917" s="3" t="s">
        <v>1852</v>
      </c>
      <c r="C917" s="12" t="str">
        <f>IF(AND(tblSalaries[[#This Row],[Region]]=Selected_Region, tblSalaries[[#This Row],[Job Type]]=Selected_Job_Type), COUNT($C$5:C916), "")</f>
        <v/>
      </c>
      <c r="D917" s="5">
        <v>41055.049259259256</v>
      </c>
      <c r="E917" s="6" t="s">
        <v>1853</v>
      </c>
      <c r="F917" s="3">
        <v>420000</v>
      </c>
      <c r="G917" s="3" t="s">
        <v>972</v>
      </c>
      <c r="H917" s="3">
        <f>tblSalaries[[#This Row],[clean Salary (in local currency)]]*VLOOKUP(tblSalaries[[#This Row],[Currency]],tblXrate[#Data],2,FALSE)</f>
        <v>9956.1219482708348</v>
      </c>
      <c r="I917" s="3" t="s">
        <v>1854</v>
      </c>
      <c r="J917" s="3" t="s">
        <v>134</v>
      </c>
      <c r="K917" s="3" t="s">
        <v>131</v>
      </c>
      <c r="L917" s="3" t="str">
        <f>VLOOKUP(tblSalaries[[#This Row],[Where do you work]],tblCountries[[Actual]:[Mapping]],2,FALSE)</f>
        <v>Philippines</v>
      </c>
      <c r="M917" s="12" t="str">
        <f>VLOOKUP(tblSalaries[[#This Row],[clean Country]], mapping!$M$4:$N$137, 2, FALSE)</f>
        <v>Pacific</v>
      </c>
      <c r="N917" s="3" t="s">
        <v>38</v>
      </c>
      <c r="O917" s="12">
        <v>5</v>
      </c>
    </row>
    <row r="918" spans="2:16" ht="15" customHeight="1">
      <c r="B918" s="3" t="s">
        <v>2662</v>
      </c>
      <c r="C918" s="12" t="str">
        <f>IF(AND(tblSalaries[[#This Row],[Region]]=Selected_Region, tblSalaries[[#This Row],[Job Type]]=Selected_Job_Type), COUNT($C$5:C917), "")</f>
        <v/>
      </c>
      <c r="D918" s="5">
        <v>41055.079710648148</v>
      </c>
      <c r="E918" s="6" t="s">
        <v>742</v>
      </c>
      <c r="F918" s="3">
        <v>500000</v>
      </c>
      <c r="G918" s="3" t="s">
        <v>31</v>
      </c>
      <c r="H918" s="3">
        <f>tblSalaries[[#This Row],[clean Salary (in local currency)]]*VLOOKUP(tblSalaries[[#This Row],[Currency]],tblXrate[#Data],2,FALSE)</f>
        <v>8903.9583437212841</v>
      </c>
      <c r="I918" s="3" t="s">
        <v>2663</v>
      </c>
      <c r="J918" s="3" t="s">
        <v>134</v>
      </c>
      <c r="K918" s="3" t="s">
        <v>1</v>
      </c>
      <c r="L918" s="3" t="str">
        <f>VLOOKUP(tblSalaries[[#This Row],[Where do you work]],tblCountries[[Actual]:[Mapping]],2,FALSE)</f>
        <v>India</v>
      </c>
      <c r="M918" s="12" t="str">
        <f>VLOOKUP(tblSalaries[[#This Row],[clean Country]], mapping!$M$4:$N$137, 2, FALSE)</f>
        <v>Asia</v>
      </c>
      <c r="N918" s="3" t="s">
        <v>34</v>
      </c>
      <c r="O918" s="12">
        <v>2.5</v>
      </c>
    </row>
    <row r="919" spans="2:16" ht="15" customHeight="1">
      <c r="B919" s="3" t="s">
        <v>2708</v>
      </c>
      <c r="C919" s="12" t="str">
        <f>IF(AND(tblSalaries[[#This Row],[Region]]=Selected_Region, tblSalaries[[#This Row],[Job Type]]=Selected_Job_Type), COUNT($C$5:C918), "")</f>
        <v/>
      </c>
      <c r="D919" s="5">
        <v>41056.6175</v>
      </c>
      <c r="E919" s="6" t="s">
        <v>2709</v>
      </c>
      <c r="F919" s="3">
        <v>500000</v>
      </c>
      <c r="G919" s="3" t="s">
        <v>31</v>
      </c>
      <c r="H919" s="3">
        <f>tblSalaries[[#This Row],[clean Salary (in local currency)]]*VLOOKUP(tblSalaries[[#This Row],[Currency]],tblXrate[#Data],2,FALSE)</f>
        <v>8903.9583437212841</v>
      </c>
      <c r="I919" s="3" t="s">
        <v>2707</v>
      </c>
      <c r="J919" s="3" t="s">
        <v>374</v>
      </c>
      <c r="K919" s="3" t="s">
        <v>1</v>
      </c>
      <c r="L919" s="3" t="str">
        <f>VLOOKUP(tblSalaries[[#This Row],[Where do you work]],tblCountries[[Actual]:[Mapping]],2,FALSE)</f>
        <v>India</v>
      </c>
      <c r="M919" s="12" t="str">
        <f>VLOOKUP(tblSalaries[[#This Row],[clean Country]], mapping!$M$4:$N$137, 2, FALSE)</f>
        <v>Asia</v>
      </c>
      <c r="N919" s="3" t="s">
        <v>34</v>
      </c>
      <c r="O919" s="12">
        <v>2.5</v>
      </c>
      <c r="P919" s="3">
        <v>3</v>
      </c>
    </row>
    <row r="920" spans="2:16" ht="15" customHeight="1">
      <c r="B920" s="3" t="s">
        <v>1860</v>
      </c>
      <c r="C920" s="12" t="str">
        <f>IF(AND(tblSalaries[[#This Row],[Region]]=Selected_Region, tblSalaries[[#This Row],[Job Type]]=Selected_Job_Type), COUNT($C$5:C919), "")</f>
        <v/>
      </c>
      <c r="D920" s="5">
        <v>41066.786145833335</v>
      </c>
      <c r="E920" s="6">
        <v>700</v>
      </c>
      <c r="F920" s="3">
        <v>8400</v>
      </c>
      <c r="G920" s="3" t="s">
        <v>36</v>
      </c>
      <c r="H920" s="3">
        <f>tblSalaries[[#This Row],[clean Salary (in local currency)]]*VLOOKUP(tblSalaries[[#This Row],[Currency]],tblXrate[#Data],2,FALSE)</f>
        <v>8400</v>
      </c>
      <c r="I920" s="3" t="s">
        <v>1861</v>
      </c>
      <c r="J920" s="3" t="s">
        <v>112</v>
      </c>
      <c r="K920" s="3" t="s">
        <v>1862</v>
      </c>
      <c r="L920" s="3" t="str">
        <f>VLOOKUP(tblSalaries[[#This Row],[Where do you work]],tblCountries[[Actual]:[Mapping]],2,FALSE)</f>
        <v>Indonesia</v>
      </c>
      <c r="M920" s="12" t="str">
        <f>VLOOKUP(tblSalaries[[#This Row],[clean Country]], mapping!$M$4:$N$137, 2, FALSE)</f>
        <v>Pacific</v>
      </c>
      <c r="N920" s="3" t="s">
        <v>38</v>
      </c>
      <c r="O920" s="12">
        <v>5</v>
      </c>
      <c r="P920" s="3">
        <v>14</v>
      </c>
    </row>
    <row r="921" spans="2:16" ht="15" customHeight="1">
      <c r="B921" s="3" t="s">
        <v>2904</v>
      </c>
      <c r="C921" s="12" t="str">
        <f>IF(AND(tblSalaries[[#This Row],[Region]]=Selected_Region, tblSalaries[[#This Row],[Job Type]]=Selected_Job_Type), COUNT($C$5:C920), "")</f>
        <v/>
      </c>
      <c r="D921" s="5">
        <v>41059.556319444448</v>
      </c>
      <c r="E921" s="6">
        <v>500000</v>
      </c>
      <c r="F921" s="3">
        <v>500000</v>
      </c>
      <c r="G921" s="3" t="s">
        <v>31</v>
      </c>
      <c r="H921" s="3">
        <f>tblSalaries[[#This Row],[clean Salary (in local currency)]]*VLOOKUP(tblSalaries[[#This Row],[Currency]],tblXrate[#Data],2,FALSE)</f>
        <v>8903.9583437212841</v>
      </c>
      <c r="I921" s="3" t="s">
        <v>2905</v>
      </c>
      <c r="J921" s="3" t="s">
        <v>134</v>
      </c>
      <c r="K921" s="3" t="s">
        <v>1</v>
      </c>
      <c r="L921" s="3" t="str">
        <f>VLOOKUP(tblSalaries[[#This Row],[Where do you work]],tblCountries[[Actual]:[Mapping]],2,FALSE)</f>
        <v>India</v>
      </c>
      <c r="M921" s="12" t="str">
        <f>VLOOKUP(tblSalaries[[#This Row],[clean Country]], mapping!$M$4:$N$137, 2, FALSE)</f>
        <v>Asia</v>
      </c>
      <c r="N921" s="3" t="s">
        <v>34</v>
      </c>
      <c r="O921" s="12">
        <v>2.5</v>
      </c>
      <c r="P921" s="3">
        <v>0</v>
      </c>
    </row>
    <row r="922" spans="2:16" ht="15" customHeight="1">
      <c r="B922" s="3" t="s">
        <v>1865</v>
      </c>
      <c r="C922" s="12" t="str">
        <f>IF(AND(tblSalaries[[#This Row],[Region]]=Selected_Region, tblSalaries[[#This Row],[Job Type]]=Selected_Job_Type), COUNT($C$5:C921), "")</f>
        <v/>
      </c>
      <c r="D922" s="5">
        <v>41055.058368055557</v>
      </c>
      <c r="E922" s="6" t="s">
        <v>1866</v>
      </c>
      <c r="F922" s="3">
        <v>20000</v>
      </c>
      <c r="G922" s="3" t="s">
        <v>108</v>
      </c>
      <c r="H922" s="3">
        <f>tblSalaries[[#This Row],[clean Salary (in local currency)]]*VLOOKUP(tblSalaries[[#This Row],[Currency]],tblXrate[#Data],2,FALSE)</f>
        <v>31523.565441345683</v>
      </c>
      <c r="I922" s="3" t="s">
        <v>1867</v>
      </c>
      <c r="J922" s="3" t="s">
        <v>374</v>
      </c>
      <c r="K922" s="3" t="s">
        <v>89</v>
      </c>
      <c r="L922" s="3" t="str">
        <f>VLOOKUP(tblSalaries[[#This Row],[Where do you work]],tblCountries[[Actual]:[Mapping]],2,FALSE)</f>
        <v>UK</v>
      </c>
      <c r="M922" s="12" t="str">
        <f>VLOOKUP(tblSalaries[[#This Row],[clean Country]], mapping!$M$4:$N$137, 2, FALSE)</f>
        <v>EU</v>
      </c>
      <c r="N922" s="3" t="s">
        <v>73</v>
      </c>
      <c r="O922" s="12">
        <v>1.5</v>
      </c>
    </row>
    <row r="923" spans="2:16" ht="15" customHeight="1">
      <c r="B923" s="3" t="s">
        <v>1868</v>
      </c>
      <c r="C923" s="12" t="str">
        <f>IF(AND(tblSalaries[[#This Row],[Region]]=Selected_Region, tblSalaries[[#This Row],[Job Type]]=Selected_Job_Type), COUNT($C$5:C922), "")</f>
        <v/>
      </c>
      <c r="D923" s="5">
        <v>41055.02752314815</v>
      </c>
      <c r="E923" s="6">
        <v>36000</v>
      </c>
      <c r="F923" s="3">
        <v>36000</v>
      </c>
      <c r="G923" s="3" t="s">
        <v>36</v>
      </c>
      <c r="H923" s="3">
        <f>tblSalaries[[#This Row],[clean Salary (in local currency)]]*VLOOKUP(tblSalaries[[#This Row],[Currency]],tblXrate[#Data],2,FALSE)</f>
        <v>36000</v>
      </c>
      <c r="I923" s="3" t="s">
        <v>1869</v>
      </c>
      <c r="J923" s="3" t="s">
        <v>134</v>
      </c>
      <c r="K923" s="3" t="s">
        <v>0</v>
      </c>
      <c r="L923" s="3" t="str">
        <f>VLOOKUP(tblSalaries[[#This Row],[Where do you work]],tblCountries[[Actual]:[Mapping]],2,FALSE)</f>
        <v>USA</v>
      </c>
      <c r="M923" s="12" t="str">
        <f>VLOOKUP(tblSalaries[[#This Row],[clean Country]], mapping!$M$4:$N$137, 2, FALSE)</f>
        <v>US / Canada</v>
      </c>
      <c r="N923" s="3" t="s">
        <v>34</v>
      </c>
      <c r="O923" s="12">
        <v>2.5</v>
      </c>
    </row>
    <row r="924" spans="2:16" ht="15" customHeight="1">
      <c r="B924" s="3" t="s">
        <v>1870</v>
      </c>
      <c r="C924" s="12" t="str">
        <f>IF(AND(tblSalaries[[#This Row],[Region]]=Selected_Region, tblSalaries[[#This Row],[Job Type]]=Selected_Job_Type), COUNT($C$5:C923), "")</f>
        <v/>
      </c>
      <c r="D924" s="5">
        <v>41055.129594907405</v>
      </c>
      <c r="E924" s="6">
        <v>52000</v>
      </c>
      <c r="F924" s="3">
        <v>52000</v>
      </c>
      <c r="G924" s="3" t="s">
        <v>36</v>
      </c>
      <c r="H924" s="3">
        <f>tblSalaries[[#This Row],[clean Salary (in local currency)]]*VLOOKUP(tblSalaries[[#This Row],[Currency]],tblXrate[#Data],2,FALSE)</f>
        <v>52000</v>
      </c>
      <c r="I924" s="3" t="s">
        <v>1871</v>
      </c>
      <c r="J924" s="3" t="s">
        <v>112</v>
      </c>
      <c r="K924" s="3" t="s">
        <v>0</v>
      </c>
      <c r="L924" s="3" t="str">
        <f>VLOOKUP(tblSalaries[[#This Row],[Where do you work]],tblCountries[[Actual]:[Mapping]],2,FALSE)</f>
        <v>USA</v>
      </c>
      <c r="M924" s="12" t="str">
        <f>VLOOKUP(tblSalaries[[#This Row],[clean Country]], mapping!$M$4:$N$137, 2, FALSE)</f>
        <v>US / Canada</v>
      </c>
      <c r="N924" s="3" t="s">
        <v>34</v>
      </c>
      <c r="O924" s="12">
        <v>2.5</v>
      </c>
    </row>
    <row r="925" spans="2:16" ht="15" customHeight="1">
      <c r="B925" s="3" t="s">
        <v>1872</v>
      </c>
      <c r="C925" s="12" t="str">
        <f>IF(AND(tblSalaries[[#This Row],[Region]]=Selected_Region, tblSalaries[[#This Row],[Job Type]]=Selected_Job_Type), COUNT($C$5:C924), "")</f>
        <v/>
      </c>
      <c r="D925" s="5">
        <v>41056.1716087963</v>
      </c>
      <c r="E925" s="6">
        <v>12000</v>
      </c>
      <c r="F925" s="3">
        <v>12000</v>
      </c>
      <c r="G925" s="3" t="s">
        <v>36</v>
      </c>
      <c r="H925" s="3">
        <f>tblSalaries[[#This Row],[clean Salary (in local currency)]]*VLOOKUP(tblSalaries[[#This Row],[Currency]],tblXrate[#Data],2,FALSE)</f>
        <v>12000</v>
      </c>
      <c r="I925" s="3" t="s">
        <v>1873</v>
      </c>
      <c r="J925" s="3" t="s">
        <v>41</v>
      </c>
      <c r="K925" s="3" t="s">
        <v>1151</v>
      </c>
      <c r="L925" s="3" t="str">
        <f>VLOOKUP(tblSalaries[[#This Row],[Where do you work]],tblCountries[[Actual]:[Mapping]],2,FALSE)</f>
        <v>Spain</v>
      </c>
      <c r="M925" s="12" t="str">
        <f>VLOOKUP(tblSalaries[[#This Row],[clean Country]], mapping!$M$4:$N$137, 2, FALSE)</f>
        <v>EU</v>
      </c>
      <c r="N925" s="3" t="s">
        <v>34</v>
      </c>
      <c r="O925" s="12">
        <v>2.5</v>
      </c>
      <c r="P925" s="3">
        <v>15</v>
      </c>
    </row>
    <row r="926" spans="2:16" ht="15" customHeight="1">
      <c r="B926" s="3" t="s">
        <v>1874</v>
      </c>
      <c r="C926" s="12" t="str">
        <f>IF(AND(tblSalaries[[#This Row],[Region]]=Selected_Region, tblSalaries[[#This Row],[Job Type]]=Selected_Job_Type), COUNT($C$5:C925), "")</f>
        <v/>
      </c>
      <c r="D926" s="5">
        <v>41055.371724537035</v>
      </c>
      <c r="E926" s="6">
        <v>45000</v>
      </c>
      <c r="F926" s="3">
        <v>45000</v>
      </c>
      <c r="G926" s="3" t="s">
        <v>36</v>
      </c>
      <c r="H926" s="3">
        <f>tblSalaries[[#This Row],[clean Salary (in local currency)]]*VLOOKUP(tblSalaries[[#This Row],[Currency]],tblXrate[#Data],2,FALSE)</f>
        <v>45000</v>
      </c>
      <c r="I926" s="3" t="s">
        <v>1875</v>
      </c>
      <c r="J926" s="3" t="s">
        <v>45</v>
      </c>
      <c r="K926" s="3" t="s">
        <v>0</v>
      </c>
      <c r="L926" s="3" t="str">
        <f>VLOOKUP(tblSalaries[[#This Row],[Where do you work]],tblCountries[[Actual]:[Mapping]],2,FALSE)</f>
        <v>USA</v>
      </c>
      <c r="M926" s="12" t="str">
        <f>VLOOKUP(tblSalaries[[#This Row],[clean Country]], mapping!$M$4:$N$137, 2, FALSE)</f>
        <v>US / Canada</v>
      </c>
      <c r="N926" s="3" t="s">
        <v>38</v>
      </c>
      <c r="O926" s="12">
        <v>5</v>
      </c>
      <c r="P926" s="3">
        <v>7</v>
      </c>
    </row>
    <row r="927" spans="2:16" ht="15" customHeight="1">
      <c r="B927" s="3" t="s">
        <v>1876</v>
      </c>
      <c r="C927" s="12" t="str">
        <f>IF(AND(tblSalaries[[#This Row],[Region]]=Selected_Region, tblSalaries[[#This Row],[Job Type]]=Selected_Job_Type), COUNT($C$5:C926), "")</f>
        <v/>
      </c>
      <c r="D927" s="5">
        <v>41057.155555555553</v>
      </c>
      <c r="E927" s="6" t="s">
        <v>1877</v>
      </c>
      <c r="F927" s="3">
        <v>2000000</v>
      </c>
      <c r="G927" s="3" t="s">
        <v>1010</v>
      </c>
      <c r="H927" s="3">
        <f>tblSalaries[[#This Row],[clean Salary (in local currency)]]*VLOOKUP(tblSalaries[[#This Row],[Currency]],tblXrate[#Data],2,FALSE)</f>
        <v>12326.656394453004</v>
      </c>
      <c r="I927" s="3" t="s">
        <v>1878</v>
      </c>
      <c r="J927" s="3" t="s">
        <v>134</v>
      </c>
      <c r="K927" s="3" t="s">
        <v>745</v>
      </c>
      <c r="L927" s="3" t="str">
        <f>VLOOKUP(tblSalaries[[#This Row],[Where do you work]],tblCountries[[Actual]:[Mapping]],2,FALSE)</f>
        <v>Nigeria</v>
      </c>
      <c r="M927" s="12" t="str">
        <f>VLOOKUP(tblSalaries[[#This Row],[clean Country]], mapping!$M$4:$N$137, 2, FALSE)</f>
        <v>Africa</v>
      </c>
      <c r="N927" s="3" t="s">
        <v>38</v>
      </c>
      <c r="O927" s="12">
        <v>5</v>
      </c>
      <c r="P927" s="3">
        <v>5</v>
      </c>
    </row>
    <row r="928" spans="2:16" ht="15" customHeight="1">
      <c r="B928" s="3" t="s">
        <v>1879</v>
      </c>
      <c r="C928" s="12" t="str">
        <f>IF(AND(tblSalaries[[#This Row],[Region]]=Selected_Region, tblSalaries[[#This Row],[Job Type]]=Selected_Job_Type), COUNT($C$5:C927), "")</f>
        <v/>
      </c>
      <c r="D928" s="5">
        <v>41062.943703703706</v>
      </c>
      <c r="E928" s="6">
        <v>60000</v>
      </c>
      <c r="F928" s="3">
        <v>60000</v>
      </c>
      <c r="G928" s="3" t="s">
        <v>36</v>
      </c>
      <c r="H928" s="3">
        <f>tblSalaries[[#This Row],[clean Salary (in local currency)]]*VLOOKUP(tblSalaries[[#This Row],[Currency]],tblXrate[#Data],2,FALSE)</f>
        <v>60000</v>
      </c>
      <c r="I928" s="3" t="s">
        <v>1880</v>
      </c>
      <c r="J928" s="3" t="s">
        <v>134</v>
      </c>
      <c r="K928" s="3" t="s">
        <v>1604</v>
      </c>
      <c r="L928" s="3" t="str">
        <f>VLOOKUP(tblSalaries[[#This Row],[Where do you work]],tblCountries[[Actual]:[Mapping]],2,FALSE)</f>
        <v>Indonesia</v>
      </c>
      <c r="M928" s="12" t="str">
        <f>VLOOKUP(tblSalaries[[#This Row],[clean Country]], mapping!$M$4:$N$137, 2, FALSE)</f>
        <v>Pacific</v>
      </c>
      <c r="N928" s="3" t="s">
        <v>34</v>
      </c>
      <c r="O928" s="12">
        <v>2.5</v>
      </c>
      <c r="P928" s="3">
        <v>16</v>
      </c>
    </row>
    <row r="929" spans="2:16" ht="15" customHeight="1">
      <c r="B929" s="3" t="s">
        <v>1881</v>
      </c>
      <c r="C929" s="12" t="str">
        <f>IF(AND(tblSalaries[[#This Row],[Region]]=Selected_Region, tblSalaries[[#This Row],[Job Type]]=Selected_Job_Type), COUNT($C$5:C928), "")</f>
        <v/>
      </c>
      <c r="D929" s="5">
        <v>41054.309166666666</v>
      </c>
      <c r="E929" s="6">
        <v>85000</v>
      </c>
      <c r="F929" s="3">
        <v>85000</v>
      </c>
      <c r="G929" s="3" t="s">
        <v>63</v>
      </c>
      <c r="H929" s="3">
        <f>tblSalaries[[#This Row],[clean Salary (in local currency)]]*VLOOKUP(tblSalaries[[#This Row],[Currency]],tblXrate[#Data],2,FALSE)</f>
        <v>86692.320794224041</v>
      </c>
      <c r="I929" s="3" t="s">
        <v>1882</v>
      </c>
      <c r="J929" s="3" t="s">
        <v>444</v>
      </c>
      <c r="K929" s="3" t="s">
        <v>64</v>
      </c>
      <c r="L929" s="3" t="str">
        <f>VLOOKUP(tblSalaries[[#This Row],[Where do you work]],tblCountries[[Actual]:[Mapping]],2,FALSE)</f>
        <v>Australia</v>
      </c>
      <c r="M929" s="12" t="str">
        <f>VLOOKUP(tblSalaries[[#This Row],[clean Country]], mapping!$M$4:$N$137, 2, FALSE)</f>
        <v>Pacific</v>
      </c>
      <c r="N929" s="3" t="s">
        <v>38</v>
      </c>
      <c r="O929" s="12">
        <v>5</v>
      </c>
    </row>
    <row r="930" spans="2:16" ht="15" customHeight="1">
      <c r="B930" s="3" t="s">
        <v>1883</v>
      </c>
      <c r="C930" s="12" t="str">
        <f>IF(AND(tblSalaries[[#This Row],[Region]]=Selected_Region, tblSalaries[[#This Row],[Job Type]]=Selected_Job_Type), COUNT($C$5:C929), "")</f>
        <v/>
      </c>
      <c r="D930" s="5">
        <v>41057.948483796295</v>
      </c>
      <c r="E930" s="6" t="s">
        <v>1884</v>
      </c>
      <c r="F930" s="3">
        <v>43000</v>
      </c>
      <c r="G930" s="3" t="s">
        <v>108</v>
      </c>
      <c r="H930" s="3">
        <f>tblSalaries[[#This Row],[clean Salary (in local currency)]]*VLOOKUP(tblSalaries[[#This Row],[Currency]],tblXrate[#Data],2,FALSE)</f>
        <v>67775.665698893223</v>
      </c>
      <c r="I930" s="3" t="s">
        <v>1885</v>
      </c>
      <c r="J930" s="3" t="s">
        <v>45</v>
      </c>
      <c r="K930" s="3" t="s">
        <v>89</v>
      </c>
      <c r="L930" s="3" t="str">
        <f>VLOOKUP(tblSalaries[[#This Row],[Where do you work]],tblCountries[[Actual]:[Mapping]],2,FALSE)</f>
        <v>UK</v>
      </c>
      <c r="M930" s="12" t="str">
        <f>VLOOKUP(tblSalaries[[#This Row],[clean Country]], mapping!$M$4:$N$137, 2, FALSE)</f>
        <v>EU</v>
      </c>
      <c r="N930" s="3" t="s">
        <v>61</v>
      </c>
      <c r="O930" s="12">
        <v>8</v>
      </c>
      <c r="P930" s="3">
        <v>15</v>
      </c>
    </row>
    <row r="931" spans="2:16" ht="15" customHeight="1">
      <c r="B931" s="3" t="s">
        <v>1886</v>
      </c>
      <c r="C931" s="12" t="str">
        <f>IF(AND(tblSalaries[[#This Row],[Region]]=Selected_Region, tblSalaries[[#This Row],[Job Type]]=Selected_Job_Type), COUNT($C$5:C930), "")</f>
        <v/>
      </c>
      <c r="D931" s="5">
        <v>41057.506678240738</v>
      </c>
      <c r="E931" s="6" t="s">
        <v>1887</v>
      </c>
      <c r="F931" s="3">
        <v>20000</v>
      </c>
      <c r="G931" s="3" t="s">
        <v>36</v>
      </c>
      <c r="H931" s="3">
        <f>tblSalaries[[#This Row],[clean Salary (in local currency)]]*VLOOKUP(tblSalaries[[#This Row],[Currency]],tblXrate[#Data],2,FALSE)</f>
        <v>20000</v>
      </c>
      <c r="I931" s="3" t="s">
        <v>1888</v>
      </c>
      <c r="J931" s="3" t="s">
        <v>632</v>
      </c>
      <c r="K931" s="3" t="s">
        <v>1889</v>
      </c>
      <c r="L931" s="3" t="str">
        <f>VLOOKUP(tblSalaries[[#This Row],[Where do you work]],tblCountries[[Actual]:[Mapping]],2,FALSE)</f>
        <v>Paraguay</v>
      </c>
      <c r="M931" s="12" t="str">
        <f>VLOOKUP(tblSalaries[[#This Row],[clean Country]], mapping!$M$4:$N$137, 2, FALSE)</f>
        <v>Latin America</v>
      </c>
      <c r="N931" s="3" t="s">
        <v>61</v>
      </c>
      <c r="O931" s="12">
        <v>8</v>
      </c>
      <c r="P931" s="3">
        <v>6</v>
      </c>
    </row>
    <row r="932" spans="2:16" ht="15" customHeight="1">
      <c r="B932" s="3" t="s">
        <v>1890</v>
      </c>
      <c r="C932" s="12" t="str">
        <f>IF(AND(tblSalaries[[#This Row],[Region]]=Selected_Region, tblSalaries[[#This Row],[Job Type]]=Selected_Job_Type), COUNT($C$5:C931), "")</f>
        <v/>
      </c>
      <c r="D932" s="5">
        <v>41055.146319444444</v>
      </c>
      <c r="E932" s="6" t="s">
        <v>1891</v>
      </c>
      <c r="F932" s="3">
        <v>59000</v>
      </c>
      <c r="G932" s="3" t="s">
        <v>108</v>
      </c>
      <c r="H932" s="3">
        <f>tblSalaries[[#This Row],[clean Salary (in local currency)]]*VLOOKUP(tblSalaries[[#This Row],[Currency]],tblXrate[#Data],2,FALSE)</f>
        <v>92994.518051969761</v>
      </c>
      <c r="I932" s="3" t="s">
        <v>1892</v>
      </c>
      <c r="J932" s="3" t="s">
        <v>41</v>
      </c>
      <c r="K932" s="3" t="s">
        <v>89</v>
      </c>
      <c r="L932" s="3" t="str">
        <f>VLOOKUP(tblSalaries[[#This Row],[Where do you work]],tblCountries[[Actual]:[Mapping]],2,FALSE)</f>
        <v>UK</v>
      </c>
      <c r="M932" s="12" t="str">
        <f>VLOOKUP(tblSalaries[[#This Row],[clean Country]], mapping!$M$4:$N$137, 2, FALSE)</f>
        <v>EU</v>
      </c>
      <c r="N932" s="3" t="s">
        <v>34</v>
      </c>
      <c r="O932" s="12">
        <v>2.5</v>
      </c>
    </row>
    <row r="933" spans="2:16" ht="15" customHeight="1">
      <c r="B933" s="3" t="s">
        <v>1893</v>
      </c>
      <c r="C933" s="12" t="str">
        <f>IF(AND(tblSalaries[[#This Row],[Region]]=Selected_Region, tblSalaries[[#This Row],[Job Type]]=Selected_Job_Type), COUNT($C$5:C932), "")</f>
        <v/>
      </c>
      <c r="D933" s="5">
        <v>41055.39502314815</v>
      </c>
      <c r="E933" s="6">
        <v>65000</v>
      </c>
      <c r="F933" s="3">
        <v>65000</v>
      </c>
      <c r="G933" s="3" t="s">
        <v>36</v>
      </c>
      <c r="H933" s="3">
        <f>tblSalaries[[#This Row],[clean Salary (in local currency)]]*VLOOKUP(tblSalaries[[#This Row],[Currency]],tblXrate[#Data],2,FALSE)</f>
        <v>65000</v>
      </c>
      <c r="I933" s="3" t="s">
        <v>1894</v>
      </c>
      <c r="J933" s="3" t="s">
        <v>112</v>
      </c>
      <c r="K933" s="3" t="s">
        <v>0</v>
      </c>
      <c r="L933" s="3" t="str">
        <f>VLOOKUP(tblSalaries[[#This Row],[Where do you work]],tblCountries[[Actual]:[Mapping]],2,FALSE)</f>
        <v>USA</v>
      </c>
      <c r="M933" s="12" t="str">
        <f>VLOOKUP(tblSalaries[[#This Row],[clean Country]], mapping!$M$4:$N$137, 2, FALSE)</f>
        <v>US / Canada</v>
      </c>
      <c r="N933" s="3" t="s">
        <v>34</v>
      </c>
      <c r="O933" s="12">
        <v>2.5</v>
      </c>
      <c r="P933" s="3">
        <v>17</v>
      </c>
    </row>
    <row r="934" spans="2:16" ht="15" customHeight="1">
      <c r="B934" s="3" t="s">
        <v>1895</v>
      </c>
      <c r="C934" s="12" t="str">
        <f>IF(AND(tblSalaries[[#This Row],[Region]]=Selected_Region, tblSalaries[[#This Row],[Job Type]]=Selected_Job_Type), COUNT($C$5:C933), "")</f>
        <v/>
      </c>
      <c r="D934" s="5">
        <v>41055.96197916667</v>
      </c>
      <c r="E934" s="6">
        <v>40000</v>
      </c>
      <c r="F934" s="3">
        <v>40000</v>
      </c>
      <c r="G934" s="3" t="s">
        <v>36</v>
      </c>
      <c r="H934" s="3">
        <f>tblSalaries[[#This Row],[clean Salary (in local currency)]]*VLOOKUP(tblSalaries[[#This Row],[Currency]],tblXrate[#Data],2,FALSE)</f>
        <v>40000</v>
      </c>
      <c r="I934" s="3" t="s">
        <v>1896</v>
      </c>
      <c r="J934" s="3" t="s">
        <v>134</v>
      </c>
      <c r="K934" s="3" t="s">
        <v>0</v>
      </c>
      <c r="L934" s="3" t="str">
        <f>VLOOKUP(tblSalaries[[#This Row],[Where do you work]],tblCountries[[Actual]:[Mapping]],2,FALSE)</f>
        <v>USA</v>
      </c>
      <c r="M934" s="12" t="str">
        <f>VLOOKUP(tblSalaries[[#This Row],[clean Country]], mapping!$M$4:$N$137, 2, FALSE)</f>
        <v>US / Canada</v>
      </c>
      <c r="N934" s="3" t="s">
        <v>34</v>
      </c>
      <c r="O934" s="12">
        <v>2.5</v>
      </c>
      <c r="P934" s="3">
        <v>20</v>
      </c>
    </row>
    <row r="935" spans="2:16" ht="15" customHeight="1">
      <c r="B935" s="3" t="s">
        <v>1897</v>
      </c>
      <c r="C935" s="12" t="str">
        <f>IF(AND(tblSalaries[[#This Row],[Region]]=Selected_Region, tblSalaries[[#This Row],[Job Type]]=Selected_Job_Type), COUNT($C$5:C934), "")</f>
        <v/>
      </c>
      <c r="D935" s="5">
        <v>41056.763553240744</v>
      </c>
      <c r="E935" s="6">
        <v>64210.1</v>
      </c>
      <c r="F935" s="3">
        <v>64210</v>
      </c>
      <c r="G935" s="3" t="s">
        <v>108</v>
      </c>
      <c r="H935" s="3">
        <f>tblSalaries[[#This Row],[clean Salary (in local currency)]]*VLOOKUP(tblSalaries[[#This Row],[Currency]],tblXrate[#Data],2,FALSE)</f>
        <v>101206.40684944032</v>
      </c>
      <c r="I935" s="3" t="s">
        <v>1898</v>
      </c>
      <c r="J935" s="3" t="s">
        <v>41</v>
      </c>
      <c r="K935" s="3" t="s">
        <v>89</v>
      </c>
      <c r="L935" s="3" t="str">
        <f>VLOOKUP(tblSalaries[[#This Row],[Where do you work]],tblCountries[[Actual]:[Mapping]],2,FALSE)</f>
        <v>UK</v>
      </c>
      <c r="M935" s="12" t="str">
        <f>VLOOKUP(tblSalaries[[#This Row],[clean Country]], mapping!$M$4:$N$137, 2, FALSE)</f>
        <v>EU</v>
      </c>
      <c r="N935" s="3" t="s">
        <v>38</v>
      </c>
      <c r="O935" s="12">
        <v>5</v>
      </c>
      <c r="P935" s="3">
        <v>16</v>
      </c>
    </row>
    <row r="936" spans="2:16" ht="15" customHeight="1">
      <c r="B936" s="3" t="s">
        <v>1899</v>
      </c>
      <c r="C936" s="12" t="str">
        <f>IF(AND(tblSalaries[[#This Row],[Region]]=Selected_Region, tblSalaries[[#This Row],[Job Type]]=Selected_Job_Type), COUNT($C$5:C935), "")</f>
        <v/>
      </c>
      <c r="D936" s="5">
        <v>41055.057592592595</v>
      </c>
      <c r="E936" s="6">
        <v>67000</v>
      </c>
      <c r="F936" s="3">
        <v>67000</v>
      </c>
      <c r="G936" s="3" t="s">
        <v>36</v>
      </c>
      <c r="H936" s="3">
        <f>tblSalaries[[#This Row],[clean Salary (in local currency)]]*VLOOKUP(tblSalaries[[#This Row],[Currency]],tblXrate[#Data],2,FALSE)</f>
        <v>67000</v>
      </c>
      <c r="I936" s="3" t="s">
        <v>1900</v>
      </c>
      <c r="J936" s="3" t="s">
        <v>112</v>
      </c>
      <c r="K936" s="3" t="s">
        <v>0</v>
      </c>
      <c r="L936" s="3" t="str">
        <f>VLOOKUP(tblSalaries[[#This Row],[Where do you work]],tblCountries[[Actual]:[Mapping]],2,FALSE)</f>
        <v>USA</v>
      </c>
      <c r="M936" s="12" t="str">
        <f>VLOOKUP(tblSalaries[[#This Row],[clean Country]], mapping!$M$4:$N$137, 2, FALSE)</f>
        <v>US / Canada</v>
      </c>
      <c r="N936" s="3" t="s">
        <v>38</v>
      </c>
      <c r="O936" s="12">
        <v>5</v>
      </c>
    </row>
    <row r="937" spans="2:16" ht="15" customHeight="1">
      <c r="B937" s="3" t="s">
        <v>2921</v>
      </c>
      <c r="C937" s="12" t="str">
        <f>IF(AND(tblSalaries[[#This Row],[Region]]=Selected_Region, tblSalaries[[#This Row],[Job Type]]=Selected_Job_Type), COUNT($C$5:C936), "")</f>
        <v/>
      </c>
      <c r="D937" s="5">
        <v>41055.039826388886</v>
      </c>
      <c r="E937" s="6" t="s">
        <v>2922</v>
      </c>
      <c r="F937" s="3">
        <v>500000</v>
      </c>
      <c r="G937" s="3" t="s">
        <v>31</v>
      </c>
      <c r="H937" s="3">
        <f>tblSalaries[[#This Row],[clean Salary (in local currency)]]*VLOOKUP(tblSalaries[[#This Row],[Currency]],tblXrate[#Data],2,FALSE)</f>
        <v>8903.9583437212841</v>
      </c>
      <c r="I937" s="3" t="s">
        <v>2915</v>
      </c>
      <c r="J937" s="3" t="s">
        <v>134</v>
      </c>
      <c r="K937" s="3" t="s">
        <v>1</v>
      </c>
      <c r="L937" s="3" t="str">
        <f>VLOOKUP(tblSalaries[[#This Row],[Where do you work]],tblCountries[[Actual]:[Mapping]],2,FALSE)</f>
        <v>India</v>
      </c>
      <c r="M937" s="12" t="str">
        <f>VLOOKUP(tblSalaries[[#This Row],[clean Country]], mapping!$M$4:$N$137, 2, FALSE)</f>
        <v>Asia</v>
      </c>
      <c r="N937" s="3" t="s">
        <v>38</v>
      </c>
      <c r="O937" s="12">
        <v>5</v>
      </c>
    </row>
    <row r="938" spans="2:16" ht="15" customHeight="1">
      <c r="B938" s="3" t="s">
        <v>1903</v>
      </c>
      <c r="C938" s="12" t="str">
        <f>IF(AND(tblSalaries[[#This Row],[Region]]=Selected_Region, tblSalaries[[#This Row],[Job Type]]=Selected_Job_Type), COUNT($C$5:C937), "")</f>
        <v/>
      </c>
      <c r="D938" s="5">
        <v>41059.075208333335</v>
      </c>
      <c r="E938" s="6">
        <v>75000</v>
      </c>
      <c r="F938" s="3">
        <v>75000</v>
      </c>
      <c r="G938" s="3" t="s">
        <v>36</v>
      </c>
      <c r="H938" s="3">
        <f>tblSalaries[[#This Row],[clean Salary (in local currency)]]*VLOOKUP(tblSalaries[[#This Row],[Currency]],tblXrate[#Data],2,FALSE)</f>
        <v>75000</v>
      </c>
      <c r="I938" s="3" t="s">
        <v>1904</v>
      </c>
      <c r="J938" s="3" t="s">
        <v>134</v>
      </c>
      <c r="K938" s="3" t="s">
        <v>0</v>
      </c>
      <c r="L938" s="3" t="str">
        <f>VLOOKUP(tblSalaries[[#This Row],[Where do you work]],tblCountries[[Actual]:[Mapping]],2,FALSE)</f>
        <v>USA</v>
      </c>
      <c r="M938" s="12" t="str">
        <f>VLOOKUP(tblSalaries[[#This Row],[clean Country]], mapping!$M$4:$N$137, 2, FALSE)</f>
        <v>US / Canada</v>
      </c>
      <c r="N938" s="3" t="s">
        <v>73</v>
      </c>
      <c r="O938" s="12">
        <v>1.5</v>
      </c>
      <c r="P938" s="3">
        <v>9</v>
      </c>
    </row>
    <row r="939" spans="2:16" ht="15" customHeight="1">
      <c r="B939" s="3" t="s">
        <v>1905</v>
      </c>
      <c r="C939" s="12" t="str">
        <f>IF(AND(tblSalaries[[#This Row],[Region]]=Selected_Region, tblSalaries[[#This Row],[Job Type]]=Selected_Job_Type), COUNT($C$5:C938), "")</f>
        <v/>
      </c>
      <c r="D939" s="5">
        <v>41055.968958333331</v>
      </c>
      <c r="E939" s="6" t="s">
        <v>1906</v>
      </c>
      <c r="F939" s="3">
        <v>65000</v>
      </c>
      <c r="G939" s="3" t="s">
        <v>1907</v>
      </c>
      <c r="H939" s="3">
        <f>tblSalaries[[#This Row],[clean Salary (in local currency)]]*VLOOKUP(tblSalaries[[#This Row],[Currency]],tblXrate[#Data],2,FALSE)</f>
        <v>18499.860539512854</v>
      </c>
      <c r="I939" s="3" t="s">
        <v>1908</v>
      </c>
      <c r="J939" s="3" t="s">
        <v>184</v>
      </c>
      <c r="K939" s="3" t="s">
        <v>127</v>
      </c>
      <c r="L939" s="3" t="str">
        <f>VLOOKUP(tblSalaries[[#This Row],[Where do you work]],tblCountries[[Actual]:[Mapping]],2,FALSE)</f>
        <v>Romania</v>
      </c>
      <c r="M939" s="12" t="str">
        <f>VLOOKUP(tblSalaries[[#This Row],[clean Country]], mapping!$M$4:$N$137, 2, FALSE)</f>
        <v>EU</v>
      </c>
      <c r="N939" s="3" t="s">
        <v>38</v>
      </c>
      <c r="O939" s="12">
        <v>5</v>
      </c>
      <c r="P939" s="3">
        <v>6</v>
      </c>
    </row>
    <row r="940" spans="2:16" ht="15" customHeight="1">
      <c r="B940" s="3" t="s">
        <v>1909</v>
      </c>
      <c r="C940" s="12" t="str">
        <f>IF(AND(tblSalaries[[#This Row],[Region]]=Selected_Region, tblSalaries[[#This Row],[Job Type]]=Selected_Job_Type), COUNT($C$5:C939), "")</f>
        <v/>
      </c>
      <c r="D940" s="5">
        <v>41055.12605324074</v>
      </c>
      <c r="E940" s="6" t="s">
        <v>1910</v>
      </c>
      <c r="F940" s="3">
        <v>7500</v>
      </c>
      <c r="G940" s="3" t="s">
        <v>36</v>
      </c>
      <c r="H940" s="3">
        <f>tblSalaries[[#This Row],[clean Salary (in local currency)]]*VLOOKUP(tblSalaries[[#This Row],[Currency]],tblXrate[#Data],2,FALSE)</f>
        <v>7500</v>
      </c>
      <c r="I940" s="3" t="s">
        <v>1911</v>
      </c>
      <c r="J940" s="3" t="s">
        <v>112</v>
      </c>
      <c r="K940" s="3" t="s">
        <v>127</v>
      </c>
      <c r="L940" s="3" t="str">
        <f>VLOOKUP(tblSalaries[[#This Row],[Where do you work]],tblCountries[[Actual]:[Mapping]],2,FALSE)</f>
        <v>Romania</v>
      </c>
      <c r="M940" s="12" t="str">
        <f>VLOOKUP(tblSalaries[[#This Row],[clean Country]], mapping!$M$4:$N$137, 2, FALSE)</f>
        <v>EU</v>
      </c>
      <c r="N940" s="3" t="s">
        <v>61</v>
      </c>
      <c r="O940" s="12">
        <v>8</v>
      </c>
    </row>
    <row r="941" spans="2:16" ht="15" customHeight="1">
      <c r="B941" s="3" t="s">
        <v>1912</v>
      </c>
      <c r="C941" s="12" t="str">
        <f>IF(AND(tblSalaries[[#This Row],[Region]]=Selected_Region, tblSalaries[[#This Row],[Job Type]]=Selected_Job_Type), COUNT($C$5:C940), "")</f>
        <v/>
      </c>
      <c r="D941" s="5">
        <v>41055.043240740742</v>
      </c>
      <c r="E941" s="6" t="s">
        <v>1913</v>
      </c>
      <c r="F941" s="3">
        <v>12000</v>
      </c>
      <c r="G941" s="3" t="s">
        <v>43</v>
      </c>
      <c r="H941" s="3">
        <f>tblSalaries[[#This Row],[clean Salary (in local currency)]]*VLOOKUP(tblSalaries[[#This Row],[Currency]],tblXrate[#Data],2,FALSE)</f>
        <v>15244.793267899293</v>
      </c>
      <c r="I941" s="3" t="s">
        <v>1914</v>
      </c>
      <c r="J941" s="3" t="s">
        <v>184</v>
      </c>
      <c r="K941" s="3" t="s">
        <v>190</v>
      </c>
      <c r="L941" s="3" t="str">
        <f>VLOOKUP(tblSalaries[[#This Row],[Where do you work]],tblCountries[[Actual]:[Mapping]],2,FALSE)</f>
        <v>Portugal</v>
      </c>
      <c r="M941" s="12" t="str">
        <f>VLOOKUP(tblSalaries[[#This Row],[clean Country]], mapping!$M$4:$N$137, 2, FALSE)</f>
        <v>EU</v>
      </c>
      <c r="N941" s="3" t="s">
        <v>61</v>
      </c>
      <c r="O941" s="12">
        <v>8</v>
      </c>
    </row>
    <row r="942" spans="2:16" ht="15" customHeight="1">
      <c r="B942" s="3" t="s">
        <v>1915</v>
      </c>
      <c r="C942" s="12" t="str">
        <f>IF(AND(tblSalaries[[#This Row],[Region]]=Selected_Region, tblSalaries[[#This Row],[Job Type]]=Selected_Job_Type), COUNT($C$5:C941), "")</f>
        <v/>
      </c>
      <c r="D942" s="5">
        <v>41075.942187499997</v>
      </c>
      <c r="E942" s="6">
        <v>72000</v>
      </c>
      <c r="F942" s="3">
        <v>72000</v>
      </c>
      <c r="G942" s="3" t="s">
        <v>36</v>
      </c>
      <c r="H942" s="3">
        <f>tblSalaries[[#This Row],[clean Salary (in local currency)]]*VLOOKUP(tblSalaries[[#This Row],[Currency]],tblXrate[#Data],2,FALSE)</f>
        <v>72000</v>
      </c>
      <c r="I942" s="3" t="s">
        <v>1916</v>
      </c>
      <c r="J942" s="3" t="s">
        <v>134</v>
      </c>
      <c r="K942" s="3" t="s">
        <v>0</v>
      </c>
      <c r="L942" s="3" t="str">
        <f>VLOOKUP(tblSalaries[[#This Row],[Where do you work]],tblCountries[[Actual]:[Mapping]],2,FALSE)</f>
        <v>USA</v>
      </c>
      <c r="M942" s="12" t="str">
        <f>VLOOKUP(tblSalaries[[#This Row],[clean Country]], mapping!$M$4:$N$137, 2, FALSE)</f>
        <v>US / Canada</v>
      </c>
      <c r="N942" s="3" t="s">
        <v>38</v>
      </c>
      <c r="O942" s="12">
        <v>5</v>
      </c>
      <c r="P942" s="3">
        <v>10</v>
      </c>
    </row>
    <row r="943" spans="2:16" ht="15" customHeight="1">
      <c r="B943" s="3" t="s">
        <v>2988</v>
      </c>
      <c r="C943" s="12" t="str">
        <f>IF(AND(tblSalaries[[#This Row],[Region]]=Selected_Region, tblSalaries[[#This Row],[Job Type]]=Selected_Job_Type), COUNT($C$5:C942), "")</f>
        <v/>
      </c>
      <c r="D943" s="5">
        <v>41055.033460648148</v>
      </c>
      <c r="E943" s="6" t="s">
        <v>2989</v>
      </c>
      <c r="F943" s="3">
        <v>500000</v>
      </c>
      <c r="G943" s="3" t="s">
        <v>31</v>
      </c>
      <c r="H943" s="3">
        <f>tblSalaries[[#This Row],[clean Salary (in local currency)]]*VLOOKUP(tblSalaries[[#This Row],[Currency]],tblXrate[#Data],2,FALSE)</f>
        <v>8903.9583437212841</v>
      </c>
      <c r="I943" s="3" t="s">
        <v>2990</v>
      </c>
      <c r="J943" s="3" t="s">
        <v>112</v>
      </c>
      <c r="K943" s="3" t="s">
        <v>1</v>
      </c>
      <c r="L943" s="3" t="str">
        <f>VLOOKUP(tblSalaries[[#This Row],[Where do you work]],tblCountries[[Actual]:[Mapping]],2,FALSE)</f>
        <v>India</v>
      </c>
      <c r="M943" s="12" t="str">
        <f>VLOOKUP(tblSalaries[[#This Row],[clean Country]], mapping!$M$4:$N$137, 2, FALSE)</f>
        <v>Asia</v>
      </c>
      <c r="N943" s="3" t="s">
        <v>34</v>
      </c>
      <c r="O943" s="12">
        <v>2.5</v>
      </c>
    </row>
    <row r="944" spans="2:16" ht="15" customHeight="1">
      <c r="B944" s="3" t="s">
        <v>1920</v>
      </c>
      <c r="C944" s="12" t="str">
        <f>IF(AND(tblSalaries[[#This Row],[Region]]=Selected_Region, tblSalaries[[#This Row],[Job Type]]=Selected_Job_Type), COUNT($C$5:C943), "")</f>
        <v/>
      </c>
      <c r="D944" s="5">
        <v>41055.042256944442</v>
      </c>
      <c r="E944" s="6" t="s">
        <v>1921</v>
      </c>
      <c r="F944" s="3">
        <v>52500</v>
      </c>
      <c r="G944" s="3" t="s">
        <v>36</v>
      </c>
      <c r="H944" s="3">
        <f>tblSalaries[[#This Row],[clean Salary (in local currency)]]*VLOOKUP(tblSalaries[[#This Row],[Currency]],tblXrate[#Data],2,FALSE)</f>
        <v>52500</v>
      </c>
      <c r="I944" s="3" t="s">
        <v>1922</v>
      </c>
      <c r="J944" s="3" t="s">
        <v>112</v>
      </c>
      <c r="K944" s="3" t="s">
        <v>0</v>
      </c>
      <c r="L944" s="3" t="str">
        <f>VLOOKUP(tblSalaries[[#This Row],[Where do you work]],tblCountries[[Actual]:[Mapping]],2,FALSE)</f>
        <v>USA</v>
      </c>
      <c r="M944" s="12" t="str">
        <f>VLOOKUP(tblSalaries[[#This Row],[clean Country]], mapping!$M$4:$N$137, 2, FALSE)</f>
        <v>US / Canada</v>
      </c>
      <c r="N944" s="3" t="s">
        <v>38</v>
      </c>
      <c r="O944" s="12">
        <v>5</v>
      </c>
    </row>
    <row r="945" spans="2:16" ht="15" customHeight="1">
      <c r="B945" s="3" t="s">
        <v>1923</v>
      </c>
      <c r="C945" s="12" t="str">
        <f>IF(AND(tblSalaries[[#This Row],[Region]]=Selected_Region, tblSalaries[[#This Row],[Job Type]]=Selected_Job_Type), COUNT($C$5:C944), "")</f>
        <v/>
      </c>
      <c r="D945" s="5">
        <v>41057.393171296295</v>
      </c>
      <c r="E945" s="6">
        <v>120000</v>
      </c>
      <c r="F945" s="3">
        <v>120000</v>
      </c>
      <c r="G945" s="3" t="s">
        <v>63</v>
      </c>
      <c r="H945" s="3">
        <f>tblSalaries[[#This Row],[clean Salary (in local currency)]]*VLOOKUP(tblSalaries[[#This Row],[Currency]],tblXrate[#Data],2,FALSE)</f>
        <v>122389.15876831629</v>
      </c>
      <c r="I945" s="3" t="s">
        <v>1924</v>
      </c>
      <c r="J945" s="3" t="s">
        <v>112</v>
      </c>
      <c r="K945" s="3" t="s">
        <v>64</v>
      </c>
      <c r="L945" s="3" t="str">
        <f>VLOOKUP(tblSalaries[[#This Row],[Where do you work]],tblCountries[[Actual]:[Mapping]],2,FALSE)</f>
        <v>Australia</v>
      </c>
      <c r="M945" s="12" t="str">
        <f>VLOOKUP(tblSalaries[[#This Row],[clean Country]], mapping!$M$4:$N$137, 2, FALSE)</f>
        <v>Pacific</v>
      </c>
      <c r="N945" s="3" t="s">
        <v>38</v>
      </c>
      <c r="O945" s="12">
        <v>5</v>
      </c>
      <c r="P945" s="3">
        <v>5</v>
      </c>
    </row>
    <row r="946" spans="2:16" ht="15" customHeight="1">
      <c r="B946" s="3" t="s">
        <v>3105</v>
      </c>
      <c r="C946" s="12" t="str">
        <f>IF(AND(tblSalaries[[#This Row],[Region]]=Selected_Region, tblSalaries[[#This Row],[Job Type]]=Selected_Job_Type), COUNT($C$5:C945), "")</f>
        <v/>
      </c>
      <c r="D946" s="5">
        <v>41055.230150462965</v>
      </c>
      <c r="E946" s="6" t="s">
        <v>742</v>
      </c>
      <c r="F946" s="3">
        <v>500000</v>
      </c>
      <c r="G946" s="3" t="s">
        <v>31</v>
      </c>
      <c r="H946" s="3">
        <f>tblSalaries[[#This Row],[clean Salary (in local currency)]]*VLOOKUP(tblSalaries[[#This Row],[Currency]],tblXrate[#Data],2,FALSE)</f>
        <v>8903.9583437212841</v>
      </c>
      <c r="I946" s="3" t="s">
        <v>3106</v>
      </c>
      <c r="J946" s="3" t="s">
        <v>112</v>
      </c>
      <c r="K946" s="3" t="s">
        <v>1</v>
      </c>
      <c r="L946" s="3" t="str">
        <f>VLOOKUP(tblSalaries[[#This Row],[Where do you work]],tblCountries[[Actual]:[Mapping]],2,FALSE)</f>
        <v>India</v>
      </c>
      <c r="M946" s="12" t="str">
        <f>VLOOKUP(tblSalaries[[#This Row],[clean Country]], mapping!$M$4:$N$137, 2, FALSE)</f>
        <v>Asia</v>
      </c>
      <c r="N946" s="3" t="s">
        <v>61</v>
      </c>
      <c r="O946" s="12">
        <v>8</v>
      </c>
    </row>
    <row r="947" spans="2:16" ht="15" customHeight="1">
      <c r="B947" s="3" t="s">
        <v>1928</v>
      </c>
      <c r="C947" s="12" t="str">
        <f>IF(AND(tblSalaries[[#This Row],[Region]]=Selected_Region, tblSalaries[[#This Row],[Job Type]]=Selected_Job_Type), COUNT($C$5:C946), "")</f>
        <v/>
      </c>
      <c r="D947" s="5">
        <v>41058.910069444442</v>
      </c>
      <c r="E947" s="6">
        <v>39000</v>
      </c>
      <c r="F947" s="3">
        <v>39000</v>
      </c>
      <c r="G947" s="3" t="s">
        <v>36</v>
      </c>
      <c r="H947" s="3">
        <f>tblSalaries[[#This Row],[clean Salary (in local currency)]]*VLOOKUP(tblSalaries[[#This Row],[Currency]],tblXrate[#Data],2,FALSE)</f>
        <v>39000</v>
      </c>
      <c r="I947" s="3" t="s">
        <v>1929</v>
      </c>
      <c r="J947" s="3" t="s">
        <v>134</v>
      </c>
      <c r="K947" s="3" t="s">
        <v>87</v>
      </c>
      <c r="L947" s="3" t="str">
        <f>VLOOKUP(tblSalaries[[#This Row],[Where do you work]],tblCountries[[Actual]:[Mapping]],2,FALSE)</f>
        <v>South Africa</v>
      </c>
      <c r="M947" s="12" t="str">
        <f>VLOOKUP(tblSalaries[[#This Row],[clean Country]], mapping!$M$4:$N$137, 2, FALSE)</f>
        <v>Africa</v>
      </c>
      <c r="N947" s="3" t="s">
        <v>61</v>
      </c>
      <c r="O947" s="12">
        <v>8</v>
      </c>
      <c r="P947" s="3">
        <v>6</v>
      </c>
    </row>
    <row r="948" spans="2:16" ht="15" customHeight="1">
      <c r="B948" s="3" t="s">
        <v>1930</v>
      </c>
      <c r="C948" s="12" t="str">
        <f>IF(AND(tblSalaries[[#This Row],[Region]]=Selected_Region, tblSalaries[[#This Row],[Job Type]]=Selected_Job_Type), COUNT($C$5:C947), "")</f>
        <v/>
      </c>
      <c r="D948" s="5">
        <v>41055.0622337963</v>
      </c>
      <c r="E948" s="6" t="s">
        <v>1712</v>
      </c>
      <c r="F948" s="3">
        <v>29000</v>
      </c>
      <c r="G948" s="3" t="s">
        <v>108</v>
      </c>
      <c r="H948" s="3">
        <f>tblSalaries[[#This Row],[clean Salary (in local currency)]]*VLOOKUP(tblSalaries[[#This Row],[Currency]],tblXrate[#Data],2,FALSE)</f>
        <v>45709.169889951241</v>
      </c>
      <c r="I948" s="3" t="s">
        <v>1931</v>
      </c>
      <c r="J948" s="3" t="s">
        <v>112</v>
      </c>
      <c r="K948" s="3" t="s">
        <v>89</v>
      </c>
      <c r="L948" s="3" t="str">
        <f>VLOOKUP(tblSalaries[[#This Row],[Where do you work]],tblCountries[[Actual]:[Mapping]],2,FALSE)</f>
        <v>UK</v>
      </c>
      <c r="M948" s="12" t="str">
        <f>VLOOKUP(tblSalaries[[#This Row],[clean Country]], mapping!$M$4:$N$137, 2, FALSE)</f>
        <v>EU</v>
      </c>
      <c r="N948" s="3" t="s">
        <v>38</v>
      </c>
      <c r="O948" s="12">
        <v>5</v>
      </c>
    </row>
    <row r="949" spans="2:16" ht="15" customHeight="1">
      <c r="B949" s="3" t="s">
        <v>3310</v>
      </c>
      <c r="C949" s="12" t="str">
        <f>IF(AND(tblSalaries[[#This Row],[Region]]=Selected_Region, tblSalaries[[#This Row],[Job Type]]=Selected_Job_Type), COUNT($C$5:C948), "")</f>
        <v/>
      </c>
      <c r="D949" s="5">
        <v>41054.21125</v>
      </c>
      <c r="E949" s="6">
        <v>500000</v>
      </c>
      <c r="F949" s="3">
        <v>500000</v>
      </c>
      <c r="G949" s="3" t="s">
        <v>31</v>
      </c>
      <c r="H949" s="3">
        <f>tblSalaries[[#This Row],[clean Salary (in local currency)]]*VLOOKUP(tblSalaries[[#This Row],[Currency]],tblXrate[#Data],2,FALSE)</f>
        <v>8903.9583437212841</v>
      </c>
      <c r="I949" s="3" t="s">
        <v>3311</v>
      </c>
      <c r="J949" s="3" t="s">
        <v>41</v>
      </c>
      <c r="K949" s="3" t="s">
        <v>1</v>
      </c>
      <c r="L949" s="3" t="str">
        <f>VLOOKUP(tblSalaries[[#This Row],[Where do you work]],tblCountries[[Actual]:[Mapping]],2,FALSE)</f>
        <v>India</v>
      </c>
      <c r="M949" s="12" t="str">
        <f>VLOOKUP(tblSalaries[[#This Row],[clean Country]], mapping!$M$4:$N$137, 2, FALSE)</f>
        <v>Asia</v>
      </c>
      <c r="N949" s="3" t="s">
        <v>61</v>
      </c>
      <c r="O949" s="12">
        <v>8</v>
      </c>
    </row>
    <row r="950" spans="2:16" ht="15" customHeight="1">
      <c r="B950" s="3" t="s">
        <v>1935</v>
      </c>
      <c r="C950" s="12" t="str">
        <f>IF(AND(tblSalaries[[#This Row],[Region]]=Selected_Region, tblSalaries[[#This Row],[Job Type]]=Selected_Job_Type), COUNT($C$5:C949), "")</f>
        <v/>
      </c>
      <c r="D950" s="5">
        <v>41055.301412037035</v>
      </c>
      <c r="E950" s="6">
        <v>6000</v>
      </c>
      <c r="F950" s="3">
        <v>6000</v>
      </c>
      <c r="G950" s="3" t="s">
        <v>36</v>
      </c>
      <c r="H950" s="3">
        <f>tblSalaries[[#This Row],[clean Salary (in local currency)]]*VLOOKUP(tblSalaries[[#This Row],[Currency]],tblXrate[#Data],2,FALSE)</f>
        <v>6000</v>
      </c>
      <c r="I950" s="3" t="s">
        <v>1936</v>
      </c>
      <c r="J950" s="3" t="s">
        <v>134</v>
      </c>
      <c r="K950" s="3" t="s">
        <v>1937</v>
      </c>
      <c r="L950" s="3" t="str">
        <f>VLOOKUP(tblSalaries[[#This Row],[Where do you work]],tblCountries[[Actual]:[Mapping]],2,FALSE)</f>
        <v>Guyana</v>
      </c>
      <c r="M950" s="12" t="str">
        <f>VLOOKUP(tblSalaries[[#This Row],[clean Country]], mapping!$M$4:$N$137, 2, FALSE)</f>
        <v>Latin America</v>
      </c>
      <c r="N950" s="3" t="s">
        <v>73</v>
      </c>
      <c r="O950" s="12">
        <v>1.5</v>
      </c>
      <c r="P950" s="3">
        <v>20</v>
      </c>
    </row>
    <row r="951" spans="2:16" ht="15" customHeight="1">
      <c r="B951" s="3" t="s">
        <v>3312</v>
      </c>
      <c r="C951" s="12" t="str">
        <f>IF(AND(tblSalaries[[#This Row],[Region]]=Selected_Region, tblSalaries[[#This Row],[Job Type]]=Selected_Job_Type), COUNT($C$5:C950), "")</f>
        <v/>
      </c>
      <c r="D951" s="5">
        <v>41055.007141203707</v>
      </c>
      <c r="E951" s="6">
        <v>500000</v>
      </c>
      <c r="F951" s="3">
        <v>500000</v>
      </c>
      <c r="G951" s="3" t="s">
        <v>31</v>
      </c>
      <c r="H951" s="3">
        <f>tblSalaries[[#This Row],[clean Salary (in local currency)]]*VLOOKUP(tblSalaries[[#This Row],[Currency]],tblXrate[#Data],2,FALSE)</f>
        <v>8903.9583437212841</v>
      </c>
      <c r="I951" s="3" t="s">
        <v>3311</v>
      </c>
      <c r="J951" s="3" t="s">
        <v>41</v>
      </c>
      <c r="K951" s="3" t="s">
        <v>1</v>
      </c>
      <c r="L951" s="3" t="str">
        <f>VLOOKUP(tblSalaries[[#This Row],[Where do you work]],tblCountries[[Actual]:[Mapping]],2,FALSE)</f>
        <v>India</v>
      </c>
      <c r="M951" s="12" t="str">
        <f>VLOOKUP(tblSalaries[[#This Row],[clean Country]], mapping!$M$4:$N$137, 2, FALSE)</f>
        <v>Asia</v>
      </c>
      <c r="N951" s="3" t="s">
        <v>61</v>
      </c>
      <c r="O951" s="12">
        <v>8</v>
      </c>
    </row>
    <row r="952" spans="2:16" ht="15" customHeight="1">
      <c r="B952" s="3" t="s">
        <v>1940</v>
      </c>
      <c r="C952" s="12" t="str">
        <f>IF(AND(tblSalaries[[#This Row],[Region]]=Selected_Region, tblSalaries[[#This Row],[Job Type]]=Selected_Job_Type), COUNT($C$5:C951), "")</f>
        <v/>
      </c>
      <c r="D952" s="5">
        <v>41055.030578703707</v>
      </c>
      <c r="E952" s="6">
        <v>57000</v>
      </c>
      <c r="F952" s="3">
        <v>57000</v>
      </c>
      <c r="G952" s="3" t="s">
        <v>36</v>
      </c>
      <c r="H952" s="3">
        <f>tblSalaries[[#This Row],[clean Salary (in local currency)]]*VLOOKUP(tblSalaries[[#This Row],[Currency]],tblXrate[#Data],2,FALSE)</f>
        <v>57000</v>
      </c>
      <c r="I952" s="3" t="s">
        <v>1941</v>
      </c>
      <c r="J952" s="3" t="s">
        <v>374</v>
      </c>
      <c r="K952" s="3" t="s">
        <v>0</v>
      </c>
      <c r="L952" s="3" t="str">
        <f>VLOOKUP(tblSalaries[[#This Row],[Where do you work]],tblCountries[[Actual]:[Mapping]],2,FALSE)</f>
        <v>USA</v>
      </c>
      <c r="M952" s="12" t="str">
        <f>VLOOKUP(tblSalaries[[#This Row],[clean Country]], mapping!$M$4:$N$137, 2, FALSE)</f>
        <v>US / Canada</v>
      </c>
      <c r="N952" s="3" t="s">
        <v>38</v>
      </c>
      <c r="O952" s="12">
        <v>5</v>
      </c>
    </row>
    <row r="953" spans="2:16" ht="15" customHeight="1">
      <c r="B953" s="3" t="s">
        <v>1942</v>
      </c>
      <c r="C953" s="12" t="str">
        <f>IF(AND(tblSalaries[[#This Row],[Region]]=Selected_Region, tblSalaries[[#This Row],[Job Type]]=Selected_Job_Type), COUNT($C$5:C952), "")</f>
        <v/>
      </c>
      <c r="D953" s="5">
        <v>41055.034236111111</v>
      </c>
      <c r="E953" s="6">
        <v>92000</v>
      </c>
      <c r="F953" s="3">
        <v>92000</v>
      </c>
      <c r="G953" s="3" t="s">
        <v>36</v>
      </c>
      <c r="H953" s="3">
        <f>tblSalaries[[#This Row],[clean Salary (in local currency)]]*VLOOKUP(tblSalaries[[#This Row],[Currency]],tblXrate[#Data],2,FALSE)</f>
        <v>92000</v>
      </c>
      <c r="I953" s="3" t="s">
        <v>1943</v>
      </c>
      <c r="J953" s="3" t="s">
        <v>374</v>
      </c>
      <c r="K953" s="3" t="s">
        <v>0</v>
      </c>
      <c r="L953" s="3" t="str">
        <f>VLOOKUP(tblSalaries[[#This Row],[Where do you work]],tblCountries[[Actual]:[Mapping]],2,FALSE)</f>
        <v>USA</v>
      </c>
      <c r="M953" s="12" t="str">
        <f>VLOOKUP(tblSalaries[[#This Row],[clean Country]], mapping!$M$4:$N$137, 2, FALSE)</f>
        <v>US / Canada</v>
      </c>
      <c r="N953" s="3" t="s">
        <v>38</v>
      </c>
      <c r="O953" s="12">
        <v>5</v>
      </c>
    </row>
    <row r="954" spans="2:16" ht="15" customHeight="1">
      <c r="B954" s="3" t="s">
        <v>1944</v>
      </c>
      <c r="C954" s="12" t="str">
        <f>IF(AND(tblSalaries[[#This Row],[Region]]=Selected_Region, tblSalaries[[#This Row],[Job Type]]=Selected_Job_Type), COUNT($C$5:C953), "")</f>
        <v/>
      </c>
      <c r="D954" s="5">
        <v>41058.174976851849</v>
      </c>
      <c r="E954" s="6" t="s">
        <v>832</v>
      </c>
      <c r="F954" s="3">
        <v>30000</v>
      </c>
      <c r="G954" s="3" t="s">
        <v>108</v>
      </c>
      <c r="H954" s="3">
        <f>tblSalaries[[#This Row],[clean Salary (in local currency)]]*VLOOKUP(tblSalaries[[#This Row],[Currency]],tblXrate[#Data],2,FALSE)</f>
        <v>47285.348162018527</v>
      </c>
      <c r="I954" s="3" t="s">
        <v>1945</v>
      </c>
      <c r="J954" s="3" t="s">
        <v>184</v>
      </c>
      <c r="K954" s="3" t="s">
        <v>89</v>
      </c>
      <c r="L954" s="3" t="str">
        <f>VLOOKUP(tblSalaries[[#This Row],[Where do you work]],tblCountries[[Actual]:[Mapping]],2,FALSE)</f>
        <v>UK</v>
      </c>
      <c r="M954" s="12" t="str">
        <f>VLOOKUP(tblSalaries[[#This Row],[clean Country]], mapping!$M$4:$N$137, 2, FALSE)</f>
        <v>EU</v>
      </c>
      <c r="N954" s="3" t="s">
        <v>38</v>
      </c>
      <c r="O954" s="12">
        <v>5</v>
      </c>
      <c r="P954" s="3">
        <v>14</v>
      </c>
    </row>
    <row r="955" spans="2:16" ht="15" customHeight="1">
      <c r="B955" s="3" t="s">
        <v>1946</v>
      </c>
      <c r="C955" s="12" t="str">
        <f>IF(AND(tblSalaries[[#This Row],[Region]]=Selected_Region, tblSalaries[[#This Row],[Job Type]]=Selected_Job_Type), COUNT($C$5:C954), "")</f>
        <v/>
      </c>
      <c r="D955" s="5">
        <v>41060.259513888886</v>
      </c>
      <c r="E955" s="6">
        <v>62000</v>
      </c>
      <c r="F955" s="3">
        <v>62000</v>
      </c>
      <c r="G955" s="3" t="s">
        <v>36</v>
      </c>
      <c r="H955" s="3">
        <f>tblSalaries[[#This Row],[clean Salary (in local currency)]]*VLOOKUP(tblSalaries[[#This Row],[Currency]],tblXrate[#Data],2,FALSE)</f>
        <v>62000</v>
      </c>
      <c r="I955" s="3" t="s">
        <v>1947</v>
      </c>
      <c r="J955" s="3" t="s">
        <v>112</v>
      </c>
      <c r="K955" s="3" t="s">
        <v>0</v>
      </c>
      <c r="L955" s="3" t="str">
        <f>VLOOKUP(tblSalaries[[#This Row],[Where do you work]],tblCountries[[Actual]:[Mapping]],2,FALSE)</f>
        <v>USA</v>
      </c>
      <c r="M955" s="12" t="str">
        <f>VLOOKUP(tblSalaries[[#This Row],[clean Country]], mapping!$M$4:$N$137, 2, FALSE)</f>
        <v>US / Canada</v>
      </c>
      <c r="N955" s="3" t="s">
        <v>61</v>
      </c>
      <c r="O955" s="12">
        <v>8</v>
      </c>
      <c r="P955" s="3">
        <v>27</v>
      </c>
    </row>
    <row r="956" spans="2:16" ht="15" customHeight="1">
      <c r="B956" s="3" t="s">
        <v>1948</v>
      </c>
      <c r="C956" s="12" t="str">
        <f>IF(AND(tblSalaries[[#This Row],[Region]]=Selected_Region, tblSalaries[[#This Row],[Job Type]]=Selected_Job_Type), COUNT($C$5:C955), "")</f>
        <v/>
      </c>
      <c r="D956" s="5">
        <v>41055.030787037038</v>
      </c>
      <c r="E956" s="6">
        <v>80000</v>
      </c>
      <c r="F956" s="3">
        <v>80000</v>
      </c>
      <c r="G956" s="3" t="s">
        <v>36</v>
      </c>
      <c r="H956" s="3">
        <f>tblSalaries[[#This Row],[clean Salary (in local currency)]]*VLOOKUP(tblSalaries[[#This Row],[Currency]],tblXrate[#Data],2,FALSE)</f>
        <v>80000</v>
      </c>
      <c r="I956" s="3" t="s">
        <v>1949</v>
      </c>
      <c r="J956" s="3" t="s">
        <v>112</v>
      </c>
      <c r="K956" s="3" t="s">
        <v>0</v>
      </c>
      <c r="L956" s="3" t="str">
        <f>VLOOKUP(tblSalaries[[#This Row],[Where do you work]],tblCountries[[Actual]:[Mapping]],2,FALSE)</f>
        <v>USA</v>
      </c>
      <c r="M956" s="12" t="str">
        <f>VLOOKUP(tblSalaries[[#This Row],[clean Country]], mapping!$M$4:$N$137, 2, FALSE)</f>
        <v>US / Canada</v>
      </c>
      <c r="N956" s="3" t="s">
        <v>34</v>
      </c>
      <c r="O956" s="12">
        <v>2.5</v>
      </c>
    </row>
    <row r="957" spans="2:16" ht="15" customHeight="1">
      <c r="B957" s="3" t="s">
        <v>1950</v>
      </c>
      <c r="C957" s="12" t="str">
        <f>IF(AND(tblSalaries[[#This Row],[Region]]=Selected_Region, tblSalaries[[#This Row],[Job Type]]=Selected_Job_Type), COUNT($C$5:C956), "")</f>
        <v/>
      </c>
      <c r="D957" s="5">
        <v>41055.034270833334</v>
      </c>
      <c r="E957" s="6">
        <v>75000</v>
      </c>
      <c r="F957" s="3">
        <v>75000</v>
      </c>
      <c r="G957" s="3" t="s">
        <v>36</v>
      </c>
      <c r="H957" s="3">
        <f>tblSalaries[[#This Row],[clean Salary (in local currency)]]*VLOOKUP(tblSalaries[[#This Row],[Currency]],tblXrate[#Data],2,FALSE)</f>
        <v>75000</v>
      </c>
      <c r="I957" s="3" t="s">
        <v>1951</v>
      </c>
      <c r="J957" s="3" t="s">
        <v>184</v>
      </c>
      <c r="K957" s="3" t="s">
        <v>0</v>
      </c>
      <c r="L957" s="3" t="str">
        <f>VLOOKUP(tblSalaries[[#This Row],[Where do you work]],tblCountries[[Actual]:[Mapping]],2,FALSE)</f>
        <v>USA</v>
      </c>
      <c r="M957" s="12" t="str">
        <f>VLOOKUP(tblSalaries[[#This Row],[clean Country]], mapping!$M$4:$N$137, 2, FALSE)</f>
        <v>US / Canada</v>
      </c>
      <c r="N957" s="3" t="s">
        <v>61</v>
      </c>
      <c r="O957" s="12">
        <v>8</v>
      </c>
    </row>
    <row r="958" spans="2:16" ht="15" customHeight="1">
      <c r="B958" s="3" t="s">
        <v>1952</v>
      </c>
      <c r="C958" s="12" t="str">
        <f>IF(AND(tblSalaries[[#This Row],[Region]]=Selected_Region, tblSalaries[[#This Row],[Job Type]]=Selected_Job_Type), COUNT($C$5:C957), "")</f>
        <v/>
      </c>
      <c r="D958" s="5">
        <v>41075.897407407407</v>
      </c>
      <c r="E958" s="6" t="s">
        <v>1953</v>
      </c>
      <c r="F958" s="3">
        <v>16110</v>
      </c>
      <c r="G958" s="3" t="s">
        <v>36</v>
      </c>
      <c r="H958" s="3">
        <f>tblSalaries[[#This Row],[clean Salary (in local currency)]]*VLOOKUP(tblSalaries[[#This Row],[Currency]],tblXrate[#Data],2,FALSE)</f>
        <v>16110</v>
      </c>
      <c r="I958" s="3" t="s">
        <v>1954</v>
      </c>
      <c r="J958" s="3" t="s">
        <v>112</v>
      </c>
      <c r="K958" s="3" t="s">
        <v>1955</v>
      </c>
      <c r="L958" s="3" t="str">
        <f>VLOOKUP(tblSalaries[[#This Row],[Where do you work]],tblCountries[[Actual]:[Mapping]],2,FALSE)</f>
        <v>Colombia</v>
      </c>
      <c r="M958" s="12" t="str">
        <f>VLOOKUP(tblSalaries[[#This Row],[clean Country]], mapping!$M$4:$N$137, 2, FALSE)</f>
        <v>Latin America</v>
      </c>
      <c r="N958" s="3" t="s">
        <v>61</v>
      </c>
      <c r="O958" s="12">
        <v>8</v>
      </c>
      <c r="P958" s="3">
        <v>10</v>
      </c>
    </row>
    <row r="959" spans="2:16" ht="15" customHeight="1">
      <c r="B959" s="3" t="s">
        <v>1956</v>
      </c>
      <c r="C959" s="12" t="str">
        <f>IF(AND(tblSalaries[[#This Row],[Region]]=Selected_Region, tblSalaries[[#This Row],[Job Type]]=Selected_Job_Type), COUNT($C$5:C958), "")</f>
        <v/>
      </c>
      <c r="D959" s="5">
        <v>41055.060150462959</v>
      </c>
      <c r="E959" s="6" t="s">
        <v>1957</v>
      </c>
      <c r="F959" s="3">
        <v>150000</v>
      </c>
      <c r="G959" s="3" t="s">
        <v>1958</v>
      </c>
      <c r="H959" s="3">
        <f>tblSalaries[[#This Row],[clean Salary (in local currency)]]*VLOOKUP(tblSalaries[[#This Row],[Currency]],tblXrate[#Data],2,FALSE)</f>
        <v>10956.982885192734</v>
      </c>
      <c r="I959" s="3" t="s">
        <v>1959</v>
      </c>
      <c r="J959" s="3" t="s">
        <v>112</v>
      </c>
      <c r="K959" s="3" t="s">
        <v>854</v>
      </c>
      <c r="L959" s="3" t="str">
        <f>VLOOKUP(tblSalaries[[#This Row],[Where do you work]],tblCountries[[Actual]:[Mapping]],2,FALSE)</f>
        <v>Mexico</v>
      </c>
      <c r="M959" s="12" t="str">
        <f>VLOOKUP(tblSalaries[[#This Row],[clean Country]], mapping!$M$4:$N$137, 2, FALSE)</f>
        <v>Latin America</v>
      </c>
      <c r="N959" s="3" t="s">
        <v>61</v>
      </c>
      <c r="O959" s="12">
        <v>8</v>
      </c>
    </row>
    <row r="960" spans="2:16" ht="15" customHeight="1">
      <c r="B960" s="3" t="s">
        <v>1960</v>
      </c>
      <c r="C960" s="12" t="str">
        <f>IF(AND(tblSalaries[[#This Row],[Region]]=Selected_Region, tblSalaries[[#This Row],[Job Type]]=Selected_Job_Type), COUNT($C$5:C959), "")</f>
        <v/>
      </c>
      <c r="D960" s="5">
        <v>41057.214722222219</v>
      </c>
      <c r="E960" s="6" t="s">
        <v>1961</v>
      </c>
      <c r="F960" s="3">
        <v>75000</v>
      </c>
      <c r="G960" s="3" t="s">
        <v>92</v>
      </c>
      <c r="H960" s="3">
        <f>tblSalaries[[#This Row],[clean Salary (in local currency)]]*VLOOKUP(tblSalaries[[#This Row],[Currency]],tblXrate[#Data],2,FALSE)</f>
        <v>59819.107020370408</v>
      </c>
      <c r="I960" s="3" t="s">
        <v>1959</v>
      </c>
      <c r="J960" s="3" t="s">
        <v>112</v>
      </c>
      <c r="K960" s="3" t="s">
        <v>1962</v>
      </c>
      <c r="L960" s="3" t="str">
        <f>VLOOKUP(tblSalaries[[#This Row],[Where do you work]],tblCountries[[Actual]:[Mapping]],2,FALSE)</f>
        <v>New Zealand</v>
      </c>
      <c r="M960" s="12" t="str">
        <f>VLOOKUP(tblSalaries[[#This Row],[clean Country]], mapping!$M$4:$N$137, 2, FALSE)</f>
        <v>Pacific</v>
      </c>
      <c r="N960" s="3" t="s">
        <v>38</v>
      </c>
      <c r="O960" s="12">
        <v>5</v>
      </c>
      <c r="P960" s="3">
        <v>10</v>
      </c>
    </row>
    <row r="961" spans="2:16" ht="15" customHeight="1">
      <c r="B961" s="3" t="s">
        <v>1963</v>
      </c>
      <c r="C961" s="12" t="str">
        <f>IF(AND(tblSalaries[[#This Row],[Region]]=Selected_Region, tblSalaries[[#This Row],[Job Type]]=Selected_Job_Type), COUNT($C$5:C960), "")</f>
        <v/>
      </c>
      <c r="D961" s="5">
        <v>41057.672118055554</v>
      </c>
      <c r="E961" s="6" t="s">
        <v>832</v>
      </c>
      <c r="F961" s="3">
        <v>30000</v>
      </c>
      <c r="G961" s="3" t="s">
        <v>108</v>
      </c>
      <c r="H961" s="3">
        <f>tblSalaries[[#This Row],[clean Salary (in local currency)]]*VLOOKUP(tblSalaries[[#This Row],[Currency]],tblXrate[#Data],2,FALSE)</f>
        <v>47285.348162018527</v>
      </c>
      <c r="I961" s="3" t="s">
        <v>1959</v>
      </c>
      <c r="J961" s="3" t="s">
        <v>112</v>
      </c>
      <c r="K961" s="3" t="s">
        <v>89</v>
      </c>
      <c r="L961" s="3" t="str">
        <f>VLOOKUP(tblSalaries[[#This Row],[Where do you work]],tblCountries[[Actual]:[Mapping]],2,FALSE)</f>
        <v>UK</v>
      </c>
      <c r="M961" s="12" t="str">
        <f>VLOOKUP(tblSalaries[[#This Row],[clean Country]], mapping!$M$4:$N$137, 2, FALSE)</f>
        <v>EU</v>
      </c>
      <c r="N961" s="3" t="s">
        <v>38</v>
      </c>
      <c r="O961" s="12">
        <v>5</v>
      </c>
      <c r="P961" s="3">
        <v>4</v>
      </c>
    </row>
    <row r="962" spans="2:16" ht="15" customHeight="1">
      <c r="B962" s="3" t="s">
        <v>3401</v>
      </c>
      <c r="C962" s="12" t="str">
        <f>IF(AND(tblSalaries[[#This Row],[Region]]=Selected_Region, tblSalaries[[#This Row],[Job Type]]=Selected_Job_Type), COUNT($C$5:C961), "")</f>
        <v/>
      </c>
      <c r="D962" s="5">
        <v>41058.607430555552</v>
      </c>
      <c r="E962" s="6" t="s">
        <v>3402</v>
      </c>
      <c r="F962" s="3">
        <v>500000</v>
      </c>
      <c r="G962" s="3" t="s">
        <v>31</v>
      </c>
      <c r="H962" s="3">
        <f>tblSalaries[[#This Row],[clean Salary (in local currency)]]*VLOOKUP(tblSalaries[[#This Row],[Currency]],tblXrate[#Data],2,FALSE)</f>
        <v>8903.9583437212841</v>
      </c>
      <c r="I962" s="3" t="s">
        <v>3403</v>
      </c>
      <c r="J962" s="3" t="s">
        <v>374</v>
      </c>
      <c r="K962" s="3" t="s">
        <v>1</v>
      </c>
      <c r="L962" s="3" t="str">
        <f>VLOOKUP(tblSalaries[[#This Row],[Where do you work]],tblCountries[[Actual]:[Mapping]],2,FALSE)</f>
        <v>India</v>
      </c>
      <c r="M962" s="12" t="str">
        <f>VLOOKUP(tblSalaries[[#This Row],[clean Country]], mapping!$M$4:$N$137, 2, FALSE)</f>
        <v>Asia</v>
      </c>
      <c r="N962" s="3" t="s">
        <v>38</v>
      </c>
      <c r="O962" s="12">
        <v>5</v>
      </c>
      <c r="P962" s="3">
        <v>2</v>
      </c>
    </row>
    <row r="963" spans="2:16" ht="15" customHeight="1">
      <c r="B963" s="3" t="s">
        <v>1966</v>
      </c>
      <c r="C963" s="12" t="str">
        <f>IF(AND(tblSalaries[[#This Row],[Region]]=Selected_Region, tblSalaries[[#This Row],[Job Type]]=Selected_Job_Type), COUNT($C$5:C962), "")</f>
        <v/>
      </c>
      <c r="D963" s="5">
        <v>41058.624432870369</v>
      </c>
      <c r="E963" s="6" t="s">
        <v>1967</v>
      </c>
      <c r="F963" s="3">
        <v>48500</v>
      </c>
      <c r="G963" s="3" t="s">
        <v>43</v>
      </c>
      <c r="H963" s="3">
        <f>tblSalaries[[#This Row],[clean Salary (in local currency)]]*VLOOKUP(tblSalaries[[#This Row],[Currency]],tblXrate[#Data],2,FALSE)</f>
        <v>61614.372791092981</v>
      </c>
      <c r="I963" s="3" t="s">
        <v>1968</v>
      </c>
      <c r="J963" s="3" t="s">
        <v>112</v>
      </c>
      <c r="K963" s="3" t="s">
        <v>119</v>
      </c>
      <c r="L963" s="3" t="str">
        <f>VLOOKUP(tblSalaries[[#This Row],[Where do you work]],tblCountries[[Actual]:[Mapping]],2,FALSE)</f>
        <v>Netherlands</v>
      </c>
      <c r="M963" s="12" t="str">
        <f>VLOOKUP(tblSalaries[[#This Row],[clean Country]], mapping!$M$4:$N$137, 2, FALSE)</f>
        <v>EU</v>
      </c>
      <c r="N963" s="3" t="s">
        <v>38</v>
      </c>
      <c r="O963" s="12">
        <v>5</v>
      </c>
      <c r="P963" s="3">
        <v>8</v>
      </c>
    </row>
    <row r="964" spans="2:16" ht="15" customHeight="1">
      <c r="B964" s="3" t="s">
        <v>1969</v>
      </c>
      <c r="C964" s="12" t="str">
        <f>IF(AND(tblSalaries[[#This Row],[Region]]=Selected_Region, tblSalaries[[#This Row],[Job Type]]=Selected_Job_Type), COUNT($C$5:C963), "")</f>
        <v/>
      </c>
      <c r="D964" s="5">
        <v>41055.038773148146</v>
      </c>
      <c r="E964" s="6">
        <v>42140</v>
      </c>
      <c r="F964" s="3">
        <v>42140</v>
      </c>
      <c r="G964" s="3" t="s">
        <v>36</v>
      </c>
      <c r="H964" s="3">
        <f>tblSalaries[[#This Row],[clean Salary (in local currency)]]*VLOOKUP(tblSalaries[[#This Row],[Currency]],tblXrate[#Data],2,FALSE)</f>
        <v>42140</v>
      </c>
      <c r="I964" s="3" t="s">
        <v>1970</v>
      </c>
      <c r="J964" s="3" t="s">
        <v>112</v>
      </c>
      <c r="K964" s="3" t="s">
        <v>0</v>
      </c>
      <c r="L964" s="3" t="str">
        <f>VLOOKUP(tblSalaries[[#This Row],[Where do you work]],tblCountries[[Actual]:[Mapping]],2,FALSE)</f>
        <v>USA</v>
      </c>
      <c r="M964" s="12" t="str">
        <f>VLOOKUP(tblSalaries[[#This Row],[clean Country]], mapping!$M$4:$N$137, 2, FALSE)</f>
        <v>US / Canada</v>
      </c>
      <c r="N964" s="3" t="s">
        <v>38</v>
      </c>
      <c r="O964" s="12">
        <v>5</v>
      </c>
    </row>
    <row r="965" spans="2:16" ht="15" customHeight="1">
      <c r="B965" s="3" t="s">
        <v>1971</v>
      </c>
      <c r="C965" s="12" t="str">
        <f>IF(AND(tblSalaries[[#This Row],[Region]]=Selected_Region, tblSalaries[[#This Row],[Job Type]]=Selected_Job_Type), COUNT($C$5:C964), "")</f>
        <v/>
      </c>
      <c r="D965" s="5">
        <v>41055.088518518518</v>
      </c>
      <c r="E965" s="6">
        <v>34000</v>
      </c>
      <c r="F965" s="3">
        <v>34000</v>
      </c>
      <c r="G965" s="3" t="s">
        <v>36</v>
      </c>
      <c r="H965" s="3">
        <f>tblSalaries[[#This Row],[clean Salary (in local currency)]]*VLOOKUP(tblSalaries[[#This Row],[Currency]],tblXrate[#Data],2,FALSE)</f>
        <v>34000</v>
      </c>
      <c r="I965" s="3" t="s">
        <v>1972</v>
      </c>
      <c r="J965" s="3" t="s">
        <v>112</v>
      </c>
      <c r="K965" s="3" t="s">
        <v>0</v>
      </c>
      <c r="L965" s="3" t="str">
        <f>VLOOKUP(tblSalaries[[#This Row],[Where do you work]],tblCountries[[Actual]:[Mapping]],2,FALSE)</f>
        <v>USA</v>
      </c>
      <c r="M965" s="12" t="str">
        <f>VLOOKUP(tblSalaries[[#This Row],[clean Country]], mapping!$M$4:$N$137, 2, FALSE)</f>
        <v>US / Canada</v>
      </c>
      <c r="N965" s="3" t="s">
        <v>38</v>
      </c>
      <c r="O965" s="12">
        <v>5</v>
      </c>
    </row>
    <row r="966" spans="2:16" ht="15" customHeight="1">
      <c r="B966" s="3" t="s">
        <v>1973</v>
      </c>
      <c r="C966" s="12" t="str">
        <f>IF(AND(tblSalaries[[#This Row],[Region]]=Selected_Region, tblSalaries[[#This Row],[Job Type]]=Selected_Job_Type), COUNT($C$5:C965), "")</f>
        <v/>
      </c>
      <c r="D966" s="5">
        <v>41055.029120370367</v>
      </c>
      <c r="E966" s="6">
        <v>50000</v>
      </c>
      <c r="F966" s="3">
        <v>50000</v>
      </c>
      <c r="G966" s="3" t="s">
        <v>36</v>
      </c>
      <c r="H966" s="3">
        <f>tblSalaries[[#This Row],[clean Salary (in local currency)]]*VLOOKUP(tblSalaries[[#This Row],[Currency]],tblXrate[#Data],2,FALSE)</f>
        <v>50000</v>
      </c>
      <c r="I966" s="3" t="s">
        <v>1974</v>
      </c>
      <c r="J966" s="3" t="s">
        <v>184</v>
      </c>
      <c r="K966" s="3" t="s">
        <v>0</v>
      </c>
      <c r="L966" s="3" t="str">
        <f>VLOOKUP(tblSalaries[[#This Row],[Where do you work]],tblCountries[[Actual]:[Mapping]],2,FALSE)</f>
        <v>USA</v>
      </c>
      <c r="M966" s="12" t="str">
        <f>VLOOKUP(tblSalaries[[#This Row],[clean Country]], mapping!$M$4:$N$137, 2, FALSE)</f>
        <v>US / Canada</v>
      </c>
      <c r="N966" s="3" t="s">
        <v>38</v>
      </c>
      <c r="O966" s="12">
        <v>5</v>
      </c>
    </row>
    <row r="967" spans="2:16" ht="15" customHeight="1">
      <c r="B967" s="3" t="s">
        <v>3545</v>
      </c>
      <c r="C967" s="12" t="str">
        <f>IF(AND(tblSalaries[[#This Row],[Region]]=Selected_Region, tblSalaries[[#This Row],[Job Type]]=Selected_Job_Type), COUNT($C$5:C966), "")</f>
        <v/>
      </c>
      <c r="D967" s="5">
        <v>41061.115520833337</v>
      </c>
      <c r="E967" s="6" t="s">
        <v>742</v>
      </c>
      <c r="F967" s="3">
        <v>500000</v>
      </c>
      <c r="G967" s="3" t="s">
        <v>31</v>
      </c>
      <c r="H967" s="3">
        <f>tblSalaries[[#This Row],[clean Salary (in local currency)]]*VLOOKUP(tblSalaries[[#This Row],[Currency]],tblXrate[#Data],2,FALSE)</f>
        <v>8903.9583437212841</v>
      </c>
      <c r="I967" s="3" t="s">
        <v>3543</v>
      </c>
      <c r="J967" s="3" t="s">
        <v>112</v>
      </c>
      <c r="K967" s="3" t="s">
        <v>1</v>
      </c>
      <c r="L967" s="3" t="str">
        <f>VLOOKUP(tblSalaries[[#This Row],[Where do you work]],tblCountries[[Actual]:[Mapping]],2,FALSE)</f>
        <v>India</v>
      </c>
      <c r="M967" s="12" t="str">
        <f>VLOOKUP(tblSalaries[[#This Row],[clean Country]], mapping!$M$4:$N$137, 2, FALSE)</f>
        <v>Asia</v>
      </c>
      <c r="N967" s="3" t="s">
        <v>38</v>
      </c>
      <c r="O967" s="12">
        <v>5</v>
      </c>
      <c r="P967" s="3">
        <v>9</v>
      </c>
    </row>
    <row r="968" spans="2:16" ht="15" customHeight="1">
      <c r="B968" s="3" t="s">
        <v>1771</v>
      </c>
      <c r="C968" s="12" t="str">
        <f>IF(AND(tblSalaries[[#This Row],[Region]]=Selected_Region, tblSalaries[[#This Row],[Job Type]]=Selected_Job_Type), COUNT($C$5:C967), "")</f>
        <v/>
      </c>
      <c r="D968" s="5">
        <v>41067.392881944441</v>
      </c>
      <c r="E968" s="6">
        <v>70000</v>
      </c>
      <c r="F968" s="3">
        <v>70000</v>
      </c>
      <c r="G968" s="3" t="s">
        <v>48</v>
      </c>
      <c r="H968" s="3">
        <f>tblSalaries[[#This Row],[clean Salary (in local currency)]]*VLOOKUP(tblSalaries[[#This Row],[Currency]],tblXrate[#Data],2,FALSE)</f>
        <v>68835.306612122877</v>
      </c>
      <c r="I968" s="3" t="s">
        <v>1728</v>
      </c>
      <c r="J968" s="3" t="s">
        <v>112</v>
      </c>
      <c r="K968" s="3" t="s">
        <v>50</v>
      </c>
      <c r="L968" s="3" t="str">
        <f>VLOOKUP(tblSalaries[[#This Row],[Where do you work]],tblCountries[[Actual]:[Mapping]],2,FALSE)</f>
        <v>Canada</v>
      </c>
      <c r="M968" s="12" t="str">
        <f>VLOOKUP(tblSalaries[[#This Row],[clean Country]], mapping!$M$4:$N$137, 2, FALSE)</f>
        <v>US / Canada</v>
      </c>
      <c r="N968" s="3" t="s">
        <v>61</v>
      </c>
      <c r="O968" s="12">
        <v>8</v>
      </c>
      <c r="P968" s="3">
        <v>2</v>
      </c>
    </row>
    <row r="969" spans="2:16" ht="15" customHeight="1">
      <c r="B969" s="3" t="s">
        <v>1979</v>
      </c>
      <c r="C969" s="12" t="str">
        <f>IF(AND(tblSalaries[[#This Row],[Region]]=Selected_Region, tblSalaries[[#This Row],[Job Type]]=Selected_Job_Type), COUNT($C$5:C968), "")</f>
        <v/>
      </c>
      <c r="D969" s="5">
        <v>41055.243298611109</v>
      </c>
      <c r="E969" s="6">
        <v>77000</v>
      </c>
      <c r="F969" s="3">
        <v>77000</v>
      </c>
      <c r="G969" s="3" t="s">
        <v>63</v>
      </c>
      <c r="H969" s="3">
        <f>tblSalaries[[#This Row],[clean Salary (in local currency)]]*VLOOKUP(tblSalaries[[#This Row],[Currency]],tblXrate[#Data],2,FALSE)</f>
        <v>78533.043543002947</v>
      </c>
      <c r="I969" s="3" t="s">
        <v>1980</v>
      </c>
      <c r="J969" s="3" t="s">
        <v>112</v>
      </c>
      <c r="K969" s="3" t="s">
        <v>64</v>
      </c>
      <c r="L969" s="3" t="str">
        <f>VLOOKUP(tblSalaries[[#This Row],[Where do you work]],tblCountries[[Actual]:[Mapping]],2,FALSE)</f>
        <v>Australia</v>
      </c>
      <c r="M969" s="12" t="str">
        <f>VLOOKUP(tblSalaries[[#This Row],[clean Country]], mapping!$M$4:$N$137, 2, FALSE)</f>
        <v>Pacific</v>
      </c>
      <c r="N969" s="3" t="s">
        <v>34</v>
      </c>
      <c r="O969" s="12">
        <v>2.5</v>
      </c>
    </row>
    <row r="970" spans="2:16" ht="15" customHeight="1">
      <c r="B970" s="3" t="s">
        <v>3546</v>
      </c>
      <c r="C970" s="12" t="str">
        <f>IF(AND(tblSalaries[[#This Row],[Region]]=Selected_Region, tblSalaries[[#This Row],[Job Type]]=Selected_Job_Type), COUNT($C$5:C969), "")</f>
        <v/>
      </c>
      <c r="D970" s="5">
        <v>41066.66920138889</v>
      </c>
      <c r="E970" s="6">
        <v>500000</v>
      </c>
      <c r="F970" s="3">
        <v>500000</v>
      </c>
      <c r="G970" s="3" t="s">
        <v>31</v>
      </c>
      <c r="H970" s="3">
        <f>tblSalaries[[#This Row],[clean Salary (in local currency)]]*VLOOKUP(tblSalaries[[#This Row],[Currency]],tblXrate[#Data],2,FALSE)</f>
        <v>8903.9583437212841</v>
      </c>
      <c r="I970" s="3" t="s">
        <v>3543</v>
      </c>
      <c r="J970" s="3" t="s">
        <v>112</v>
      </c>
      <c r="K970" s="3" t="s">
        <v>1</v>
      </c>
      <c r="L970" s="3" t="str">
        <f>VLOOKUP(tblSalaries[[#This Row],[Where do you work]],tblCountries[[Actual]:[Mapping]],2,FALSE)</f>
        <v>India</v>
      </c>
      <c r="M970" s="12" t="str">
        <f>VLOOKUP(tblSalaries[[#This Row],[clean Country]], mapping!$M$4:$N$137, 2, FALSE)</f>
        <v>Asia</v>
      </c>
      <c r="N970" s="3" t="s">
        <v>38</v>
      </c>
      <c r="O970" s="12">
        <v>5</v>
      </c>
      <c r="P970" s="3">
        <v>4</v>
      </c>
    </row>
    <row r="971" spans="2:16" ht="15" customHeight="1">
      <c r="B971" s="3" t="s">
        <v>1984</v>
      </c>
      <c r="C971" s="12" t="str">
        <f>IF(AND(tblSalaries[[#This Row],[Region]]=Selected_Region, tblSalaries[[#This Row],[Job Type]]=Selected_Job_Type), COUNT($C$5:C970), "")</f>
        <v/>
      </c>
      <c r="D971" s="5">
        <v>41071.877500000002</v>
      </c>
      <c r="E971" s="6">
        <v>40000</v>
      </c>
      <c r="F971" s="3">
        <v>40000</v>
      </c>
      <c r="G971" s="3" t="s">
        <v>36</v>
      </c>
      <c r="H971" s="3">
        <f>tblSalaries[[#This Row],[clean Salary (in local currency)]]*VLOOKUP(tblSalaries[[#This Row],[Currency]],tblXrate[#Data],2,FALSE)</f>
        <v>40000</v>
      </c>
      <c r="I971" s="3" t="s">
        <v>1983</v>
      </c>
      <c r="J971" s="3" t="s">
        <v>112</v>
      </c>
      <c r="K971" s="3" t="s">
        <v>0</v>
      </c>
      <c r="L971" s="3" t="str">
        <f>VLOOKUP(tblSalaries[[#This Row],[Where do you work]],tblCountries[[Actual]:[Mapping]],2,FALSE)</f>
        <v>USA</v>
      </c>
      <c r="M971" s="12" t="str">
        <f>VLOOKUP(tblSalaries[[#This Row],[clean Country]], mapping!$M$4:$N$137, 2, FALSE)</f>
        <v>US / Canada</v>
      </c>
      <c r="N971" s="3" t="s">
        <v>34</v>
      </c>
      <c r="O971" s="12">
        <v>2.5</v>
      </c>
      <c r="P971" s="3">
        <v>2</v>
      </c>
    </row>
    <row r="972" spans="2:16" ht="15" customHeight="1">
      <c r="B972" s="3" t="s">
        <v>1985</v>
      </c>
      <c r="C972" s="12" t="str">
        <f>IF(AND(tblSalaries[[#This Row],[Region]]=Selected_Region, tblSalaries[[#This Row],[Job Type]]=Selected_Job_Type), COUNT($C$5:C971), "")</f>
        <v/>
      </c>
      <c r="D972" s="5">
        <v>41079.285266203704</v>
      </c>
      <c r="E972" s="6">
        <v>48000</v>
      </c>
      <c r="F972" s="3">
        <v>48000</v>
      </c>
      <c r="G972" s="3" t="s">
        <v>36</v>
      </c>
      <c r="H972" s="3">
        <f>tblSalaries[[#This Row],[clean Salary (in local currency)]]*VLOOKUP(tblSalaries[[#This Row],[Currency]],tblXrate[#Data],2,FALSE)</f>
        <v>48000</v>
      </c>
      <c r="I972" s="3" t="s">
        <v>1986</v>
      </c>
      <c r="J972" s="3" t="s">
        <v>112</v>
      </c>
      <c r="K972" s="3" t="s">
        <v>0</v>
      </c>
      <c r="L972" s="3" t="str">
        <f>VLOOKUP(tblSalaries[[#This Row],[Where do you work]],tblCountries[[Actual]:[Mapping]],2,FALSE)</f>
        <v>USA</v>
      </c>
      <c r="M972" s="12" t="str">
        <f>VLOOKUP(tblSalaries[[#This Row],[clean Country]], mapping!$M$4:$N$137, 2, FALSE)</f>
        <v>US / Canada</v>
      </c>
      <c r="N972" s="3" t="s">
        <v>38</v>
      </c>
      <c r="O972" s="12">
        <v>5</v>
      </c>
      <c r="P972" s="3">
        <v>12</v>
      </c>
    </row>
    <row r="973" spans="2:16" ht="15" customHeight="1">
      <c r="B973" s="3" t="s">
        <v>1987</v>
      </c>
      <c r="C973" s="12" t="str">
        <f>IF(AND(tblSalaries[[#This Row],[Region]]=Selected_Region, tblSalaries[[#This Row],[Job Type]]=Selected_Job_Type), COUNT($C$5:C972), "")</f>
        <v/>
      </c>
      <c r="D973" s="5">
        <v>41059.139085648145</v>
      </c>
      <c r="E973" s="6" t="s">
        <v>1988</v>
      </c>
      <c r="F973" s="3">
        <v>24000</v>
      </c>
      <c r="G973" s="3" t="s">
        <v>36</v>
      </c>
      <c r="H973" s="3">
        <f>tblSalaries[[#This Row],[clean Salary (in local currency)]]*VLOOKUP(tblSalaries[[#This Row],[Currency]],tblXrate[#Data],2,FALSE)</f>
        <v>24000</v>
      </c>
      <c r="I973" s="3" t="s">
        <v>1989</v>
      </c>
      <c r="J973" s="3" t="s">
        <v>433</v>
      </c>
      <c r="K973" s="3" t="s">
        <v>0</v>
      </c>
      <c r="L973" s="3" t="str">
        <f>VLOOKUP(tblSalaries[[#This Row],[Where do you work]],tblCountries[[Actual]:[Mapping]],2,FALSE)</f>
        <v>USA</v>
      </c>
      <c r="M973" s="12" t="str">
        <f>VLOOKUP(tblSalaries[[#This Row],[clean Country]], mapping!$M$4:$N$137, 2, FALSE)</f>
        <v>US / Canada</v>
      </c>
      <c r="N973" s="3" t="s">
        <v>73</v>
      </c>
      <c r="O973" s="12">
        <v>1.5</v>
      </c>
      <c r="P973" s="3">
        <v>2</v>
      </c>
    </row>
    <row r="974" spans="2:16" ht="15" customHeight="1">
      <c r="B974" s="3" t="s">
        <v>3696</v>
      </c>
      <c r="C974" s="12" t="str">
        <f>IF(AND(tblSalaries[[#This Row],[Region]]=Selected_Region, tblSalaries[[#This Row],[Job Type]]=Selected_Job_Type), COUNT($C$5:C973), "")</f>
        <v/>
      </c>
      <c r="D974" s="5">
        <v>41058.719675925924</v>
      </c>
      <c r="E974" s="6">
        <v>500000</v>
      </c>
      <c r="F974" s="3">
        <v>500000</v>
      </c>
      <c r="G974" s="3" t="s">
        <v>31</v>
      </c>
      <c r="H974" s="3">
        <f>tblSalaries[[#This Row],[clean Salary (in local currency)]]*VLOOKUP(tblSalaries[[#This Row],[Currency]],tblXrate[#Data],2,FALSE)</f>
        <v>8903.9583437212841</v>
      </c>
      <c r="I974" s="3" t="s">
        <v>3697</v>
      </c>
      <c r="J974" s="3" t="s">
        <v>134</v>
      </c>
      <c r="K974" s="3" t="s">
        <v>1</v>
      </c>
      <c r="L974" s="3" t="str">
        <f>VLOOKUP(tblSalaries[[#This Row],[Where do you work]],tblCountries[[Actual]:[Mapping]],2,FALSE)</f>
        <v>India</v>
      </c>
      <c r="M974" s="12" t="str">
        <f>VLOOKUP(tblSalaries[[#This Row],[clean Country]], mapping!$M$4:$N$137, 2, FALSE)</f>
        <v>Asia</v>
      </c>
      <c r="N974" s="3" t="s">
        <v>34</v>
      </c>
      <c r="O974" s="12">
        <v>2.5</v>
      </c>
      <c r="P974" s="3">
        <v>5</v>
      </c>
    </row>
    <row r="975" spans="2:16" ht="15" customHeight="1">
      <c r="B975" s="3" t="s">
        <v>1993</v>
      </c>
      <c r="C975" s="12" t="str">
        <f>IF(AND(tblSalaries[[#This Row],[Region]]=Selected_Region, tblSalaries[[#This Row],[Job Type]]=Selected_Job_Type), COUNT($C$5:C974), "")</f>
        <v/>
      </c>
      <c r="D975" s="5">
        <v>41068.149201388886</v>
      </c>
      <c r="E975" s="6">
        <v>30000</v>
      </c>
      <c r="F975" s="3">
        <v>30000</v>
      </c>
      <c r="G975" s="3" t="s">
        <v>36</v>
      </c>
      <c r="H975" s="3">
        <f>tblSalaries[[#This Row],[clean Salary (in local currency)]]*VLOOKUP(tblSalaries[[#This Row],[Currency]],tblXrate[#Data],2,FALSE)</f>
        <v>30000</v>
      </c>
      <c r="I975" s="3" t="s">
        <v>1992</v>
      </c>
      <c r="J975" s="3" t="s">
        <v>134</v>
      </c>
      <c r="K975" s="3" t="s">
        <v>0</v>
      </c>
      <c r="L975" s="3" t="str">
        <f>VLOOKUP(tblSalaries[[#This Row],[Where do you work]],tblCountries[[Actual]:[Mapping]],2,FALSE)</f>
        <v>USA</v>
      </c>
      <c r="M975" s="12" t="str">
        <f>VLOOKUP(tblSalaries[[#This Row],[clean Country]], mapping!$M$4:$N$137, 2, FALSE)</f>
        <v>US / Canada</v>
      </c>
      <c r="N975" s="3" t="s">
        <v>38</v>
      </c>
      <c r="O975" s="12">
        <v>5</v>
      </c>
      <c r="P975" s="3">
        <v>1</v>
      </c>
    </row>
    <row r="976" spans="2:16" ht="15" customHeight="1">
      <c r="B976" s="3" t="s">
        <v>2802</v>
      </c>
      <c r="C976" s="12" t="str">
        <f>IF(AND(tblSalaries[[#This Row],[Region]]=Selected_Region, tblSalaries[[#This Row],[Job Type]]=Selected_Job_Type), COUNT($C$5:C975), "")</f>
        <v/>
      </c>
      <c r="D976" s="5">
        <v>41054.229618055557</v>
      </c>
      <c r="E976" s="6">
        <v>70000</v>
      </c>
      <c r="F976" s="3">
        <v>70000</v>
      </c>
      <c r="G976" s="3" t="s">
        <v>48</v>
      </c>
      <c r="H976" s="3">
        <f>tblSalaries[[#This Row],[clean Salary (in local currency)]]*VLOOKUP(tblSalaries[[#This Row],[Currency]],tblXrate[#Data],2,FALSE)</f>
        <v>68835.306612122877</v>
      </c>
      <c r="I976" s="3" t="s">
        <v>2803</v>
      </c>
      <c r="J976" s="3" t="s">
        <v>374</v>
      </c>
      <c r="K976" s="3" t="s">
        <v>50</v>
      </c>
      <c r="L976" s="3" t="str">
        <f>VLOOKUP(tblSalaries[[#This Row],[Where do you work]],tblCountries[[Actual]:[Mapping]],2,FALSE)</f>
        <v>Canada</v>
      </c>
      <c r="M976" s="12" t="str">
        <f>VLOOKUP(tblSalaries[[#This Row],[clean Country]], mapping!$M$4:$N$137, 2, FALSE)</f>
        <v>US / Canada</v>
      </c>
      <c r="N976" s="3" t="s">
        <v>34</v>
      </c>
      <c r="O976" s="12">
        <v>2.5</v>
      </c>
    </row>
    <row r="977" spans="2:16" ht="15" customHeight="1">
      <c r="B977" s="3" t="s">
        <v>1996</v>
      </c>
      <c r="C977" s="12" t="str">
        <f>IF(AND(tblSalaries[[#This Row],[Region]]=Selected_Region, tblSalaries[[#This Row],[Job Type]]=Selected_Job_Type), COUNT($C$5:C976), "")</f>
        <v/>
      </c>
      <c r="D977" s="5">
        <v>41058.002581018518</v>
      </c>
      <c r="E977" s="6">
        <v>34000</v>
      </c>
      <c r="F977" s="3">
        <v>34000</v>
      </c>
      <c r="G977" s="3" t="s">
        <v>108</v>
      </c>
      <c r="H977" s="3">
        <f>tblSalaries[[#This Row],[clean Salary (in local currency)]]*VLOOKUP(tblSalaries[[#This Row],[Currency]],tblXrate[#Data],2,FALSE)</f>
        <v>53590.061250287661</v>
      </c>
      <c r="I977" s="3" t="s">
        <v>1997</v>
      </c>
      <c r="J977" s="3" t="s">
        <v>45</v>
      </c>
      <c r="K977" s="3" t="s">
        <v>89</v>
      </c>
      <c r="L977" s="3" t="str">
        <f>VLOOKUP(tblSalaries[[#This Row],[Where do you work]],tblCountries[[Actual]:[Mapping]],2,FALSE)</f>
        <v>UK</v>
      </c>
      <c r="M977" s="12" t="str">
        <f>VLOOKUP(tblSalaries[[#This Row],[clean Country]], mapping!$M$4:$N$137, 2, FALSE)</f>
        <v>EU</v>
      </c>
      <c r="N977" s="3" t="s">
        <v>61</v>
      </c>
      <c r="O977" s="12">
        <v>8</v>
      </c>
      <c r="P977" s="3">
        <v>10</v>
      </c>
    </row>
    <row r="978" spans="2:16" ht="15" customHeight="1">
      <c r="B978" s="3" t="s">
        <v>1998</v>
      </c>
      <c r="C978" s="12" t="str">
        <f>IF(AND(tblSalaries[[#This Row],[Region]]=Selected_Region, tblSalaries[[#This Row],[Job Type]]=Selected_Job_Type), COUNT($C$5:C977), "")</f>
        <v/>
      </c>
      <c r="D978" s="5">
        <v>41058.002638888887</v>
      </c>
      <c r="E978" s="6">
        <v>34000</v>
      </c>
      <c r="F978" s="3">
        <v>34000</v>
      </c>
      <c r="G978" s="3" t="s">
        <v>108</v>
      </c>
      <c r="H978" s="3">
        <f>tblSalaries[[#This Row],[clean Salary (in local currency)]]*VLOOKUP(tblSalaries[[#This Row],[Currency]],tblXrate[#Data],2,FALSE)</f>
        <v>53590.061250287661</v>
      </c>
      <c r="I978" s="3" t="s">
        <v>1997</v>
      </c>
      <c r="J978" s="3" t="s">
        <v>45</v>
      </c>
      <c r="K978" s="3" t="s">
        <v>89</v>
      </c>
      <c r="L978" s="3" t="str">
        <f>VLOOKUP(tblSalaries[[#This Row],[Where do you work]],tblCountries[[Actual]:[Mapping]],2,FALSE)</f>
        <v>UK</v>
      </c>
      <c r="M978" s="12" t="str">
        <f>VLOOKUP(tblSalaries[[#This Row],[clean Country]], mapping!$M$4:$N$137, 2, FALSE)</f>
        <v>EU</v>
      </c>
      <c r="N978" s="3" t="s">
        <v>61</v>
      </c>
      <c r="O978" s="12">
        <v>8</v>
      </c>
      <c r="P978" s="3">
        <v>10</v>
      </c>
    </row>
    <row r="979" spans="2:16" ht="15" customHeight="1">
      <c r="B979" s="3" t="s">
        <v>1999</v>
      </c>
      <c r="C979" s="12" t="str">
        <f>IF(AND(tblSalaries[[#This Row],[Region]]=Selected_Region, tblSalaries[[#This Row],[Job Type]]=Selected_Job_Type), COUNT($C$5:C978), "")</f>
        <v/>
      </c>
      <c r="D979" s="5">
        <v>41058.190011574072</v>
      </c>
      <c r="E979" s="6" t="s">
        <v>2000</v>
      </c>
      <c r="F979" s="3">
        <v>34000</v>
      </c>
      <c r="G979" s="3" t="s">
        <v>108</v>
      </c>
      <c r="H979" s="3">
        <f>tblSalaries[[#This Row],[clean Salary (in local currency)]]*VLOOKUP(tblSalaries[[#This Row],[Currency]],tblXrate[#Data],2,FALSE)</f>
        <v>53590.061250287661</v>
      </c>
      <c r="I979" s="3" t="s">
        <v>2001</v>
      </c>
      <c r="J979" s="3" t="s">
        <v>45</v>
      </c>
      <c r="K979" s="3" t="s">
        <v>89</v>
      </c>
      <c r="L979" s="3" t="str">
        <f>VLOOKUP(tblSalaries[[#This Row],[Where do you work]],tblCountries[[Actual]:[Mapping]],2,FALSE)</f>
        <v>UK</v>
      </c>
      <c r="M979" s="12" t="str">
        <f>VLOOKUP(tblSalaries[[#This Row],[clean Country]], mapping!$M$4:$N$137, 2, FALSE)</f>
        <v>EU</v>
      </c>
      <c r="N979" s="3" t="s">
        <v>61</v>
      </c>
      <c r="O979" s="12">
        <v>8</v>
      </c>
      <c r="P979" s="3">
        <v>10</v>
      </c>
    </row>
    <row r="980" spans="2:16" ht="15" customHeight="1">
      <c r="B980" s="3" t="s">
        <v>3745</v>
      </c>
      <c r="C980" s="12" t="str">
        <f>IF(AND(tblSalaries[[#This Row],[Region]]=Selected_Region, tblSalaries[[#This Row],[Job Type]]=Selected_Job_Type), COUNT($C$5:C979), "")</f>
        <v/>
      </c>
      <c r="D980" s="5">
        <v>41056.571006944447</v>
      </c>
      <c r="E980" s="6" t="s">
        <v>3746</v>
      </c>
      <c r="F980" s="3">
        <v>500000</v>
      </c>
      <c r="G980" s="3" t="s">
        <v>31</v>
      </c>
      <c r="H980" s="3">
        <f>tblSalaries[[#This Row],[clean Salary (in local currency)]]*VLOOKUP(tblSalaries[[#This Row],[Currency]],tblXrate[#Data],2,FALSE)</f>
        <v>8903.9583437212841</v>
      </c>
      <c r="I980" s="3" t="s">
        <v>3747</v>
      </c>
      <c r="J980" s="3" t="s">
        <v>134</v>
      </c>
      <c r="K980" s="3" t="s">
        <v>1</v>
      </c>
      <c r="L980" s="3" t="str">
        <f>VLOOKUP(tblSalaries[[#This Row],[Where do you work]],tblCountries[[Actual]:[Mapping]],2,FALSE)</f>
        <v>India</v>
      </c>
      <c r="M980" s="12" t="str">
        <f>VLOOKUP(tblSalaries[[#This Row],[clean Country]], mapping!$M$4:$N$137, 2, FALSE)</f>
        <v>Asia</v>
      </c>
      <c r="N980" s="3" t="s">
        <v>73</v>
      </c>
      <c r="O980" s="12">
        <v>1.5</v>
      </c>
      <c r="P980" s="3">
        <v>5</v>
      </c>
    </row>
    <row r="981" spans="2:16" ht="15" customHeight="1">
      <c r="B981" s="3" t="s">
        <v>2005</v>
      </c>
      <c r="C981" s="12" t="str">
        <f>IF(AND(tblSalaries[[#This Row],[Region]]=Selected_Region, tblSalaries[[#This Row],[Job Type]]=Selected_Job_Type), COUNT($C$5:C980), "")</f>
        <v/>
      </c>
      <c r="D981" s="5">
        <v>41055.953877314816</v>
      </c>
      <c r="E981" s="6" t="s">
        <v>2006</v>
      </c>
      <c r="F981" s="3">
        <v>12000</v>
      </c>
      <c r="G981" s="3" t="s">
        <v>36</v>
      </c>
      <c r="H981" s="3">
        <f>tblSalaries[[#This Row],[clean Salary (in local currency)]]*VLOOKUP(tblSalaries[[#This Row],[Currency]],tblXrate[#Data],2,FALSE)</f>
        <v>12000</v>
      </c>
      <c r="I981" s="3" t="s">
        <v>2007</v>
      </c>
      <c r="J981" s="3" t="s">
        <v>134</v>
      </c>
      <c r="K981" s="3" t="s">
        <v>496</v>
      </c>
      <c r="L981" s="3" t="str">
        <f>VLOOKUP(tblSalaries[[#This Row],[Where do you work]],tblCountries[[Actual]:[Mapping]],2,FALSE)</f>
        <v>Ukraine</v>
      </c>
      <c r="M981" s="12" t="str">
        <f>VLOOKUP(tblSalaries[[#This Row],[clean Country]], mapping!$M$4:$N$137, 2, FALSE)</f>
        <v>EU</v>
      </c>
      <c r="N981" s="3" t="s">
        <v>38</v>
      </c>
      <c r="O981" s="12">
        <v>5</v>
      </c>
      <c r="P981" s="3">
        <v>5</v>
      </c>
    </row>
    <row r="982" spans="2:16" ht="15" customHeight="1">
      <c r="B982" s="3" t="s">
        <v>2008</v>
      </c>
      <c r="C982" s="12" t="str">
        <f>IF(AND(tblSalaries[[#This Row],[Region]]=Selected_Region, tblSalaries[[#This Row],[Job Type]]=Selected_Job_Type), COUNT($C$5:C981), "")</f>
        <v/>
      </c>
      <c r="D982" s="5">
        <v>41055.084108796298</v>
      </c>
      <c r="E982" s="6">
        <v>50000</v>
      </c>
      <c r="F982" s="3">
        <v>50000</v>
      </c>
      <c r="G982" s="3" t="s">
        <v>36</v>
      </c>
      <c r="H982" s="3">
        <f>tblSalaries[[#This Row],[clean Salary (in local currency)]]*VLOOKUP(tblSalaries[[#This Row],[Currency]],tblXrate[#Data],2,FALSE)</f>
        <v>50000</v>
      </c>
      <c r="I982" s="3" t="s">
        <v>2009</v>
      </c>
      <c r="J982" s="3" t="s">
        <v>134</v>
      </c>
      <c r="K982" s="3" t="s">
        <v>0</v>
      </c>
      <c r="L982" s="3" t="str">
        <f>VLOOKUP(tblSalaries[[#This Row],[Where do you work]],tblCountries[[Actual]:[Mapping]],2,FALSE)</f>
        <v>USA</v>
      </c>
      <c r="M982" s="12" t="str">
        <f>VLOOKUP(tblSalaries[[#This Row],[clean Country]], mapping!$M$4:$N$137, 2, FALSE)</f>
        <v>US / Canada</v>
      </c>
      <c r="N982" s="3" t="s">
        <v>34</v>
      </c>
      <c r="O982" s="12">
        <v>2.5</v>
      </c>
    </row>
    <row r="983" spans="2:16" ht="15" customHeight="1">
      <c r="B983" s="3" t="s">
        <v>2010</v>
      </c>
      <c r="C983" s="12" t="str">
        <f>IF(AND(tblSalaries[[#This Row],[Region]]=Selected_Region, tblSalaries[[#This Row],[Job Type]]=Selected_Job_Type), COUNT($C$5:C982), "")</f>
        <v/>
      </c>
      <c r="D983" s="5">
        <v>41055.097083333334</v>
      </c>
      <c r="E983" s="6">
        <v>72000</v>
      </c>
      <c r="F983" s="3">
        <v>72000</v>
      </c>
      <c r="G983" s="3" t="s">
        <v>36</v>
      </c>
      <c r="H983" s="3">
        <f>tblSalaries[[#This Row],[clean Salary (in local currency)]]*VLOOKUP(tblSalaries[[#This Row],[Currency]],tblXrate[#Data],2,FALSE)</f>
        <v>72000</v>
      </c>
      <c r="I983" s="3" t="s">
        <v>2011</v>
      </c>
      <c r="J983" s="3" t="s">
        <v>444</v>
      </c>
      <c r="K983" s="3" t="s">
        <v>0</v>
      </c>
      <c r="L983" s="3" t="str">
        <f>VLOOKUP(tblSalaries[[#This Row],[Where do you work]],tblCountries[[Actual]:[Mapping]],2,FALSE)</f>
        <v>USA</v>
      </c>
      <c r="M983" s="12" t="str">
        <f>VLOOKUP(tblSalaries[[#This Row],[clean Country]], mapping!$M$4:$N$137, 2, FALSE)</f>
        <v>US / Canada</v>
      </c>
      <c r="N983" s="3" t="s">
        <v>38</v>
      </c>
      <c r="O983" s="12">
        <v>5</v>
      </c>
    </row>
    <row r="984" spans="2:16" ht="15" customHeight="1">
      <c r="B984" s="3" t="s">
        <v>2012</v>
      </c>
      <c r="C984" s="12" t="str">
        <f>IF(AND(tblSalaries[[#This Row],[Region]]=Selected_Region, tblSalaries[[#This Row],[Job Type]]=Selected_Job_Type), COUNT($C$5:C983), "")</f>
        <v/>
      </c>
      <c r="D984" s="5">
        <v>41055.055567129632</v>
      </c>
      <c r="E984" s="6">
        <v>60000</v>
      </c>
      <c r="F984" s="3">
        <v>60000</v>
      </c>
      <c r="G984" s="3" t="s">
        <v>36</v>
      </c>
      <c r="H984" s="3">
        <f>tblSalaries[[#This Row],[clean Salary (in local currency)]]*VLOOKUP(tblSalaries[[#This Row],[Currency]],tblXrate[#Data],2,FALSE)</f>
        <v>60000</v>
      </c>
      <c r="I984" s="3" t="s">
        <v>2013</v>
      </c>
      <c r="J984" s="3" t="s">
        <v>134</v>
      </c>
      <c r="K984" s="3" t="s">
        <v>0</v>
      </c>
      <c r="L984" s="3" t="str">
        <f>VLOOKUP(tblSalaries[[#This Row],[Where do you work]],tblCountries[[Actual]:[Mapping]],2,FALSE)</f>
        <v>USA</v>
      </c>
      <c r="M984" s="12" t="str">
        <f>VLOOKUP(tblSalaries[[#This Row],[clean Country]], mapping!$M$4:$N$137, 2, FALSE)</f>
        <v>US / Canada</v>
      </c>
      <c r="N984" s="3" t="s">
        <v>61</v>
      </c>
      <c r="O984" s="12">
        <v>8</v>
      </c>
    </row>
    <row r="985" spans="2:16" ht="15" customHeight="1">
      <c r="B985" s="3" t="s">
        <v>3766</v>
      </c>
      <c r="C985" s="12" t="str">
        <f>IF(AND(tblSalaries[[#This Row],[Region]]=Selected_Region, tblSalaries[[#This Row],[Job Type]]=Selected_Job_Type), COUNT($C$5:C984), "")</f>
        <v/>
      </c>
      <c r="D985" s="5">
        <v>41064.688298611109</v>
      </c>
      <c r="E985" s="6" t="s">
        <v>3767</v>
      </c>
      <c r="F985" s="3">
        <v>500000</v>
      </c>
      <c r="G985" s="3" t="s">
        <v>31</v>
      </c>
      <c r="H985" s="3">
        <f>tblSalaries[[#This Row],[clean Salary (in local currency)]]*VLOOKUP(tblSalaries[[#This Row],[Currency]],tblXrate[#Data],2,FALSE)</f>
        <v>8903.9583437212841</v>
      </c>
      <c r="I985" s="3" t="s">
        <v>3764</v>
      </c>
      <c r="J985" s="3" t="s">
        <v>134</v>
      </c>
      <c r="K985" s="3" t="s">
        <v>1</v>
      </c>
      <c r="L985" s="3" t="str">
        <f>VLOOKUP(tblSalaries[[#This Row],[Where do you work]],tblCountries[[Actual]:[Mapping]],2,FALSE)</f>
        <v>India</v>
      </c>
      <c r="M985" s="12" t="str">
        <f>VLOOKUP(tblSalaries[[#This Row],[clean Country]], mapping!$M$4:$N$137, 2, FALSE)</f>
        <v>Asia</v>
      </c>
      <c r="N985" s="3" t="s">
        <v>61</v>
      </c>
      <c r="O985" s="12">
        <v>8</v>
      </c>
      <c r="P985" s="3">
        <v>20</v>
      </c>
    </row>
    <row r="986" spans="2:16" ht="15" customHeight="1">
      <c r="B986" s="3" t="s">
        <v>2017</v>
      </c>
      <c r="C986" s="12" t="str">
        <f>IF(AND(tblSalaries[[#This Row],[Region]]=Selected_Region, tblSalaries[[#This Row],[Job Type]]=Selected_Job_Type), COUNT($C$5:C985), "")</f>
        <v/>
      </c>
      <c r="D986" s="5">
        <v>41055.028495370374</v>
      </c>
      <c r="E986" s="6">
        <v>57400</v>
      </c>
      <c r="F986" s="3">
        <v>57400</v>
      </c>
      <c r="G986" s="3" t="s">
        <v>36</v>
      </c>
      <c r="H986" s="3">
        <f>tblSalaries[[#This Row],[clean Salary (in local currency)]]*VLOOKUP(tblSalaries[[#This Row],[Currency]],tblXrate[#Data],2,FALSE)</f>
        <v>57400</v>
      </c>
      <c r="I986" s="3" t="s">
        <v>2018</v>
      </c>
      <c r="J986" s="3" t="s">
        <v>112</v>
      </c>
      <c r="K986" s="3" t="s">
        <v>0</v>
      </c>
      <c r="L986" s="3" t="str">
        <f>VLOOKUP(tblSalaries[[#This Row],[Where do you work]],tblCountries[[Actual]:[Mapping]],2,FALSE)</f>
        <v>USA</v>
      </c>
      <c r="M986" s="12" t="str">
        <f>VLOOKUP(tblSalaries[[#This Row],[clean Country]], mapping!$M$4:$N$137, 2, FALSE)</f>
        <v>US / Canada</v>
      </c>
      <c r="N986" s="3" t="s">
        <v>38</v>
      </c>
      <c r="O986" s="12">
        <v>5</v>
      </c>
    </row>
    <row r="987" spans="2:16" ht="15" customHeight="1">
      <c r="B987" s="3" t="s">
        <v>2534</v>
      </c>
      <c r="C987" s="12" t="str">
        <f>IF(AND(tblSalaries[[#This Row],[Region]]=Selected_Region, tblSalaries[[#This Row],[Job Type]]=Selected_Job_Type), COUNT($C$5:C986), "")</f>
        <v/>
      </c>
      <c r="D987" s="5">
        <v>41055.936990740738</v>
      </c>
      <c r="E987" s="6" t="s">
        <v>2535</v>
      </c>
      <c r="F987" s="3">
        <v>504000</v>
      </c>
      <c r="G987" s="3" t="s">
        <v>31</v>
      </c>
      <c r="H987" s="3">
        <f>tblSalaries[[#This Row],[clean Salary (in local currency)]]*VLOOKUP(tblSalaries[[#This Row],[Currency]],tblXrate[#Data],2,FALSE)</f>
        <v>8975.1900104710548</v>
      </c>
      <c r="I987" s="3" t="s">
        <v>2536</v>
      </c>
      <c r="J987" s="3" t="s">
        <v>134</v>
      </c>
      <c r="K987" s="3" t="s">
        <v>1</v>
      </c>
      <c r="L987" s="3" t="str">
        <f>VLOOKUP(tblSalaries[[#This Row],[Where do you work]],tblCountries[[Actual]:[Mapping]],2,FALSE)</f>
        <v>India</v>
      </c>
      <c r="M987" s="12" t="str">
        <f>VLOOKUP(tblSalaries[[#This Row],[clean Country]], mapping!$M$4:$N$137, 2, FALSE)</f>
        <v>Asia</v>
      </c>
      <c r="N987" s="3" t="s">
        <v>61</v>
      </c>
      <c r="O987" s="12">
        <v>8</v>
      </c>
      <c r="P987" s="3">
        <v>3</v>
      </c>
    </row>
    <row r="988" spans="2:16" ht="15" customHeight="1">
      <c r="B988" s="3" t="s">
        <v>2839</v>
      </c>
      <c r="C988" s="12" t="str">
        <f>IF(AND(tblSalaries[[#This Row],[Region]]=Selected_Region, tblSalaries[[#This Row],[Job Type]]=Selected_Job_Type), COUNT($C$5:C987), "")</f>
        <v/>
      </c>
      <c r="D988" s="5">
        <v>41055.13181712963</v>
      </c>
      <c r="E988" s="6" t="s">
        <v>2840</v>
      </c>
      <c r="F988" s="3">
        <v>70000</v>
      </c>
      <c r="G988" s="3" t="s">
        <v>48</v>
      </c>
      <c r="H988" s="3">
        <f>tblSalaries[[#This Row],[clean Salary (in local currency)]]*VLOOKUP(tblSalaries[[#This Row],[Currency]],tblXrate[#Data],2,FALSE)</f>
        <v>68835.306612122877</v>
      </c>
      <c r="I988" s="3" t="s">
        <v>2841</v>
      </c>
      <c r="J988" s="3" t="s">
        <v>134</v>
      </c>
      <c r="K988" s="3" t="s">
        <v>50</v>
      </c>
      <c r="L988" s="3" t="str">
        <f>VLOOKUP(tblSalaries[[#This Row],[Where do you work]],tblCountries[[Actual]:[Mapping]],2,FALSE)</f>
        <v>Canada</v>
      </c>
      <c r="M988" s="12" t="str">
        <f>VLOOKUP(tblSalaries[[#This Row],[clean Country]], mapping!$M$4:$N$137, 2, FALSE)</f>
        <v>US / Canada</v>
      </c>
      <c r="N988" s="3" t="s">
        <v>73</v>
      </c>
      <c r="O988" s="12">
        <v>1.5</v>
      </c>
    </row>
    <row r="989" spans="2:16" ht="15" customHeight="1">
      <c r="B989" s="3" t="s">
        <v>2916</v>
      </c>
      <c r="C989" s="12" t="str">
        <f>IF(AND(tblSalaries[[#This Row],[Region]]=Selected_Region, tblSalaries[[#This Row],[Job Type]]=Selected_Job_Type), COUNT($C$5:C988), "")</f>
        <v/>
      </c>
      <c r="D989" s="5">
        <v>41055.030057870368</v>
      </c>
      <c r="E989" s="6">
        <v>70000</v>
      </c>
      <c r="F989" s="3">
        <v>70000</v>
      </c>
      <c r="G989" s="3" t="s">
        <v>48</v>
      </c>
      <c r="H989" s="3">
        <f>tblSalaries[[#This Row],[clean Salary (in local currency)]]*VLOOKUP(tblSalaries[[#This Row],[Currency]],tblXrate[#Data],2,FALSE)</f>
        <v>68835.306612122877</v>
      </c>
      <c r="I989" s="3" t="s">
        <v>2917</v>
      </c>
      <c r="J989" s="3" t="s">
        <v>134</v>
      </c>
      <c r="K989" s="3" t="s">
        <v>2918</v>
      </c>
      <c r="L989" s="3" t="str">
        <f>VLOOKUP(tblSalaries[[#This Row],[Where do you work]],tblCountries[[Actual]:[Mapping]],2,FALSE)</f>
        <v>Canada</v>
      </c>
      <c r="M989" s="12" t="str">
        <f>VLOOKUP(tblSalaries[[#This Row],[clean Country]], mapping!$M$4:$N$137, 2, FALSE)</f>
        <v>US / Canada</v>
      </c>
      <c r="N989" s="3" t="s">
        <v>38</v>
      </c>
      <c r="O989" s="12">
        <v>5</v>
      </c>
    </row>
    <row r="990" spans="2:16" ht="15" customHeight="1">
      <c r="B990" s="3" t="s">
        <v>2025</v>
      </c>
      <c r="C990" s="12" t="str">
        <f>IF(AND(tblSalaries[[#This Row],[Region]]=Selected_Region, tblSalaries[[#This Row],[Job Type]]=Selected_Job_Type), COUNT($C$5:C989), "")</f>
        <v/>
      </c>
      <c r="D990" s="5">
        <v>41056.262280092589</v>
      </c>
      <c r="E990" s="6">
        <v>40000</v>
      </c>
      <c r="F990" s="3">
        <v>40000</v>
      </c>
      <c r="G990" s="3" t="s">
        <v>36</v>
      </c>
      <c r="H990" s="3">
        <f>tblSalaries[[#This Row],[clean Salary (in local currency)]]*VLOOKUP(tblSalaries[[#This Row],[Currency]],tblXrate[#Data],2,FALSE)</f>
        <v>40000</v>
      </c>
      <c r="I990" s="3" t="s">
        <v>2026</v>
      </c>
      <c r="J990" s="3" t="s">
        <v>112</v>
      </c>
      <c r="K990" s="3" t="s">
        <v>0</v>
      </c>
      <c r="L990" s="3" t="str">
        <f>VLOOKUP(tblSalaries[[#This Row],[Where do you work]],tblCountries[[Actual]:[Mapping]],2,FALSE)</f>
        <v>USA</v>
      </c>
      <c r="M990" s="12" t="str">
        <f>VLOOKUP(tblSalaries[[#This Row],[clean Country]], mapping!$M$4:$N$137, 2, FALSE)</f>
        <v>US / Canada</v>
      </c>
      <c r="N990" s="3" t="s">
        <v>61</v>
      </c>
      <c r="O990" s="12">
        <v>8</v>
      </c>
      <c r="P990" s="3">
        <v>2</v>
      </c>
    </row>
    <row r="991" spans="2:16" ht="15" customHeight="1">
      <c r="B991" s="3" t="s">
        <v>2027</v>
      </c>
      <c r="C991" s="12" t="str">
        <f>IF(AND(tblSalaries[[#This Row],[Region]]=Selected_Region, tblSalaries[[#This Row],[Job Type]]=Selected_Job_Type), COUNT($C$5:C990), "")</f>
        <v/>
      </c>
      <c r="D991" s="5">
        <v>41055.073888888888</v>
      </c>
      <c r="E991" s="6" t="s">
        <v>2028</v>
      </c>
      <c r="F991" s="3">
        <v>480000</v>
      </c>
      <c r="G991" s="3" t="s">
        <v>2029</v>
      </c>
      <c r="H991" s="3">
        <f>tblSalaries[[#This Row],[clean Salary (in local currency)]]*VLOOKUP(tblSalaries[[#This Row],[Currency]],tblXrate[#Data],2,FALSE)</f>
        <v>68954.520184280962</v>
      </c>
      <c r="I991" s="3" t="s">
        <v>2030</v>
      </c>
      <c r="J991" s="3" t="s">
        <v>41</v>
      </c>
      <c r="K991" s="3" t="s">
        <v>2031</v>
      </c>
      <c r="L991" s="3" t="str">
        <f>VLOOKUP(tblSalaries[[#This Row],[Where do you work]],tblCountries[[Actual]:[Mapping]],2,FALSE)</f>
        <v>Sweden</v>
      </c>
      <c r="M991" s="12" t="str">
        <f>VLOOKUP(tblSalaries[[#This Row],[clean Country]], mapping!$M$4:$N$137, 2, FALSE)</f>
        <v>EU</v>
      </c>
      <c r="N991" s="3" t="s">
        <v>73</v>
      </c>
      <c r="O991" s="12">
        <v>1.5</v>
      </c>
    </row>
    <row r="992" spans="2:16" ht="15" customHeight="1">
      <c r="B992" s="3" t="s">
        <v>2032</v>
      </c>
      <c r="C992" s="12" t="str">
        <f>IF(AND(tblSalaries[[#This Row],[Region]]=Selected_Region, tblSalaries[[#This Row],[Job Type]]=Selected_Job_Type), COUNT($C$5:C991), "")</f>
        <v/>
      </c>
      <c r="D992" s="5">
        <v>41055.241805555554</v>
      </c>
      <c r="E992" s="6" t="s">
        <v>2033</v>
      </c>
      <c r="F992" s="3">
        <v>20000</v>
      </c>
      <c r="G992" s="3" t="s">
        <v>108</v>
      </c>
      <c r="H992" s="3">
        <f>tblSalaries[[#This Row],[clean Salary (in local currency)]]*VLOOKUP(tblSalaries[[#This Row],[Currency]],tblXrate[#Data],2,FALSE)</f>
        <v>31523.565441345683</v>
      </c>
      <c r="I992" s="3" t="s">
        <v>2034</v>
      </c>
      <c r="J992" s="3" t="s">
        <v>41</v>
      </c>
      <c r="K992" s="3" t="s">
        <v>89</v>
      </c>
      <c r="L992" s="3" t="str">
        <f>VLOOKUP(tblSalaries[[#This Row],[Where do you work]],tblCountries[[Actual]:[Mapping]],2,FALSE)</f>
        <v>UK</v>
      </c>
      <c r="M992" s="12" t="str">
        <f>VLOOKUP(tblSalaries[[#This Row],[clean Country]], mapping!$M$4:$N$137, 2, FALSE)</f>
        <v>EU</v>
      </c>
      <c r="N992" s="3" t="s">
        <v>38</v>
      </c>
      <c r="O992" s="12">
        <v>5</v>
      </c>
    </row>
    <row r="993" spans="2:16" ht="15" customHeight="1">
      <c r="B993" s="3" t="s">
        <v>2035</v>
      </c>
      <c r="C993" s="12" t="str">
        <f>IF(AND(tblSalaries[[#This Row],[Region]]=Selected_Region, tblSalaries[[#This Row],[Job Type]]=Selected_Job_Type), COUNT($C$5:C992), "")</f>
        <v/>
      </c>
      <c r="D993" s="5">
        <v>41061.234398148146</v>
      </c>
      <c r="E993" s="6">
        <v>240000</v>
      </c>
      <c r="F993" s="3">
        <v>240000</v>
      </c>
      <c r="G993" s="3" t="s">
        <v>972</v>
      </c>
      <c r="H993" s="3">
        <f>tblSalaries[[#This Row],[clean Salary (in local currency)]]*VLOOKUP(tblSalaries[[#This Row],[Currency]],tblXrate[#Data],2,FALSE)</f>
        <v>5689.2125418690484</v>
      </c>
      <c r="I993" s="3" t="s">
        <v>2036</v>
      </c>
      <c r="J993" s="3" t="s">
        <v>134</v>
      </c>
      <c r="K993" s="3" t="s">
        <v>131</v>
      </c>
      <c r="L993" s="3" t="str">
        <f>VLOOKUP(tblSalaries[[#This Row],[Where do you work]],tblCountries[[Actual]:[Mapping]],2,FALSE)</f>
        <v>Philippines</v>
      </c>
      <c r="M993" s="12" t="str">
        <f>VLOOKUP(tblSalaries[[#This Row],[clean Country]], mapping!$M$4:$N$137, 2, FALSE)</f>
        <v>Pacific</v>
      </c>
      <c r="N993" s="3" t="s">
        <v>38</v>
      </c>
      <c r="O993" s="12">
        <v>5</v>
      </c>
      <c r="P993" s="3">
        <v>15</v>
      </c>
    </row>
    <row r="994" spans="2:16" ht="15" customHeight="1">
      <c r="B994" s="3" t="s">
        <v>2037</v>
      </c>
      <c r="C994" s="12" t="str">
        <f>IF(AND(tblSalaries[[#This Row],[Region]]=Selected_Region, tblSalaries[[#This Row],[Job Type]]=Selected_Job_Type), COUNT($C$5:C993), "")</f>
        <v/>
      </c>
      <c r="D994" s="5">
        <v>41063.196458333332</v>
      </c>
      <c r="E994" s="6">
        <v>106000</v>
      </c>
      <c r="F994" s="3">
        <v>106000</v>
      </c>
      <c r="G994" s="3" t="s">
        <v>36</v>
      </c>
      <c r="H994" s="3">
        <f>tblSalaries[[#This Row],[clean Salary (in local currency)]]*VLOOKUP(tblSalaries[[#This Row],[Currency]],tblXrate[#Data],2,FALSE)</f>
        <v>106000</v>
      </c>
      <c r="I994" s="3" t="s">
        <v>2038</v>
      </c>
      <c r="J994" s="3" t="s">
        <v>112</v>
      </c>
      <c r="K994" s="3" t="s">
        <v>1096</v>
      </c>
      <c r="L994" s="3" t="str">
        <f>VLOOKUP(tblSalaries[[#This Row],[Where do you work]],tblCountries[[Actual]:[Mapping]],2,FALSE)</f>
        <v>Denmark</v>
      </c>
      <c r="M994" s="12" t="str">
        <f>VLOOKUP(tblSalaries[[#This Row],[clean Country]], mapping!$M$4:$N$137, 2, FALSE)</f>
        <v>EU</v>
      </c>
      <c r="N994" s="3" t="s">
        <v>73</v>
      </c>
      <c r="O994" s="12">
        <v>1.5</v>
      </c>
      <c r="P994" s="3">
        <v>7</v>
      </c>
    </row>
    <row r="995" spans="2:16" ht="15" customHeight="1">
      <c r="B995" s="3" t="s">
        <v>1742</v>
      </c>
      <c r="C995" s="12" t="str">
        <f>IF(AND(tblSalaries[[#This Row],[Region]]=Selected_Region, tblSalaries[[#This Row],[Job Type]]=Selected_Job_Type), COUNT($C$5:C994), "")</f>
        <v/>
      </c>
      <c r="D995" s="5">
        <v>41055.166909722226</v>
      </c>
      <c r="E995" s="6">
        <v>68500</v>
      </c>
      <c r="F995" s="3">
        <v>68500</v>
      </c>
      <c r="G995" s="3" t="s">
        <v>48</v>
      </c>
      <c r="H995" s="3">
        <f>tblSalaries[[#This Row],[clean Salary (in local currency)]]*VLOOKUP(tblSalaries[[#This Row],[Currency]],tblXrate[#Data],2,FALSE)</f>
        <v>67360.264327577388</v>
      </c>
      <c r="I995" s="3" t="s">
        <v>1728</v>
      </c>
      <c r="J995" s="3" t="s">
        <v>112</v>
      </c>
      <c r="K995" s="3" t="s">
        <v>50</v>
      </c>
      <c r="L995" s="3" t="str">
        <f>VLOOKUP(tblSalaries[[#This Row],[Where do you work]],tblCountries[[Actual]:[Mapping]],2,FALSE)</f>
        <v>Canada</v>
      </c>
      <c r="M995" s="12" t="str">
        <f>VLOOKUP(tblSalaries[[#This Row],[clean Country]], mapping!$M$4:$N$137, 2, FALSE)</f>
        <v>US / Canada</v>
      </c>
      <c r="N995" s="3" t="s">
        <v>38</v>
      </c>
      <c r="O995" s="12">
        <v>5</v>
      </c>
    </row>
    <row r="996" spans="2:16" ht="15" customHeight="1">
      <c r="B996" s="3" t="s">
        <v>2041</v>
      </c>
      <c r="C996" s="12" t="str">
        <f>IF(AND(tblSalaries[[#This Row],[Region]]=Selected_Region, tblSalaries[[#This Row],[Job Type]]=Selected_Job_Type), COUNT($C$5:C995), "")</f>
        <v/>
      </c>
      <c r="D996" s="5">
        <v>41055.095868055556</v>
      </c>
      <c r="E996" s="6" t="s">
        <v>2042</v>
      </c>
      <c r="F996" s="3">
        <v>66000</v>
      </c>
      <c r="G996" s="3" t="s">
        <v>108</v>
      </c>
      <c r="H996" s="3">
        <f>tblSalaries[[#This Row],[clean Salary (in local currency)]]*VLOOKUP(tblSalaries[[#This Row],[Currency]],tblXrate[#Data],2,FALSE)</f>
        <v>104027.76595644075</v>
      </c>
      <c r="I996" s="3" t="s">
        <v>2043</v>
      </c>
      <c r="J996" s="3" t="s">
        <v>134</v>
      </c>
      <c r="K996" s="3" t="s">
        <v>89</v>
      </c>
      <c r="L996" s="3" t="str">
        <f>VLOOKUP(tblSalaries[[#This Row],[Where do you work]],tblCountries[[Actual]:[Mapping]],2,FALSE)</f>
        <v>UK</v>
      </c>
      <c r="M996" s="12" t="str">
        <f>VLOOKUP(tblSalaries[[#This Row],[clean Country]], mapping!$M$4:$N$137, 2, FALSE)</f>
        <v>EU</v>
      </c>
      <c r="N996" s="3" t="s">
        <v>73</v>
      </c>
      <c r="O996" s="12">
        <v>1.5</v>
      </c>
    </row>
    <row r="997" spans="2:16" ht="15" customHeight="1">
      <c r="B997" s="3" t="s">
        <v>2044</v>
      </c>
      <c r="C997" s="12" t="str">
        <f>IF(AND(tblSalaries[[#This Row],[Region]]=Selected_Region, tblSalaries[[#This Row],[Job Type]]=Selected_Job_Type), COUNT($C$5:C996), "")</f>
        <v/>
      </c>
      <c r="D997" s="5">
        <v>41055.167881944442</v>
      </c>
      <c r="E997" s="6" t="s">
        <v>2045</v>
      </c>
      <c r="F997" s="3">
        <v>23000</v>
      </c>
      <c r="G997" s="3" t="s">
        <v>36</v>
      </c>
      <c r="H997" s="3">
        <f>tblSalaries[[#This Row],[clean Salary (in local currency)]]*VLOOKUP(tblSalaries[[#This Row],[Currency]],tblXrate[#Data],2,FALSE)</f>
        <v>23000</v>
      </c>
      <c r="I997" s="3" t="s">
        <v>2046</v>
      </c>
      <c r="J997" s="3" t="s">
        <v>134</v>
      </c>
      <c r="K997" s="3" t="s">
        <v>419</v>
      </c>
      <c r="L997" s="3" t="str">
        <f>VLOOKUP(tblSalaries[[#This Row],[Where do you work]],tblCountries[[Actual]:[Mapping]],2,FALSE)</f>
        <v>Hungary</v>
      </c>
      <c r="M997" s="12" t="str">
        <f>VLOOKUP(tblSalaries[[#This Row],[clean Country]], mapping!$M$4:$N$137, 2, FALSE)</f>
        <v>EU</v>
      </c>
      <c r="N997" s="3" t="s">
        <v>38</v>
      </c>
      <c r="O997" s="12">
        <v>5</v>
      </c>
    </row>
    <row r="998" spans="2:16" ht="15" customHeight="1">
      <c r="B998" s="3" t="s">
        <v>2047</v>
      </c>
      <c r="C998" s="12" t="str">
        <f>IF(AND(tblSalaries[[#This Row],[Region]]=Selected_Region, tblSalaries[[#This Row],[Job Type]]=Selected_Job_Type), COUNT($C$5:C997), "")</f>
        <v/>
      </c>
      <c r="D998" s="5">
        <v>41055.246782407405</v>
      </c>
      <c r="E998" s="6">
        <v>54000</v>
      </c>
      <c r="F998" s="3">
        <v>54000</v>
      </c>
      <c r="G998" s="3" t="s">
        <v>36</v>
      </c>
      <c r="H998" s="3">
        <f>tblSalaries[[#This Row],[clean Salary (in local currency)]]*VLOOKUP(tblSalaries[[#This Row],[Currency]],tblXrate[#Data],2,FALSE)</f>
        <v>54000</v>
      </c>
      <c r="I998" s="3" t="s">
        <v>2048</v>
      </c>
      <c r="J998" s="3" t="s">
        <v>184</v>
      </c>
      <c r="K998" s="3" t="s">
        <v>0</v>
      </c>
      <c r="L998" s="3" t="str">
        <f>VLOOKUP(tblSalaries[[#This Row],[Where do you work]],tblCountries[[Actual]:[Mapping]],2,FALSE)</f>
        <v>USA</v>
      </c>
      <c r="M998" s="12" t="str">
        <f>VLOOKUP(tblSalaries[[#This Row],[clean Country]], mapping!$M$4:$N$137, 2, FALSE)</f>
        <v>US / Canada</v>
      </c>
      <c r="N998" s="3" t="s">
        <v>61</v>
      </c>
      <c r="O998" s="12">
        <v>8</v>
      </c>
      <c r="P998" s="3">
        <v>5</v>
      </c>
    </row>
    <row r="999" spans="2:16" ht="15" customHeight="1">
      <c r="B999" s="3" t="s">
        <v>2049</v>
      </c>
      <c r="C999" s="12" t="str">
        <f>IF(AND(tblSalaries[[#This Row],[Region]]=Selected_Region, tblSalaries[[#This Row],[Job Type]]=Selected_Job_Type), COUNT($C$5:C998), "")</f>
        <v/>
      </c>
      <c r="D999" s="5">
        <v>41055.317974537036</v>
      </c>
      <c r="E999" s="6">
        <v>50000</v>
      </c>
      <c r="F999" s="3">
        <v>50000</v>
      </c>
      <c r="G999" s="3" t="s">
        <v>36</v>
      </c>
      <c r="H999" s="3">
        <f>tblSalaries[[#This Row],[clean Salary (in local currency)]]*VLOOKUP(tblSalaries[[#This Row],[Currency]],tblXrate[#Data],2,FALSE)</f>
        <v>50000</v>
      </c>
      <c r="I999" s="3" t="s">
        <v>2048</v>
      </c>
      <c r="J999" s="3" t="s">
        <v>184</v>
      </c>
      <c r="K999" s="3" t="s">
        <v>0</v>
      </c>
      <c r="L999" s="3" t="str">
        <f>VLOOKUP(tblSalaries[[#This Row],[Where do you work]],tblCountries[[Actual]:[Mapping]],2,FALSE)</f>
        <v>USA</v>
      </c>
      <c r="M999" s="12" t="str">
        <f>VLOOKUP(tblSalaries[[#This Row],[clean Country]], mapping!$M$4:$N$137, 2, FALSE)</f>
        <v>US / Canada</v>
      </c>
      <c r="N999" s="3" t="s">
        <v>34</v>
      </c>
      <c r="O999" s="12">
        <v>2.5</v>
      </c>
      <c r="P999" s="3">
        <v>10</v>
      </c>
    </row>
    <row r="1000" spans="2:16" ht="15" customHeight="1">
      <c r="B1000" s="3" t="s">
        <v>2050</v>
      </c>
      <c r="C1000" s="12" t="str">
        <f>IF(AND(tblSalaries[[#This Row],[Region]]=Selected_Region, tblSalaries[[#This Row],[Job Type]]=Selected_Job_Type), COUNT($C$5:C999), "")</f>
        <v/>
      </c>
      <c r="D1000" s="5">
        <v>41055.576319444444</v>
      </c>
      <c r="E1000" s="6">
        <v>35000</v>
      </c>
      <c r="F1000" s="3">
        <v>35000</v>
      </c>
      <c r="G1000" s="3" t="s">
        <v>36</v>
      </c>
      <c r="H1000" s="3">
        <f>tblSalaries[[#This Row],[clean Salary (in local currency)]]*VLOOKUP(tblSalaries[[#This Row],[Currency]],tblXrate[#Data],2,FALSE)</f>
        <v>35000</v>
      </c>
      <c r="I1000" s="3" t="s">
        <v>2048</v>
      </c>
      <c r="J1000" s="3" t="s">
        <v>184</v>
      </c>
      <c r="K1000" s="3" t="s">
        <v>0</v>
      </c>
      <c r="L1000" s="3" t="str">
        <f>VLOOKUP(tblSalaries[[#This Row],[Where do you work]],tblCountries[[Actual]:[Mapping]],2,FALSE)</f>
        <v>USA</v>
      </c>
      <c r="M1000" s="12" t="str">
        <f>VLOOKUP(tblSalaries[[#This Row],[clean Country]], mapping!$M$4:$N$137, 2, FALSE)</f>
        <v>US / Canada</v>
      </c>
      <c r="N1000" s="3" t="s">
        <v>38</v>
      </c>
      <c r="O1000" s="12">
        <v>5</v>
      </c>
      <c r="P1000" s="3">
        <v>10</v>
      </c>
    </row>
    <row r="1001" spans="2:16" ht="15" customHeight="1">
      <c r="B1001" s="3" t="s">
        <v>2051</v>
      </c>
      <c r="C1001" s="12" t="str">
        <f>IF(AND(tblSalaries[[#This Row],[Region]]=Selected_Region, tblSalaries[[#This Row],[Job Type]]=Selected_Job_Type), COUNT($C$5:C1000), "")</f>
        <v/>
      </c>
      <c r="D1001" s="5">
        <v>41055.028333333335</v>
      </c>
      <c r="E1001" s="6">
        <v>21000</v>
      </c>
      <c r="F1001" s="3">
        <v>21000</v>
      </c>
      <c r="G1001" s="3" t="s">
        <v>36</v>
      </c>
      <c r="H1001" s="3">
        <f>tblSalaries[[#This Row],[clean Salary (in local currency)]]*VLOOKUP(tblSalaries[[#This Row],[Currency]],tblXrate[#Data],2,FALSE)</f>
        <v>21000</v>
      </c>
      <c r="I1001" s="3" t="s">
        <v>2052</v>
      </c>
      <c r="J1001" s="3" t="s">
        <v>112</v>
      </c>
      <c r="K1001" s="3" t="s">
        <v>2053</v>
      </c>
      <c r="L1001" s="3" t="str">
        <f>VLOOKUP(tblSalaries[[#This Row],[Where do you work]],tblCountries[[Actual]:[Mapping]],2,FALSE)</f>
        <v>arabian Gulf</v>
      </c>
      <c r="M1001" s="12" t="str">
        <f>VLOOKUP(tblSalaries[[#This Row],[clean Country]], mapping!$M$4:$N$137, 2, FALSE)</f>
        <v>Middle East</v>
      </c>
      <c r="N1001" s="3" t="s">
        <v>73</v>
      </c>
      <c r="O1001" s="12">
        <v>1.5</v>
      </c>
    </row>
    <row r="1002" spans="2:16" ht="15" customHeight="1">
      <c r="B1002" s="3" t="s">
        <v>2054</v>
      </c>
      <c r="C1002" s="12" t="str">
        <f>IF(AND(tblSalaries[[#This Row],[Region]]=Selected_Region, tblSalaries[[#This Row],[Job Type]]=Selected_Job_Type), COUNT($C$5:C1001), "")</f>
        <v/>
      </c>
      <c r="D1002" s="5">
        <v>41063.067164351851</v>
      </c>
      <c r="E1002" s="6" t="s">
        <v>2055</v>
      </c>
      <c r="F1002" s="3">
        <v>288000</v>
      </c>
      <c r="G1002" s="3" t="s">
        <v>2056</v>
      </c>
      <c r="H1002" s="3">
        <f>tblSalaries[[#This Row],[clean Salary (in local currency)]]*VLOOKUP(tblSalaries[[#This Row],[Currency]],tblXrate[#Data],2,FALSE)</f>
        <v>9376.2513877177607</v>
      </c>
      <c r="I1002" s="3" t="s">
        <v>2057</v>
      </c>
      <c r="J1002" s="3" t="s">
        <v>374</v>
      </c>
      <c r="K1002" s="3" t="s">
        <v>2058</v>
      </c>
      <c r="L1002" s="3" t="str">
        <f>VLOOKUP(tblSalaries[[#This Row],[Where do you work]],tblCountries[[Actual]:[Mapping]],2,FALSE)</f>
        <v>Mauritius</v>
      </c>
      <c r="M1002" s="12" t="str">
        <f>VLOOKUP(tblSalaries[[#This Row],[clean Country]], mapping!$M$4:$N$137, 2, FALSE)</f>
        <v>Africa</v>
      </c>
      <c r="N1002" s="3" t="s">
        <v>38</v>
      </c>
      <c r="O1002" s="12">
        <v>5</v>
      </c>
      <c r="P1002" s="3">
        <v>7</v>
      </c>
    </row>
    <row r="1003" spans="2:16" ht="15" customHeight="1">
      <c r="B1003" s="3" t="s">
        <v>2059</v>
      </c>
      <c r="C1003" s="12" t="str">
        <f>IF(AND(tblSalaries[[#This Row],[Region]]=Selected_Region, tblSalaries[[#This Row],[Job Type]]=Selected_Job_Type), COUNT($C$5:C1002), "")</f>
        <v/>
      </c>
      <c r="D1003" s="5">
        <v>41073.025972222225</v>
      </c>
      <c r="E1003" s="6" t="s">
        <v>2060</v>
      </c>
      <c r="F1003" s="3">
        <v>45000</v>
      </c>
      <c r="G1003" s="3" t="s">
        <v>43</v>
      </c>
      <c r="H1003" s="3">
        <f>tblSalaries[[#This Row],[clean Salary (in local currency)]]*VLOOKUP(tblSalaries[[#This Row],[Currency]],tblXrate[#Data],2,FALSE)</f>
        <v>57167.974754622352</v>
      </c>
      <c r="I1003" s="3" t="s">
        <v>2061</v>
      </c>
      <c r="J1003" s="3" t="s">
        <v>112</v>
      </c>
      <c r="K1003" s="3" t="s">
        <v>119</v>
      </c>
      <c r="L1003" s="3" t="str">
        <f>VLOOKUP(tblSalaries[[#This Row],[Where do you work]],tblCountries[[Actual]:[Mapping]],2,FALSE)</f>
        <v>Netherlands</v>
      </c>
      <c r="M1003" s="12" t="str">
        <f>VLOOKUP(tblSalaries[[#This Row],[clean Country]], mapping!$M$4:$N$137, 2, FALSE)</f>
        <v>EU</v>
      </c>
      <c r="N1003" s="3" t="s">
        <v>34</v>
      </c>
      <c r="O1003" s="12">
        <v>2.5</v>
      </c>
      <c r="P1003" s="3">
        <v>14</v>
      </c>
    </row>
    <row r="1004" spans="2:16" ht="15" customHeight="1">
      <c r="B1004" s="3" t="s">
        <v>2062</v>
      </c>
      <c r="C1004" s="12" t="str">
        <f>IF(AND(tblSalaries[[#This Row],[Region]]=Selected_Region, tblSalaries[[#This Row],[Job Type]]=Selected_Job_Type), COUNT($C$5:C1003), "")</f>
        <v/>
      </c>
      <c r="D1004" s="5">
        <v>41055.179918981485</v>
      </c>
      <c r="E1004" s="6" t="s">
        <v>2063</v>
      </c>
      <c r="F1004" s="3">
        <v>16400</v>
      </c>
      <c r="G1004" s="3" t="s">
        <v>108</v>
      </c>
      <c r="H1004" s="3">
        <f>tblSalaries[[#This Row],[clean Salary (in local currency)]]*VLOOKUP(tblSalaries[[#This Row],[Currency]],tblXrate[#Data],2,FALSE)</f>
        <v>25849.323661903458</v>
      </c>
      <c r="I1004" s="3" t="s">
        <v>2064</v>
      </c>
      <c r="J1004" s="3" t="s">
        <v>112</v>
      </c>
      <c r="K1004" s="3" t="s">
        <v>89</v>
      </c>
      <c r="L1004" s="3" t="str">
        <f>VLOOKUP(tblSalaries[[#This Row],[Where do you work]],tblCountries[[Actual]:[Mapping]],2,FALSE)</f>
        <v>UK</v>
      </c>
      <c r="M1004" s="12" t="str">
        <f>VLOOKUP(tblSalaries[[#This Row],[clean Country]], mapping!$M$4:$N$137, 2, FALSE)</f>
        <v>EU</v>
      </c>
      <c r="N1004" s="3" t="s">
        <v>38</v>
      </c>
      <c r="O1004" s="12">
        <v>5</v>
      </c>
    </row>
    <row r="1005" spans="2:16" ht="15" customHeight="1">
      <c r="B1005" s="3" t="s">
        <v>579</v>
      </c>
      <c r="C1005" s="12" t="str">
        <f>IF(AND(tblSalaries[[#This Row],[Region]]=Selected_Region, tblSalaries[[#This Row],[Job Type]]=Selected_Job_Type), COUNT($C$5:C1004), "")</f>
        <v/>
      </c>
      <c r="D1005" s="5">
        <v>41058.074756944443</v>
      </c>
      <c r="E1005" s="6">
        <v>750</v>
      </c>
      <c r="F1005" s="3">
        <v>9000</v>
      </c>
      <c r="G1005" s="3" t="s">
        <v>36</v>
      </c>
      <c r="H1005" s="3">
        <f>tblSalaries[[#This Row],[clean Salary (in local currency)]]*VLOOKUP(tblSalaries[[#This Row],[Currency]],tblXrate[#Data],2,FALSE)</f>
        <v>9000</v>
      </c>
      <c r="I1005" s="3" t="s">
        <v>580</v>
      </c>
      <c r="J1005" s="3" t="s">
        <v>134</v>
      </c>
      <c r="K1005" s="3" t="s">
        <v>1</v>
      </c>
      <c r="L1005" s="3" t="str">
        <f>VLOOKUP(tblSalaries[[#This Row],[Where do you work]],tblCountries[[Actual]:[Mapping]],2,FALSE)</f>
        <v>India</v>
      </c>
      <c r="M1005" s="12" t="str">
        <f>VLOOKUP(tblSalaries[[#This Row],[clean Country]], mapping!$M$4:$N$137, 2, FALSE)</f>
        <v>Asia</v>
      </c>
      <c r="N1005" s="3" t="s">
        <v>38</v>
      </c>
      <c r="O1005" s="12">
        <v>5</v>
      </c>
      <c r="P1005" s="3">
        <v>1</v>
      </c>
    </row>
    <row r="1006" spans="2:16" ht="15" customHeight="1">
      <c r="B1006" s="3" t="s">
        <v>2068</v>
      </c>
      <c r="C1006" s="12" t="str">
        <f>IF(AND(tblSalaries[[#This Row],[Region]]=Selected_Region, tblSalaries[[#This Row],[Job Type]]=Selected_Job_Type), COUNT($C$5:C1005), "")</f>
        <v/>
      </c>
      <c r="D1006" s="5">
        <v>41058.814664351848</v>
      </c>
      <c r="E1006" s="6">
        <v>45000</v>
      </c>
      <c r="F1006" s="3">
        <v>45000</v>
      </c>
      <c r="G1006" s="3" t="s">
        <v>43</v>
      </c>
      <c r="H1006" s="3">
        <f>tblSalaries[[#This Row],[clean Salary (in local currency)]]*VLOOKUP(tblSalaries[[#This Row],[Currency]],tblXrate[#Data],2,FALSE)</f>
        <v>57167.974754622352</v>
      </c>
      <c r="I1006" s="3" t="s">
        <v>2069</v>
      </c>
      <c r="J1006" s="3" t="s">
        <v>433</v>
      </c>
      <c r="K1006" s="3" t="s">
        <v>291</v>
      </c>
      <c r="L1006" s="3" t="str">
        <f>VLOOKUP(tblSalaries[[#This Row],[Where do you work]],tblCountries[[Actual]:[Mapping]],2,FALSE)</f>
        <v>Germany</v>
      </c>
      <c r="M1006" s="12" t="str">
        <f>VLOOKUP(tblSalaries[[#This Row],[clean Country]], mapping!$M$4:$N$137, 2, FALSE)</f>
        <v>EU</v>
      </c>
      <c r="N1006" s="3" t="s">
        <v>38</v>
      </c>
      <c r="O1006" s="12">
        <v>5</v>
      </c>
      <c r="P1006" s="3">
        <v>12</v>
      </c>
    </row>
    <row r="1007" spans="2:16" ht="15" customHeight="1">
      <c r="B1007" s="3" t="s">
        <v>2070</v>
      </c>
      <c r="C1007" s="12" t="str">
        <f>IF(AND(tblSalaries[[#This Row],[Region]]=Selected_Region, tblSalaries[[#This Row],[Job Type]]=Selected_Job_Type), COUNT($C$5:C1006), "")</f>
        <v/>
      </c>
      <c r="D1007" s="5">
        <v>41060.733020833337</v>
      </c>
      <c r="E1007" s="6" t="s">
        <v>2071</v>
      </c>
      <c r="F1007" s="3">
        <v>45000</v>
      </c>
      <c r="G1007" s="3" t="s">
        <v>36</v>
      </c>
      <c r="H1007" s="3">
        <f>tblSalaries[[#This Row],[clean Salary (in local currency)]]*VLOOKUP(tblSalaries[[#This Row],[Currency]],tblXrate[#Data],2,FALSE)</f>
        <v>45000</v>
      </c>
      <c r="I1007" s="3" t="s">
        <v>2072</v>
      </c>
      <c r="J1007" s="3" t="s">
        <v>134</v>
      </c>
      <c r="K1007" s="3" t="s">
        <v>291</v>
      </c>
      <c r="L1007" s="3" t="str">
        <f>VLOOKUP(tblSalaries[[#This Row],[Where do you work]],tblCountries[[Actual]:[Mapping]],2,FALSE)</f>
        <v>Germany</v>
      </c>
      <c r="M1007" s="12" t="str">
        <f>VLOOKUP(tblSalaries[[#This Row],[clean Country]], mapping!$M$4:$N$137, 2, FALSE)</f>
        <v>EU</v>
      </c>
      <c r="N1007" s="3" t="s">
        <v>34</v>
      </c>
      <c r="O1007" s="12">
        <v>2.5</v>
      </c>
      <c r="P1007" s="3">
        <v>5</v>
      </c>
    </row>
    <row r="1008" spans="2:16" ht="15" customHeight="1">
      <c r="B1008" s="3" t="s">
        <v>1287</v>
      </c>
      <c r="C1008" s="12" t="str">
        <f>IF(AND(tblSalaries[[#This Row],[Region]]=Selected_Region, tblSalaries[[#This Row],[Job Type]]=Selected_Job_Type), COUNT($C$5:C1007), "")</f>
        <v/>
      </c>
      <c r="D1008" s="5">
        <v>41058.672210648147</v>
      </c>
      <c r="E1008" s="6">
        <v>9000</v>
      </c>
      <c r="F1008" s="3">
        <v>9000</v>
      </c>
      <c r="G1008" s="3" t="s">
        <v>36</v>
      </c>
      <c r="H1008" s="3">
        <f>tblSalaries[[#This Row],[clean Salary (in local currency)]]*VLOOKUP(tblSalaries[[#This Row],[Currency]],tblXrate[#Data],2,FALSE)</f>
        <v>9000</v>
      </c>
      <c r="I1008" s="3" t="s">
        <v>1253</v>
      </c>
      <c r="J1008" s="3" t="s">
        <v>112</v>
      </c>
      <c r="K1008" s="3" t="s">
        <v>1</v>
      </c>
      <c r="L1008" s="3" t="str">
        <f>VLOOKUP(tblSalaries[[#This Row],[Where do you work]],tblCountries[[Actual]:[Mapping]],2,FALSE)</f>
        <v>India</v>
      </c>
      <c r="M1008" s="12" t="str">
        <f>VLOOKUP(tblSalaries[[#This Row],[clean Country]], mapping!$M$4:$N$137, 2, FALSE)</f>
        <v>Asia</v>
      </c>
      <c r="N1008" s="3" t="s">
        <v>61</v>
      </c>
      <c r="O1008" s="12">
        <v>8</v>
      </c>
      <c r="P1008" s="3">
        <v>0.6</v>
      </c>
    </row>
    <row r="1009" spans="2:16" ht="15" customHeight="1">
      <c r="B1009" s="3" t="s">
        <v>2075</v>
      </c>
      <c r="C1009" s="12" t="str">
        <f>IF(AND(tblSalaries[[#This Row],[Region]]=Selected_Region, tblSalaries[[#This Row],[Job Type]]=Selected_Job_Type), COUNT($C$5:C1008), "")</f>
        <v/>
      </c>
      <c r="D1009" s="5">
        <v>41055.807557870372</v>
      </c>
      <c r="E1009" s="6" t="s">
        <v>2076</v>
      </c>
      <c r="F1009" s="3">
        <v>36000</v>
      </c>
      <c r="G1009" s="3" t="s">
        <v>36</v>
      </c>
      <c r="H1009" s="3">
        <f>tblSalaries[[#This Row],[clean Salary (in local currency)]]*VLOOKUP(tblSalaries[[#This Row],[Currency]],tblXrate[#Data],2,FALSE)</f>
        <v>36000</v>
      </c>
      <c r="I1009" s="3" t="s">
        <v>2077</v>
      </c>
      <c r="J1009" s="3" t="s">
        <v>134</v>
      </c>
      <c r="K1009" s="3" t="s">
        <v>64</v>
      </c>
      <c r="L1009" s="3" t="str">
        <f>VLOOKUP(tblSalaries[[#This Row],[Where do you work]],tblCountries[[Actual]:[Mapping]],2,FALSE)</f>
        <v>Australia</v>
      </c>
      <c r="M1009" s="12" t="str">
        <f>VLOOKUP(tblSalaries[[#This Row],[clean Country]], mapping!$M$4:$N$137, 2, FALSE)</f>
        <v>Pacific</v>
      </c>
      <c r="N1009" s="3" t="s">
        <v>34</v>
      </c>
      <c r="O1009" s="12">
        <v>2.5</v>
      </c>
      <c r="P1009" s="3">
        <v>12</v>
      </c>
    </row>
    <row r="1010" spans="2:16" ht="15" customHeight="1">
      <c r="B1010" s="3" t="s">
        <v>1288</v>
      </c>
      <c r="C1010" s="12" t="str">
        <f>IF(AND(tblSalaries[[#This Row],[Region]]=Selected_Region, tblSalaries[[#This Row],[Job Type]]=Selected_Job_Type), COUNT($C$5:C1009), "")</f>
        <v/>
      </c>
      <c r="D1010" s="5">
        <v>41058.672685185185</v>
      </c>
      <c r="E1010" s="6">
        <v>9000</v>
      </c>
      <c r="F1010" s="3">
        <v>9000</v>
      </c>
      <c r="G1010" s="3" t="s">
        <v>36</v>
      </c>
      <c r="H1010" s="3">
        <f>tblSalaries[[#This Row],[clean Salary (in local currency)]]*VLOOKUP(tblSalaries[[#This Row],[Currency]],tblXrate[#Data],2,FALSE)</f>
        <v>9000</v>
      </c>
      <c r="I1010" s="3" t="s">
        <v>1253</v>
      </c>
      <c r="J1010" s="3" t="s">
        <v>112</v>
      </c>
      <c r="K1010" s="3" t="s">
        <v>1</v>
      </c>
      <c r="L1010" s="3" t="str">
        <f>VLOOKUP(tblSalaries[[#This Row],[Where do you work]],tblCountries[[Actual]:[Mapping]],2,FALSE)</f>
        <v>India</v>
      </c>
      <c r="M1010" s="12" t="str">
        <f>VLOOKUP(tblSalaries[[#This Row],[clean Country]], mapping!$M$4:$N$137, 2, FALSE)</f>
        <v>Asia</v>
      </c>
      <c r="N1010" s="3" t="s">
        <v>38</v>
      </c>
      <c r="O1010" s="12">
        <v>5</v>
      </c>
      <c r="P1010" s="3">
        <v>1</v>
      </c>
    </row>
    <row r="1011" spans="2:16" ht="15" customHeight="1">
      <c r="B1011" s="3" t="s">
        <v>2080</v>
      </c>
      <c r="C1011" s="12" t="str">
        <f>IF(AND(tblSalaries[[#This Row],[Region]]=Selected_Region, tblSalaries[[#This Row],[Job Type]]=Selected_Job_Type), COUNT($C$5:C1010), "")</f>
        <v/>
      </c>
      <c r="D1011" s="5">
        <v>41059.001481481479</v>
      </c>
      <c r="E1011" s="6">
        <v>64500</v>
      </c>
      <c r="F1011" s="3">
        <v>64500</v>
      </c>
      <c r="G1011" s="3" t="s">
        <v>36</v>
      </c>
      <c r="H1011" s="3">
        <f>tblSalaries[[#This Row],[clean Salary (in local currency)]]*VLOOKUP(tblSalaries[[#This Row],[Currency]],tblXrate[#Data],2,FALSE)</f>
        <v>64500</v>
      </c>
      <c r="I1011" s="3" t="s">
        <v>2081</v>
      </c>
      <c r="J1011" s="3" t="s">
        <v>112</v>
      </c>
      <c r="K1011" s="3" t="s">
        <v>0</v>
      </c>
      <c r="L1011" s="3" t="str">
        <f>VLOOKUP(tblSalaries[[#This Row],[Where do you work]],tblCountries[[Actual]:[Mapping]],2,FALSE)</f>
        <v>USA</v>
      </c>
      <c r="M1011" s="12" t="str">
        <f>VLOOKUP(tblSalaries[[#This Row],[clean Country]], mapping!$M$4:$N$137, 2, FALSE)</f>
        <v>US / Canada</v>
      </c>
      <c r="N1011" s="3" t="s">
        <v>38</v>
      </c>
      <c r="O1011" s="12">
        <v>5</v>
      </c>
      <c r="P1011" s="3">
        <v>13</v>
      </c>
    </row>
    <row r="1012" spans="2:16" ht="15" customHeight="1">
      <c r="B1012" s="3" t="s">
        <v>2174</v>
      </c>
      <c r="C1012" s="12" t="str">
        <f>IF(AND(tblSalaries[[#This Row],[Region]]=Selected_Region, tblSalaries[[#This Row],[Job Type]]=Selected_Job_Type), COUNT($C$5:C1011), "")</f>
        <v/>
      </c>
      <c r="D1012" s="5">
        <v>41055.933078703703</v>
      </c>
      <c r="E1012" s="6">
        <v>516000</v>
      </c>
      <c r="F1012" s="3">
        <v>516000</v>
      </c>
      <c r="G1012" s="3" t="s">
        <v>31</v>
      </c>
      <c r="H1012" s="3">
        <f>tblSalaries[[#This Row],[clean Salary (in local currency)]]*VLOOKUP(tblSalaries[[#This Row],[Currency]],tblXrate[#Data],2,FALSE)</f>
        <v>9188.8850107203652</v>
      </c>
      <c r="I1012" s="3" t="s">
        <v>2175</v>
      </c>
      <c r="J1012" s="3" t="s">
        <v>134</v>
      </c>
      <c r="K1012" s="3" t="s">
        <v>1</v>
      </c>
      <c r="L1012" s="3" t="str">
        <f>VLOOKUP(tblSalaries[[#This Row],[Where do you work]],tblCountries[[Actual]:[Mapping]],2,FALSE)</f>
        <v>India</v>
      </c>
      <c r="M1012" s="12" t="str">
        <f>VLOOKUP(tblSalaries[[#This Row],[clean Country]], mapping!$M$4:$N$137, 2, FALSE)</f>
        <v>Asia</v>
      </c>
      <c r="N1012" s="3" t="s">
        <v>38</v>
      </c>
      <c r="O1012" s="12">
        <v>5</v>
      </c>
      <c r="P1012" s="3">
        <v>0</v>
      </c>
    </row>
    <row r="1013" spans="2:16" ht="15" customHeight="1">
      <c r="B1013" s="3" t="s">
        <v>2085</v>
      </c>
      <c r="C1013" s="12" t="str">
        <f>IF(AND(tblSalaries[[#This Row],[Region]]=Selected_Region, tblSalaries[[#This Row],[Job Type]]=Selected_Job_Type), COUNT($C$5:C1012), "")</f>
        <v/>
      </c>
      <c r="D1013" s="5">
        <v>41072.510949074072</v>
      </c>
      <c r="E1013" s="6">
        <v>85000</v>
      </c>
      <c r="F1013" s="3">
        <v>85000</v>
      </c>
      <c r="G1013" s="3" t="s">
        <v>36</v>
      </c>
      <c r="H1013" s="3">
        <f>tblSalaries[[#This Row],[clean Salary (in local currency)]]*VLOOKUP(tblSalaries[[#This Row],[Currency]],tblXrate[#Data],2,FALSE)</f>
        <v>85000</v>
      </c>
      <c r="I1013" s="3" t="s">
        <v>2086</v>
      </c>
      <c r="J1013" s="3" t="s">
        <v>112</v>
      </c>
      <c r="K1013" s="3" t="s">
        <v>0</v>
      </c>
      <c r="L1013" s="3" t="str">
        <f>VLOOKUP(tblSalaries[[#This Row],[Where do you work]],tblCountries[[Actual]:[Mapping]],2,FALSE)</f>
        <v>USA</v>
      </c>
      <c r="M1013" s="12" t="str">
        <f>VLOOKUP(tblSalaries[[#This Row],[clean Country]], mapping!$M$4:$N$137, 2, FALSE)</f>
        <v>US / Canada</v>
      </c>
      <c r="N1013" s="3" t="s">
        <v>61</v>
      </c>
      <c r="O1013" s="12">
        <v>8</v>
      </c>
      <c r="P1013" s="3">
        <v>3</v>
      </c>
    </row>
    <row r="1014" spans="2:16" ht="15" customHeight="1">
      <c r="B1014" s="3" t="s">
        <v>2859</v>
      </c>
      <c r="C1014" s="12" t="str">
        <f>IF(AND(tblSalaries[[#This Row],[Region]]=Selected_Region, tblSalaries[[#This Row],[Job Type]]=Selected_Job_Type), COUNT($C$5:C1013), "")</f>
        <v/>
      </c>
      <c r="D1014" s="5">
        <v>41057.61173611111</v>
      </c>
      <c r="E1014" s="6" t="s">
        <v>2860</v>
      </c>
      <c r="F1014" s="3">
        <v>530000</v>
      </c>
      <c r="G1014" s="3" t="s">
        <v>31</v>
      </c>
      <c r="H1014" s="3">
        <f>tblSalaries[[#This Row],[clean Salary (in local currency)]]*VLOOKUP(tblSalaries[[#This Row],[Currency]],tblXrate[#Data],2,FALSE)</f>
        <v>9438.1958443445619</v>
      </c>
      <c r="I1014" s="3" t="s">
        <v>2861</v>
      </c>
      <c r="J1014" s="3" t="s">
        <v>112</v>
      </c>
      <c r="K1014" s="3" t="s">
        <v>1</v>
      </c>
      <c r="L1014" s="3" t="str">
        <f>VLOOKUP(tblSalaries[[#This Row],[Where do you work]],tblCountries[[Actual]:[Mapping]],2,FALSE)</f>
        <v>India</v>
      </c>
      <c r="M1014" s="12" t="str">
        <f>VLOOKUP(tblSalaries[[#This Row],[clean Country]], mapping!$M$4:$N$137, 2, FALSE)</f>
        <v>Asia</v>
      </c>
      <c r="N1014" s="3" t="s">
        <v>34</v>
      </c>
      <c r="O1014" s="12">
        <v>2.5</v>
      </c>
      <c r="P1014" s="3">
        <v>7</v>
      </c>
    </row>
    <row r="1015" spans="2:16" ht="15" customHeight="1">
      <c r="B1015" s="3" t="s">
        <v>2090</v>
      </c>
      <c r="C1015" s="12" t="str">
        <f>IF(AND(tblSalaries[[#This Row],[Region]]=Selected_Region, tblSalaries[[#This Row],[Job Type]]=Selected_Job_Type), COUNT($C$5:C1014), "")</f>
        <v/>
      </c>
      <c r="D1015" s="5">
        <v>41059.472604166665</v>
      </c>
      <c r="E1015" s="6" t="s">
        <v>2091</v>
      </c>
      <c r="F1015" s="3">
        <v>60000</v>
      </c>
      <c r="G1015" s="3" t="s">
        <v>1231</v>
      </c>
      <c r="H1015" s="3">
        <f>tblSalaries[[#This Row],[clean Salary (in local currency)]]*VLOOKUP(tblSalaries[[#This Row],[Currency]],tblXrate[#Data],2,FALSE)</f>
        <v>19008.034062397041</v>
      </c>
      <c r="I1015" s="3" t="s">
        <v>2092</v>
      </c>
      <c r="J1015" s="3" t="s">
        <v>134</v>
      </c>
      <c r="K1015" s="3" t="s">
        <v>608</v>
      </c>
      <c r="L1015" s="3" t="str">
        <f>VLOOKUP(tblSalaries[[#This Row],[Where do you work]],tblCountries[[Actual]:[Mapping]],2,FALSE)</f>
        <v>malaysia</v>
      </c>
      <c r="M1015" s="12" t="str">
        <f>VLOOKUP(tblSalaries[[#This Row],[clean Country]], mapping!$M$4:$N$137, 2, FALSE)</f>
        <v>Pacific</v>
      </c>
      <c r="N1015" s="3" t="s">
        <v>38</v>
      </c>
      <c r="O1015" s="12">
        <v>5</v>
      </c>
      <c r="P1015" s="3">
        <v>3</v>
      </c>
    </row>
    <row r="1016" spans="2:16" ht="15" customHeight="1">
      <c r="B1016" s="3" t="s">
        <v>2093</v>
      </c>
      <c r="C1016" s="12" t="str">
        <f>IF(AND(tblSalaries[[#This Row],[Region]]=Selected_Region, tblSalaries[[#This Row],[Job Type]]=Selected_Job_Type), COUNT($C$5:C1015), "")</f>
        <v/>
      </c>
      <c r="D1016" s="5">
        <v>41058.733483796299</v>
      </c>
      <c r="E1016" s="6">
        <v>18000</v>
      </c>
      <c r="F1016" s="3">
        <v>18000</v>
      </c>
      <c r="G1016" s="3" t="s">
        <v>36</v>
      </c>
      <c r="H1016" s="3">
        <f>tblSalaries[[#This Row],[clean Salary (in local currency)]]*VLOOKUP(tblSalaries[[#This Row],[Currency]],tblXrate[#Data],2,FALSE)</f>
        <v>18000</v>
      </c>
      <c r="I1016" s="3" t="s">
        <v>2094</v>
      </c>
      <c r="J1016" s="3" t="s">
        <v>134</v>
      </c>
      <c r="K1016" s="3" t="s">
        <v>2095</v>
      </c>
      <c r="L1016" s="3" t="str">
        <f>VLOOKUP(tblSalaries[[#This Row],[Where do you work]],tblCountries[[Actual]:[Mapping]],2,FALSE)</f>
        <v>Ghana</v>
      </c>
      <c r="M1016" s="12" t="str">
        <f>VLOOKUP(tblSalaries[[#This Row],[clean Country]], mapping!$M$4:$N$137, 2, FALSE)</f>
        <v>Africa</v>
      </c>
      <c r="N1016" s="3" t="s">
        <v>38</v>
      </c>
      <c r="O1016" s="12">
        <v>5</v>
      </c>
      <c r="P1016" s="3">
        <v>12</v>
      </c>
    </row>
    <row r="1017" spans="2:16" ht="15" customHeight="1">
      <c r="B1017" s="3" t="s">
        <v>2096</v>
      </c>
      <c r="C1017" s="12" t="str">
        <f>IF(AND(tblSalaries[[#This Row],[Region]]=Selected_Region, tblSalaries[[#This Row],[Job Type]]=Selected_Job_Type), COUNT($C$5:C1016), "")</f>
        <v/>
      </c>
      <c r="D1017" s="5">
        <v>41055.921979166669</v>
      </c>
      <c r="E1017" s="6" t="s">
        <v>2097</v>
      </c>
      <c r="F1017" s="3">
        <v>24000</v>
      </c>
      <c r="G1017" s="3" t="s">
        <v>36</v>
      </c>
      <c r="H1017" s="3">
        <f>tblSalaries[[#This Row],[clean Salary (in local currency)]]*VLOOKUP(tblSalaries[[#This Row],[Currency]],tblXrate[#Data],2,FALSE)</f>
        <v>24000</v>
      </c>
      <c r="I1017" s="3" t="s">
        <v>2098</v>
      </c>
      <c r="J1017" s="3" t="s">
        <v>134</v>
      </c>
      <c r="K1017" s="3" t="s">
        <v>2099</v>
      </c>
      <c r="L1017" s="3" t="str">
        <f>VLOOKUP(tblSalaries[[#This Row],[Where do you work]],tblCountries[[Actual]:[Mapping]],2,FALSE)</f>
        <v>Croatia</v>
      </c>
      <c r="M1017" s="12" t="str">
        <f>VLOOKUP(tblSalaries[[#This Row],[clean Country]], mapping!$M$4:$N$137, 2, FALSE)</f>
        <v>EU</v>
      </c>
      <c r="N1017" s="3" t="s">
        <v>34</v>
      </c>
      <c r="O1017" s="12">
        <v>2.5</v>
      </c>
      <c r="P1017" s="3">
        <v>5</v>
      </c>
    </row>
    <row r="1018" spans="2:16" ht="15" customHeight="1">
      <c r="B1018" s="3" t="s">
        <v>2100</v>
      </c>
      <c r="C1018" s="12" t="str">
        <f>IF(AND(tblSalaries[[#This Row],[Region]]=Selected_Region, tblSalaries[[#This Row],[Job Type]]=Selected_Job_Type), COUNT($C$5:C1017), "")</f>
        <v/>
      </c>
      <c r="D1018" s="5">
        <v>41055.16138888889</v>
      </c>
      <c r="E1018" s="6">
        <v>33000</v>
      </c>
      <c r="F1018" s="3">
        <v>33000</v>
      </c>
      <c r="G1018" s="3" t="s">
        <v>108</v>
      </c>
      <c r="H1018" s="3">
        <f>tblSalaries[[#This Row],[clean Salary (in local currency)]]*VLOOKUP(tblSalaries[[#This Row],[Currency]],tblXrate[#Data],2,FALSE)</f>
        <v>52013.882978220376</v>
      </c>
      <c r="I1018" s="3" t="s">
        <v>2101</v>
      </c>
      <c r="J1018" s="3" t="s">
        <v>134</v>
      </c>
      <c r="K1018" s="3" t="s">
        <v>89</v>
      </c>
      <c r="L1018" s="3" t="str">
        <f>VLOOKUP(tblSalaries[[#This Row],[Where do you work]],tblCountries[[Actual]:[Mapping]],2,FALSE)</f>
        <v>UK</v>
      </c>
      <c r="M1018" s="12" t="str">
        <f>VLOOKUP(tblSalaries[[#This Row],[clean Country]], mapping!$M$4:$N$137, 2, FALSE)</f>
        <v>EU</v>
      </c>
      <c r="N1018" s="3" t="s">
        <v>38</v>
      </c>
      <c r="O1018" s="12">
        <v>5</v>
      </c>
    </row>
    <row r="1019" spans="2:16" ht="15" customHeight="1">
      <c r="B1019" s="3" t="s">
        <v>2102</v>
      </c>
      <c r="C1019" s="12" t="str">
        <f>IF(AND(tblSalaries[[#This Row],[Region]]=Selected_Region, tblSalaries[[#This Row],[Job Type]]=Selected_Job_Type), COUNT($C$5:C1018), "")</f>
        <v/>
      </c>
      <c r="D1019" s="5">
        <v>41055.666481481479</v>
      </c>
      <c r="E1019" s="6" t="s">
        <v>2103</v>
      </c>
      <c r="F1019" s="3">
        <v>66000</v>
      </c>
      <c r="G1019" s="3" t="s">
        <v>43</v>
      </c>
      <c r="H1019" s="3">
        <f>tblSalaries[[#This Row],[clean Salary (in local currency)]]*VLOOKUP(tblSalaries[[#This Row],[Currency]],tblXrate[#Data],2,FALSE)</f>
        <v>83846.362973446114</v>
      </c>
      <c r="I1019" s="3" t="s">
        <v>2104</v>
      </c>
      <c r="J1019" s="3" t="s">
        <v>112</v>
      </c>
      <c r="K1019" s="3" t="s">
        <v>1124</v>
      </c>
      <c r="L1019" s="3" t="str">
        <f>VLOOKUP(tblSalaries[[#This Row],[Where do you work]],tblCountries[[Actual]:[Mapping]],2,FALSE)</f>
        <v>Germany</v>
      </c>
      <c r="M1019" s="12" t="str">
        <f>VLOOKUP(tblSalaries[[#This Row],[clean Country]], mapping!$M$4:$N$137, 2, FALSE)</f>
        <v>EU</v>
      </c>
      <c r="N1019" s="3" t="s">
        <v>38</v>
      </c>
      <c r="O1019" s="12">
        <v>5</v>
      </c>
      <c r="P1019" s="3">
        <v>7</v>
      </c>
    </row>
    <row r="1020" spans="2:16" ht="15" customHeight="1">
      <c r="B1020" s="3" t="s">
        <v>2105</v>
      </c>
      <c r="C1020" s="12" t="str">
        <f>IF(AND(tblSalaries[[#This Row],[Region]]=Selected_Region, tblSalaries[[#This Row],[Job Type]]=Selected_Job_Type), COUNT($C$5:C1019), "")</f>
        <v/>
      </c>
      <c r="D1020" s="5">
        <v>41064.927777777775</v>
      </c>
      <c r="E1020" s="6">
        <v>13000</v>
      </c>
      <c r="F1020" s="3">
        <v>13000</v>
      </c>
      <c r="G1020" s="3" t="s">
        <v>36</v>
      </c>
      <c r="H1020" s="3">
        <f>tblSalaries[[#This Row],[clean Salary (in local currency)]]*VLOOKUP(tblSalaries[[#This Row],[Currency]],tblXrate[#Data],2,FALSE)</f>
        <v>13000</v>
      </c>
      <c r="I1020" s="3" t="s">
        <v>2106</v>
      </c>
      <c r="J1020" s="3" t="s">
        <v>112</v>
      </c>
      <c r="K1020" s="3" t="s">
        <v>2107</v>
      </c>
      <c r="L1020" s="3" t="str">
        <f>VLOOKUP(tblSalaries[[#This Row],[Where do you work]],tblCountries[[Actual]:[Mapping]],2,FALSE)</f>
        <v>Slovakia</v>
      </c>
      <c r="M1020" s="12" t="str">
        <f>VLOOKUP(tblSalaries[[#This Row],[clean Country]], mapping!$M$4:$N$137, 2, FALSE)</f>
        <v>EU</v>
      </c>
      <c r="N1020" s="3" t="s">
        <v>61</v>
      </c>
      <c r="O1020" s="12">
        <v>8</v>
      </c>
      <c r="P1020" s="3">
        <v>6</v>
      </c>
    </row>
    <row r="1021" spans="2:16" ht="15" customHeight="1">
      <c r="B1021" s="3" t="s">
        <v>2108</v>
      </c>
      <c r="C1021" s="12" t="str">
        <f>IF(AND(tblSalaries[[#This Row],[Region]]=Selected_Region, tblSalaries[[#This Row],[Job Type]]=Selected_Job_Type), COUNT($C$5:C1020), "")</f>
        <v/>
      </c>
      <c r="D1021" s="5">
        <v>41057.945150462961</v>
      </c>
      <c r="E1021" s="6" t="s">
        <v>2109</v>
      </c>
      <c r="F1021" s="3">
        <v>54000</v>
      </c>
      <c r="G1021" s="3" t="s">
        <v>2110</v>
      </c>
      <c r="H1021" s="3">
        <f>tblSalaries[[#This Row],[clean Salary (in local currency)]]*VLOOKUP(tblSalaries[[#This Row],[Currency]],tblXrate[#Data],2,FALSE)</f>
        <v>26691.183012544854</v>
      </c>
      <c r="I1021" s="3" t="s">
        <v>2111</v>
      </c>
      <c r="J1021" s="3" t="s">
        <v>134</v>
      </c>
      <c r="K1021" s="3" t="s">
        <v>227</v>
      </c>
      <c r="L1021" s="3" t="str">
        <f>VLOOKUP(tblSalaries[[#This Row],[Where do you work]],tblCountries[[Actual]:[Mapping]],2,FALSE)</f>
        <v>Brazil</v>
      </c>
      <c r="M1021" s="12" t="str">
        <f>VLOOKUP(tblSalaries[[#This Row],[clean Country]], mapping!$M$4:$N$137, 2, FALSE)</f>
        <v>Latin America</v>
      </c>
      <c r="N1021" s="3" t="s">
        <v>73</v>
      </c>
      <c r="O1021" s="12">
        <v>1.5</v>
      </c>
      <c r="P1021" s="3">
        <v>7</v>
      </c>
    </row>
    <row r="1022" spans="2:16" ht="15" customHeight="1">
      <c r="B1022" s="3" t="s">
        <v>3755</v>
      </c>
      <c r="C1022" s="12" t="str">
        <f>IF(AND(tblSalaries[[#This Row],[Region]]=Selected_Region, tblSalaries[[#This Row],[Job Type]]=Selected_Job_Type), COUNT($C$5:C1021), "")</f>
        <v/>
      </c>
      <c r="D1022" s="5">
        <v>41060.073472222219</v>
      </c>
      <c r="E1022" s="6" t="s">
        <v>3756</v>
      </c>
      <c r="F1022" s="3">
        <v>536000</v>
      </c>
      <c r="G1022" s="3" t="s">
        <v>31</v>
      </c>
      <c r="H1022" s="3">
        <f>tblSalaries[[#This Row],[clean Salary (in local currency)]]*VLOOKUP(tblSalaries[[#This Row],[Currency]],tblXrate[#Data],2,FALSE)</f>
        <v>9545.0433444692171</v>
      </c>
      <c r="I1022" s="3" t="s">
        <v>3752</v>
      </c>
      <c r="J1022" s="3" t="s">
        <v>134</v>
      </c>
      <c r="K1022" s="3" t="s">
        <v>1</v>
      </c>
      <c r="L1022" s="3" t="str">
        <f>VLOOKUP(tblSalaries[[#This Row],[Where do you work]],tblCountries[[Actual]:[Mapping]],2,FALSE)</f>
        <v>India</v>
      </c>
      <c r="M1022" s="12" t="str">
        <f>VLOOKUP(tblSalaries[[#This Row],[clean Country]], mapping!$M$4:$N$137, 2, FALSE)</f>
        <v>Asia</v>
      </c>
      <c r="N1022" s="3" t="s">
        <v>38</v>
      </c>
      <c r="O1022" s="12">
        <v>5</v>
      </c>
      <c r="P1022" s="3">
        <v>4</v>
      </c>
    </row>
    <row r="1023" spans="2:16" ht="15" customHeight="1">
      <c r="B1023" s="3" t="s">
        <v>2115</v>
      </c>
      <c r="C1023" s="12" t="str">
        <f>IF(AND(tblSalaries[[#This Row],[Region]]=Selected_Region, tblSalaries[[#This Row],[Job Type]]=Selected_Job_Type), COUNT($C$5:C1022), "")</f>
        <v/>
      </c>
      <c r="D1023" s="5">
        <v>41055.882175925923</v>
      </c>
      <c r="E1023" s="6">
        <v>48500</v>
      </c>
      <c r="F1023" s="3">
        <v>48500</v>
      </c>
      <c r="G1023" s="3" t="s">
        <v>36</v>
      </c>
      <c r="H1023" s="3">
        <f>tblSalaries[[#This Row],[clean Salary (in local currency)]]*VLOOKUP(tblSalaries[[#This Row],[Currency]],tblXrate[#Data],2,FALSE)</f>
        <v>48500</v>
      </c>
      <c r="I1023" s="3" t="s">
        <v>2116</v>
      </c>
      <c r="J1023" s="3" t="s">
        <v>134</v>
      </c>
      <c r="K1023" s="3" t="s">
        <v>0</v>
      </c>
      <c r="L1023" s="3" t="str">
        <f>VLOOKUP(tblSalaries[[#This Row],[Where do you work]],tblCountries[[Actual]:[Mapping]],2,FALSE)</f>
        <v>USA</v>
      </c>
      <c r="M1023" s="12" t="str">
        <f>VLOOKUP(tblSalaries[[#This Row],[clean Country]], mapping!$M$4:$N$137, 2, FALSE)</f>
        <v>US / Canada</v>
      </c>
      <c r="N1023" s="3" t="s">
        <v>34</v>
      </c>
      <c r="O1023" s="12">
        <v>2.5</v>
      </c>
      <c r="P1023" s="3">
        <v>10</v>
      </c>
    </row>
    <row r="1024" spans="2:16" ht="15" customHeight="1">
      <c r="B1024" s="3" t="s">
        <v>784</v>
      </c>
      <c r="C1024" s="12" t="str">
        <f>IF(AND(tblSalaries[[#This Row],[Region]]=Selected_Region, tblSalaries[[#This Row],[Job Type]]=Selected_Job_Type), COUNT($C$5:C1023), "")</f>
        <v/>
      </c>
      <c r="D1024" s="5">
        <v>41057.971944444442</v>
      </c>
      <c r="E1024" s="6" t="s">
        <v>785</v>
      </c>
      <c r="F1024" s="3">
        <v>540000</v>
      </c>
      <c r="G1024" s="3" t="s">
        <v>31</v>
      </c>
      <c r="H1024" s="3">
        <f>tblSalaries[[#This Row],[clean Salary (in local currency)]]*VLOOKUP(tblSalaries[[#This Row],[Currency]],tblXrate[#Data],2,FALSE)</f>
        <v>9616.275011218986</v>
      </c>
      <c r="I1024" s="3" t="s">
        <v>786</v>
      </c>
      <c r="J1024" s="3" t="s">
        <v>112</v>
      </c>
      <c r="K1024" s="3" t="s">
        <v>1</v>
      </c>
      <c r="L1024" s="3" t="str">
        <f>VLOOKUP(tblSalaries[[#This Row],[Where do you work]],tblCountries[[Actual]:[Mapping]],2,FALSE)</f>
        <v>India</v>
      </c>
      <c r="M1024" s="12" t="str">
        <f>VLOOKUP(tblSalaries[[#This Row],[clean Country]], mapping!$M$4:$N$137, 2, FALSE)</f>
        <v>Asia</v>
      </c>
      <c r="N1024" s="3" t="s">
        <v>38</v>
      </c>
      <c r="O1024" s="12">
        <v>5</v>
      </c>
      <c r="P1024" s="3">
        <v>7.9</v>
      </c>
    </row>
    <row r="1025" spans="2:16" ht="15" customHeight="1">
      <c r="B1025" s="3" t="s">
        <v>3273</v>
      </c>
      <c r="C1025" s="12" t="str">
        <f>IF(AND(tblSalaries[[#This Row],[Region]]=Selected_Region, tblSalaries[[#This Row],[Job Type]]=Selected_Job_Type), COUNT($C$5:C1024), "")</f>
        <v/>
      </c>
      <c r="D1025" s="5">
        <v>41056.166828703703</v>
      </c>
      <c r="E1025" s="6" t="s">
        <v>3274</v>
      </c>
      <c r="F1025" s="3">
        <v>540000</v>
      </c>
      <c r="G1025" s="3" t="s">
        <v>31</v>
      </c>
      <c r="H1025" s="3">
        <f>tblSalaries[[#This Row],[clean Salary (in local currency)]]*VLOOKUP(tblSalaries[[#This Row],[Currency]],tblXrate[#Data],2,FALSE)</f>
        <v>9616.275011218986</v>
      </c>
      <c r="I1025" s="3" t="s">
        <v>3268</v>
      </c>
      <c r="J1025" s="3" t="s">
        <v>112</v>
      </c>
      <c r="K1025" s="3" t="s">
        <v>1</v>
      </c>
      <c r="L1025" s="3" t="str">
        <f>VLOOKUP(tblSalaries[[#This Row],[Where do you work]],tblCountries[[Actual]:[Mapping]],2,FALSE)</f>
        <v>India</v>
      </c>
      <c r="M1025" s="12" t="str">
        <f>VLOOKUP(tblSalaries[[#This Row],[clean Country]], mapping!$M$4:$N$137, 2, FALSE)</f>
        <v>Asia</v>
      </c>
      <c r="N1025" s="3" t="s">
        <v>61</v>
      </c>
      <c r="O1025" s="12">
        <v>8</v>
      </c>
      <c r="P1025" s="3">
        <v>8</v>
      </c>
    </row>
    <row r="1026" spans="2:16" ht="15" customHeight="1">
      <c r="B1026" s="3" t="s">
        <v>3292</v>
      </c>
      <c r="C1026" s="12" t="str">
        <f>IF(AND(tblSalaries[[#This Row],[Region]]=Selected_Region, tblSalaries[[#This Row],[Job Type]]=Selected_Job_Type), COUNT($C$5:C1025), "")</f>
        <v/>
      </c>
      <c r="D1026" s="5">
        <v>41055.082881944443</v>
      </c>
      <c r="E1026" s="6" t="s">
        <v>3293</v>
      </c>
      <c r="F1026" s="3">
        <v>540000</v>
      </c>
      <c r="G1026" s="3" t="s">
        <v>31</v>
      </c>
      <c r="H1026" s="3">
        <f>tblSalaries[[#This Row],[clean Salary (in local currency)]]*VLOOKUP(tblSalaries[[#This Row],[Currency]],tblXrate[#Data],2,FALSE)</f>
        <v>9616.275011218986</v>
      </c>
      <c r="I1026" s="3" t="s">
        <v>3294</v>
      </c>
      <c r="J1026" s="3" t="s">
        <v>374</v>
      </c>
      <c r="K1026" s="3" t="s">
        <v>1</v>
      </c>
      <c r="L1026" s="3" t="str">
        <f>VLOOKUP(tblSalaries[[#This Row],[Where do you work]],tblCountries[[Actual]:[Mapping]],2,FALSE)</f>
        <v>India</v>
      </c>
      <c r="M1026" s="12" t="str">
        <f>VLOOKUP(tblSalaries[[#This Row],[clean Country]], mapping!$M$4:$N$137, 2, FALSE)</f>
        <v>Asia</v>
      </c>
      <c r="N1026" s="3" t="s">
        <v>38</v>
      </c>
      <c r="O1026" s="12">
        <v>5</v>
      </c>
    </row>
    <row r="1027" spans="2:16" ht="15" customHeight="1">
      <c r="B1027" s="3" t="s">
        <v>466</v>
      </c>
      <c r="C1027" s="12" t="str">
        <f>IF(AND(tblSalaries[[#This Row],[Region]]=Selected_Region, tblSalaries[[#This Row],[Job Type]]=Selected_Job_Type), COUNT($C$5:C1026), "")</f>
        <v/>
      </c>
      <c r="D1027" s="5">
        <v>41057.434618055559</v>
      </c>
      <c r="E1027" s="6" t="s">
        <v>467</v>
      </c>
      <c r="F1027" s="3">
        <v>545000</v>
      </c>
      <c r="G1027" s="3" t="s">
        <v>31</v>
      </c>
      <c r="H1027" s="3">
        <f>tblSalaries[[#This Row],[clean Salary (in local currency)]]*VLOOKUP(tblSalaries[[#This Row],[Currency]],tblXrate[#Data],2,FALSE)</f>
        <v>9705.3145946561999</v>
      </c>
      <c r="I1027" s="3" t="s">
        <v>460</v>
      </c>
      <c r="J1027" s="3" t="s">
        <v>134</v>
      </c>
      <c r="K1027" s="3" t="s">
        <v>1</v>
      </c>
      <c r="L1027" s="3" t="str">
        <f>VLOOKUP(tblSalaries[[#This Row],[Where do you work]],tblCountries[[Actual]:[Mapping]],2,FALSE)</f>
        <v>India</v>
      </c>
      <c r="M1027" s="12" t="str">
        <f>VLOOKUP(tblSalaries[[#This Row],[clean Country]], mapping!$M$4:$N$137, 2, FALSE)</f>
        <v>Asia</v>
      </c>
      <c r="N1027" s="3" t="s">
        <v>34</v>
      </c>
      <c r="O1027" s="12">
        <v>2.5</v>
      </c>
      <c r="P1027" s="3">
        <v>6</v>
      </c>
    </row>
    <row r="1028" spans="2:16" ht="15" customHeight="1">
      <c r="B1028" s="3" t="s">
        <v>2856</v>
      </c>
      <c r="C1028" s="12" t="str">
        <f>IF(AND(tblSalaries[[#This Row],[Region]]=Selected_Region, tblSalaries[[#This Row],[Job Type]]=Selected_Job_Type), COUNT($C$5:C1027), "")</f>
        <v/>
      </c>
      <c r="D1028" s="5">
        <v>41055.844768518517</v>
      </c>
      <c r="E1028" s="6" t="s">
        <v>2857</v>
      </c>
      <c r="F1028" s="3">
        <v>66000</v>
      </c>
      <c r="G1028" s="3" t="s">
        <v>48</v>
      </c>
      <c r="H1028" s="3">
        <f>tblSalaries[[#This Row],[clean Salary (in local currency)]]*VLOOKUP(tblSalaries[[#This Row],[Currency]],tblXrate[#Data],2,FALSE)</f>
        <v>64901.860520001574</v>
      </c>
      <c r="I1028" s="3" t="s">
        <v>2858</v>
      </c>
      <c r="J1028" s="3" t="s">
        <v>112</v>
      </c>
      <c r="K1028" s="3" t="s">
        <v>50</v>
      </c>
      <c r="L1028" s="3" t="str">
        <f>VLOOKUP(tblSalaries[[#This Row],[Where do you work]],tblCountries[[Actual]:[Mapping]],2,FALSE)</f>
        <v>Canada</v>
      </c>
      <c r="M1028" s="12" t="str">
        <f>VLOOKUP(tblSalaries[[#This Row],[clean Country]], mapping!$M$4:$N$137, 2, FALSE)</f>
        <v>US / Canada</v>
      </c>
      <c r="N1028" s="3" t="s">
        <v>34</v>
      </c>
      <c r="O1028" s="12">
        <v>2.5</v>
      </c>
      <c r="P1028" s="3">
        <v>20</v>
      </c>
    </row>
    <row r="1029" spans="2:16" ht="15" customHeight="1">
      <c r="B1029" s="3" t="s">
        <v>167</v>
      </c>
      <c r="C1029" s="12" t="str">
        <f>IF(AND(tblSalaries[[#This Row],[Region]]=Selected_Region, tblSalaries[[#This Row],[Job Type]]=Selected_Job_Type), COUNT($C$5:C1028), "")</f>
        <v/>
      </c>
      <c r="D1029" s="5">
        <v>41066.818819444445</v>
      </c>
      <c r="E1029" s="6">
        <v>550000</v>
      </c>
      <c r="F1029" s="3">
        <v>550000</v>
      </c>
      <c r="G1029" s="3" t="s">
        <v>31</v>
      </c>
      <c r="H1029" s="3">
        <f>tblSalaries[[#This Row],[clean Salary (in local currency)]]*VLOOKUP(tblSalaries[[#This Row],[Currency]],tblXrate[#Data],2,FALSE)</f>
        <v>9794.354178093412</v>
      </c>
      <c r="I1029" s="3" t="s">
        <v>168</v>
      </c>
      <c r="J1029" s="3" t="s">
        <v>134</v>
      </c>
      <c r="K1029" s="3" t="s">
        <v>1</v>
      </c>
      <c r="L1029" s="3" t="str">
        <f>VLOOKUP(tblSalaries[[#This Row],[Where do you work]],tblCountries[[Actual]:[Mapping]],2,FALSE)</f>
        <v>India</v>
      </c>
      <c r="M1029" s="12" t="str">
        <f>VLOOKUP(tblSalaries[[#This Row],[clean Country]], mapping!$M$4:$N$137, 2, FALSE)</f>
        <v>Asia</v>
      </c>
      <c r="N1029" s="3" t="s">
        <v>38</v>
      </c>
      <c r="O1029" s="12">
        <v>5</v>
      </c>
      <c r="P1029" s="3">
        <v>13</v>
      </c>
    </row>
    <row r="1030" spans="2:16" ht="15" customHeight="1">
      <c r="B1030" s="3" t="s">
        <v>2132</v>
      </c>
      <c r="C1030" s="12" t="str">
        <f>IF(AND(tblSalaries[[#This Row],[Region]]=Selected_Region, tblSalaries[[#This Row],[Job Type]]=Selected_Job_Type), COUNT($C$5:C1029), "")</f>
        <v/>
      </c>
      <c r="D1030" s="5">
        <v>41055.547673611109</v>
      </c>
      <c r="E1030" s="6">
        <v>52000</v>
      </c>
      <c r="F1030" s="3">
        <v>52000</v>
      </c>
      <c r="G1030" s="3" t="s">
        <v>36</v>
      </c>
      <c r="H1030" s="3">
        <f>tblSalaries[[#This Row],[clean Salary (in local currency)]]*VLOOKUP(tblSalaries[[#This Row],[Currency]],tblXrate[#Data],2,FALSE)</f>
        <v>52000</v>
      </c>
      <c r="I1030" s="3" t="s">
        <v>2133</v>
      </c>
      <c r="J1030" s="3" t="s">
        <v>184</v>
      </c>
      <c r="K1030" s="3" t="s">
        <v>0</v>
      </c>
      <c r="L1030" s="3" t="str">
        <f>VLOOKUP(tblSalaries[[#This Row],[Where do you work]],tblCountries[[Actual]:[Mapping]],2,FALSE)</f>
        <v>USA</v>
      </c>
      <c r="M1030" s="12" t="str">
        <f>VLOOKUP(tblSalaries[[#This Row],[clean Country]], mapping!$M$4:$N$137, 2, FALSE)</f>
        <v>US / Canada</v>
      </c>
      <c r="N1030" s="3" t="s">
        <v>38</v>
      </c>
      <c r="O1030" s="12">
        <v>5</v>
      </c>
      <c r="P1030" s="3">
        <v>18</v>
      </c>
    </row>
    <row r="1031" spans="2:16" ht="15" customHeight="1">
      <c r="B1031" s="3" t="s">
        <v>2134</v>
      </c>
      <c r="C1031" s="12" t="str">
        <f>IF(AND(tblSalaries[[#This Row],[Region]]=Selected_Region, tblSalaries[[#This Row],[Job Type]]=Selected_Job_Type), COUNT($C$5:C1030), "")</f>
        <v/>
      </c>
      <c r="D1031" s="5">
        <v>41065.159745370373</v>
      </c>
      <c r="E1031" s="6">
        <v>3300</v>
      </c>
      <c r="F1031" s="3">
        <v>39600</v>
      </c>
      <c r="G1031" s="3" t="s">
        <v>43</v>
      </c>
      <c r="H1031" s="3">
        <f>tblSalaries[[#This Row],[clean Salary (in local currency)]]*VLOOKUP(tblSalaries[[#This Row],[Currency]],tblXrate[#Data],2,FALSE)</f>
        <v>50307.817784067665</v>
      </c>
      <c r="I1031" s="3" t="s">
        <v>2135</v>
      </c>
      <c r="J1031" s="3" t="s">
        <v>134</v>
      </c>
      <c r="K1031" s="3" t="s">
        <v>2136</v>
      </c>
      <c r="L1031" s="3" t="str">
        <f>VLOOKUP(tblSalaries[[#This Row],[Where do you work]],tblCountries[[Actual]:[Mapping]],2,FALSE)</f>
        <v>Europe</v>
      </c>
      <c r="M1031" s="12" t="str">
        <f>VLOOKUP(tblSalaries[[#This Row],[clean Country]], mapping!$M$4:$N$137, 2, FALSE)</f>
        <v>EU</v>
      </c>
      <c r="N1031" s="3" t="s">
        <v>73</v>
      </c>
      <c r="O1031" s="12">
        <v>1.5</v>
      </c>
      <c r="P1031" s="3">
        <v>5</v>
      </c>
    </row>
    <row r="1032" spans="2:16" ht="15" customHeight="1">
      <c r="B1032" s="3" t="s">
        <v>2137</v>
      </c>
      <c r="C1032" s="12" t="str">
        <f>IF(AND(tblSalaries[[#This Row],[Region]]=Selected_Region, tblSalaries[[#This Row],[Job Type]]=Selected_Job_Type), COUNT($C$5:C1031), "")</f>
        <v/>
      </c>
      <c r="D1032" s="5">
        <v>41055.054120370369</v>
      </c>
      <c r="E1032" s="6">
        <v>68000</v>
      </c>
      <c r="F1032" s="3">
        <v>68000</v>
      </c>
      <c r="G1032" s="3" t="s">
        <v>36</v>
      </c>
      <c r="H1032" s="3">
        <f>tblSalaries[[#This Row],[clean Salary (in local currency)]]*VLOOKUP(tblSalaries[[#This Row],[Currency]],tblXrate[#Data],2,FALSE)</f>
        <v>68000</v>
      </c>
      <c r="I1032" s="3" t="s">
        <v>2138</v>
      </c>
      <c r="J1032" s="3" t="s">
        <v>134</v>
      </c>
      <c r="K1032" s="3" t="s">
        <v>0</v>
      </c>
      <c r="L1032" s="3" t="str">
        <f>VLOOKUP(tblSalaries[[#This Row],[Where do you work]],tblCountries[[Actual]:[Mapping]],2,FALSE)</f>
        <v>USA</v>
      </c>
      <c r="M1032" s="12" t="str">
        <f>VLOOKUP(tblSalaries[[#This Row],[clean Country]], mapping!$M$4:$N$137, 2, FALSE)</f>
        <v>US / Canada</v>
      </c>
      <c r="N1032" s="3" t="s">
        <v>61</v>
      </c>
      <c r="O1032" s="12">
        <v>8</v>
      </c>
    </row>
    <row r="1033" spans="2:16" ht="15" customHeight="1">
      <c r="B1033" s="3" t="s">
        <v>2139</v>
      </c>
      <c r="C1033" s="12" t="str">
        <f>IF(AND(tblSalaries[[#This Row],[Region]]=Selected_Region, tblSalaries[[#This Row],[Job Type]]=Selected_Job_Type), COUNT($C$5:C1032), "")</f>
        <v/>
      </c>
      <c r="D1033" s="5">
        <v>41055.536539351851</v>
      </c>
      <c r="E1033" s="6">
        <v>24000</v>
      </c>
      <c r="F1033" s="3">
        <v>24000</v>
      </c>
      <c r="G1033" s="3" t="s">
        <v>36</v>
      </c>
      <c r="H1033" s="3">
        <f>tblSalaries[[#This Row],[clean Salary (in local currency)]]*VLOOKUP(tblSalaries[[#This Row],[Currency]],tblXrate[#Data],2,FALSE)</f>
        <v>24000</v>
      </c>
      <c r="I1033" s="3" t="s">
        <v>2140</v>
      </c>
      <c r="J1033" s="3" t="s">
        <v>134</v>
      </c>
      <c r="K1033" s="3" t="s">
        <v>2141</v>
      </c>
      <c r="L1033" s="3" t="str">
        <f>VLOOKUP(tblSalaries[[#This Row],[Where do you work]],tblCountries[[Actual]:[Mapping]],2,FALSE)</f>
        <v>Saudi Arabia</v>
      </c>
      <c r="M1033" s="12" t="str">
        <f>VLOOKUP(tblSalaries[[#This Row],[clean Country]], mapping!$M$4:$N$137, 2, FALSE)</f>
        <v>Middle East</v>
      </c>
      <c r="N1033" s="3" t="s">
        <v>38</v>
      </c>
      <c r="O1033" s="12">
        <v>5</v>
      </c>
      <c r="P1033" s="3">
        <v>12</v>
      </c>
    </row>
    <row r="1034" spans="2:16" ht="15" customHeight="1">
      <c r="B1034" s="3" t="s">
        <v>2142</v>
      </c>
      <c r="C1034" s="12" t="str">
        <f>IF(AND(tblSalaries[[#This Row],[Region]]=Selected_Region, tblSalaries[[#This Row],[Job Type]]=Selected_Job_Type), COUNT($C$5:C1033), "")</f>
        <v/>
      </c>
      <c r="D1034" s="5">
        <v>41057.35800925926</v>
      </c>
      <c r="E1034" s="6" t="s">
        <v>2143</v>
      </c>
      <c r="F1034" s="3">
        <v>107000</v>
      </c>
      <c r="G1034" s="3" t="s">
        <v>63</v>
      </c>
      <c r="H1034" s="3">
        <f>tblSalaries[[#This Row],[clean Salary (in local currency)]]*VLOOKUP(tblSalaries[[#This Row],[Currency]],tblXrate[#Data],2,FALSE)</f>
        <v>109130.33323508203</v>
      </c>
      <c r="I1034" s="3" t="s">
        <v>2140</v>
      </c>
      <c r="J1034" s="3" t="s">
        <v>134</v>
      </c>
      <c r="K1034" s="3" t="s">
        <v>64</v>
      </c>
      <c r="L1034" s="3" t="str">
        <f>VLOOKUP(tblSalaries[[#This Row],[Where do you work]],tblCountries[[Actual]:[Mapping]],2,FALSE)</f>
        <v>Australia</v>
      </c>
      <c r="M1034" s="12" t="str">
        <f>VLOOKUP(tblSalaries[[#This Row],[clean Country]], mapping!$M$4:$N$137, 2, FALSE)</f>
        <v>Pacific</v>
      </c>
      <c r="N1034" s="3" t="s">
        <v>38</v>
      </c>
      <c r="O1034" s="12">
        <v>5</v>
      </c>
      <c r="P1034" s="3">
        <v>35</v>
      </c>
    </row>
    <row r="1035" spans="2:16" ht="15" customHeight="1">
      <c r="B1035" s="3" t="s">
        <v>2144</v>
      </c>
      <c r="C1035" s="12" t="str">
        <f>IF(AND(tblSalaries[[#This Row],[Region]]=Selected_Region, tblSalaries[[#This Row],[Job Type]]=Selected_Job_Type), COUNT($C$5:C1034), "")</f>
        <v/>
      </c>
      <c r="D1035" s="5">
        <v>41058.829606481479</v>
      </c>
      <c r="E1035" s="6" t="s">
        <v>442</v>
      </c>
      <c r="F1035" s="3">
        <v>45000</v>
      </c>
      <c r="G1035" s="3" t="s">
        <v>108</v>
      </c>
      <c r="H1035" s="3">
        <f>tblSalaries[[#This Row],[clean Salary (in local currency)]]*VLOOKUP(tblSalaries[[#This Row],[Currency]],tblXrate[#Data],2,FALSE)</f>
        <v>70928.022243027779</v>
      </c>
      <c r="I1035" s="3" t="s">
        <v>2140</v>
      </c>
      <c r="J1035" s="3" t="s">
        <v>134</v>
      </c>
      <c r="K1035" s="3" t="s">
        <v>89</v>
      </c>
      <c r="L1035" s="3" t="str">
        <f>VLOOKUP(tblSalaries[[#This Row],[Where do you work]],tblCountries[[Actual]:[Mapping]],2,FALSE)</f>
        <v>UK</v>
      </c>
      <c r="M1035" s="12" t="str">
        <f>VLOOKUP(tblSalaries[[#This Row],[clean Country]], mapping!$M$4:$N$137, 2, FALSE)</f>
        <v>EU</v>
      </c>
      <c r="N1035" s="3" t="s">
        <v>34</v>
      </c>
      <c r="O1035" s="12">
        <v>2.5</v>
      </c>
      <c r="P1035" s="3">
        <v>15</v>
      </c>
    </row>
    <row r="1036" spans="2:16" ht="15" customHeight="1">
      <c r="B1036" s="3" t="s">
        <v>2145</v>
      </c>
      <c r="C1036" s="12" t="str">
        <f>IF(AND(tblSalaries[[#This Row],[Region]]=Selected_Region, tblSalaries[[#This Row],[Job Type]]=Selected_Job_Type), COUNT($C$5:C1035), "")</f>
        <v/>
      </c>
      <c r="D1036" s="5">
        <v>41061.30736111111</v>
      </c>
      <c r="E1036" s="6">
        <v>100000</v>
      </c>
      <c r="F1036" s="3">
        <v>100000</v>
      </c>
      <c r="G1036" s="3" t="s">
        <v>63</v>
      </c>
      <c r="H1036" s="3">
        <f>tblSalaries[[#This Row],[clean Salary (in local currency)]]*VLOOKUP(tblSalaries[[#This Row],[Currency]],tblXrate[#Data],2,FALSE)</f>
        <v>101990.96564026357</v>
      </c>
      <c r="I1036" s="3" t="s">
        <v>2140</v>
      </c>
      <c r="J1036" s="3" t="s">
        <v>134</v>
      </c>
      <c r="K1036" s="3" t="s">
        <v>64</v>
      </c>
      <c r="L1036" s="3" t="str">
        <f>VLOOKUP(tblSalaries[[#This Row],[Where do you work]],tblCountries[[Actual]:[Mapping]],2,FALSE)</f>
        <v>Australia</v>
      </c>
      <c r="M1036" s="12" t="str">
        <f>VLOOKUP(tblSalaries[[#This Row],[clean Country]], mapping!$M$4:$N$137, 2, FALSE)</f>
        <v>Pacific</v>
      </c>
      <c r="N1036" s="3" t="s">
        <v>38</v>
      </c>
      <c r="O1036" s="12">
        <v>5</v>
      </c>
      <c r="P1036" s="3">
        <v>20</v>
      </c>
    </row>
    <row r="1037" spans="2:16" ht="15" customHeight="1">
      <c r="B1037" s="3" t="s">
        <v>2146</v>
      </c>
      <c r="C1037" s="12" t="str">
        <f>IF(AND(tblSalaries[[#This Row],[Region]]=Selected_Region, tblSalaries[[#This Row],[Job Type]]=Selected_Job_Type), COUNT($C$5:C1036), "")</f>
        <v/>
      </c>
      <c r="D1037" s="5">
        <v>41064.752326388887</v>
      </c>
      <c r="E1037" s="6">
        <v>42000</v>
      </c>
      <c r="F1037" s="3">
        <v>42000</v>
      </c>
      <c r="G1037" s="3" t="s">
        <v>108</v>
      </c>
      <c r="H1037" s="3">
        <f>tblSalaries[[#This Row],[clean Salary (in local currency)]]*VLOOKUP(tblSalaries[[#This Row],[Currency]],tblXrate[#Data],2,FALSE)</f>
        <v>66199.48742682593</v>
      </c>
      <c r="I1037" s="3" t="s">
        <v>2140</v>
      </c>
      <c r="J1037" s="3" t="s">
        <v>134</v>
      </c>
      <c r="K1037" s="3" t="s">
        <v>89</v>
      </c>
      <c r="L1037" s="3" t="str">
        <f>VLOOKUP(tblSalaries[[#This Row],[Where do you work]],tblCountries[[Actual]:[Mapping]],2,FALSE)</f>
        <v>UK</v>
      </c>
      <c r="M1037" s="12" t="str">
        <f>VLOOKUP(tblSalaries[[#This Row],[clean Country]], mapping!$M$4:$N$137, 2, FALSE)</f>
        <v>EU</v>
      </c>
      <c r="N1037" s="3" t="s">
        <v>38</v>
      </c>
      <c r="O1037" s="12">
        <v>5</v>
      </c>
      <c r="P1037" s="3">
        <v>23</v>
      </c>
    </row>
    <row r="1038" spans="2:16" ht="15" customHeight="1">
      <c r="B1038" s="3" t="s">
        <v>2147</v>
      </c>
      <c r="C1038" s="12" t="str">
        <f>IF(AND(tblSalaries[[#This Row],[Region]]=Selected_Region, tblSalaries[[#This Row],[Job Type]]=Selected_Job_Type), COUNT($C$5:C1037), "")</f>
        <v/>
      </c>
      <c r="D1038" s="5">
        <v>41055.060752314814</v>
      </c>
      <c r="E1038" s="6">
        <v>60000</v>
      </c>
      <c r="F1038" s="3">
        <v>60000</v>
      </c>
      <c r="G1038" s="3" t="s">
        <v>36</v>
      </c>
      <c r="H1038" s="3">
        <f>tblSalaries[[#This Row],[clean Salary (in local currency)]]*VLOOKUP(tblSalaries[[#This Row],[Currency]],tblXrate[#Data],2,FALSE)</f>
        <v>60000</v>
      </c>
      <c r="I1038" s="3" t="s">
        <v>2148</v>
      </c>
      <c r="J1038" s="3" t="s">
        <v>112</v>
      </c>
      <c r="K1038" s="3" t="s">
        <v>0</v>
      </c>
      <c r="L1038" s="3" t="str">
        <f>VLOOKUP(tblSalaries[[#This Row],[Where do you work]],tblCountries[[Actual]:[Mapping]],2,FALSE)</f>
        <v>USA</v>
      </c>
      <c r="M1038" s="12" t="str">
        <f>VLOOKUP(tblSalaries[[#This Row],[clean Country]], mapping!$M$4:$N$137, 2, FALSE)</f>
        <v>US / Canada</v>
      </c>
      <c r="N1038" s="3" t="s">
        <v>38</v>
      </c>
      <c r="O1038" s="12">
        <v>5</v>
      </c>
    </row>
    <row r="1039" spans="2:16" ht="15" customHeight="1">
      <c r="B1039" s="3" t="s">
        <v>2149</v>
      </c>
      <c r="C1039" s="12" t="str">
        <f>IF(AND(tblSalaries[[#This Row],[Region]]=Selected_Region, tblSalaries[[#This Row],[Job Type]]=Selected_Job_Type), COUNT($C$5:C1038), "")</f>
        <v/>
      </c>
      <c r="D1039" s="5">
        <v>41055.240300925929</v>
      </c>
      <c r="E1039" s="6">
        <v>67000</v>
      </c>
      <c r="F1039" s="3">
        <v>67000</v>
      </c>
      <c r="G1039" s="3" t="s">
        <v>36</v>
      </c>
      <c r="H1039" s="3">
        <f>tblSalaries[[#This Row],[clean Salary (in local currency)]]*VLOOKUP(tblSalaries[[#This Row],[Currency]],tblXrate[#Data],2,FALSE)</f>
        <v>67000</v>
      </c>
      <c r="I1039" s="3" t="s">
        <v>2148</v>
      </c>
      <c r="J1039" s="3" t="s">
        <v>112</v>
      </c>
      <c r="K1039" s="3" t="s">
        <v>0</v>
      </c>
      <c r="L1039" s="3" t="str">
        <f>VLOOKUP(tblSalaries[[#This Row],[Where do you work]],tblCountries[[Actual]:[Mapping]],2,FALSE)</f>
        <v>USA</v>
      </c>
      <c r="M1039" s="12" t="str">
        <f>VLOOKUP(tblSalaries[[#This Row],[clean Country]], mapping!$M$4:$N$137, 2, FALSE)</f>
        <v>US / Canada</v>
      </c>
      <c r="N1039" s="3" t="s">
        <v>38</v>
      </c>
      <c r="O1039" s="12">
        <v>5</v>
      </c>
    </row>
    <row r="1040" spans="2:16" ht="15" customHeight="1">
      <c r="B1040" s="3" t="s">
        <v>2150</v>
      </c>
      <c r="C1040" s="12" t="str">
        <f>IF(AND(tblSalaries[[#This Row],[Region]]=Selected_Region, tblSalaries[[#This Row],[Job Type]]=Selected_Job_Type), COUNT($C$5:C1039), "")</f>
        <v/>
      </c>
      <c r="D1040" s="5">
        <v>41057.942210648151</v>
      </c>
      <c r="E1040" s="6">
        <v>59000</v>
      </c>
      <c r="F1040" s="3">
        <v>59000</v>
      </c>
      <c r="G1040" s="3" t="s">
        <v>36</v>
      </c>
      <c r="H1040" s="3">
        <f>tblSalaries[[#This Row],[clean Salary (in local currency)]]*VLOOKUP(tblSalaries[[#This Row],[Currency]],tblXrate[#Data],2,FALSE)</f>
        <v>59000</v>
      </c>
      <c r="I1040" s="3" t="s">
        <v>2148</v>
      </c>
      <c r="J1040" s="3" t="s">
        <v>112</v>
      </c>
      <c r="K1040" s="3" t="s">
        <v>0</v>
      </c>
      <c r="L1040" s="3" t="str">
        <f>VLOOKUP(tblSalaries[[#This Row],[Where do you work]],tblCountries[[Actual]:[Mapping]],2,FALSE)</f>
        <v>USA</v>
      </c>
      <c r="M1040" s="12" t="str">
        <f>VLOOKUP(tblSalaries[[#This Row],[clean Country]], mapping!$M$4:$N$137, 2, FALSE)</f>
        <v>US / Canada</v>
      </c>
      <c r="N1040" s="3" t="s">
        <v>38</v>
      </c>
      <c r="O1040" s="12">
        <v>5</v>
      </c>
      <c r="P1040" s="3">
        <v>14</v>
      </c>
    </row>
    <row r="1041" spans="2:16" ht="15" customHeight="1">
      <c r="B1041" s="3" t="s">
        <v>2151</v>
      </c>
      <c r="C1041" s="12" t="str">
        <f>IF(AND(tblSalaries[[#This Row],[Region]]=Selected_Region, tblSalaries[[#This Row],[Job Type]]=Selected_Job_Type), COUNT($C$5:C1040), "")</f>
        <v/>
      </c>
      <c r="D1041" s="5">
        <v>41055.0859375</v>
      </c>
      <c r="E1041" s="6">
        <v>70000</v>
      </c>
      <c r="F1041" s="3">
        <v>70000</v>
      </c>
      <c r="G1041" s="3" t="s">
        <v>36</v>
      </c>
      <c r="H1041" s="3">
        <f>tblSalaries[[#This Row],[clean Salary (in local currency)]]*VLOOKUP(tblSalaries[[#This Row],[Currency]],tblXrate[#Data],2,FALSE)</f>
        <v>70000</v>
      </c>
      <c r="I1041" s="3" t="s">
        <v>2152</v>
      </c>
      <c r="J1041" s="3" t="s">
        <v>134</v>
      </c>
      <c r="K1041" s="3" t="s">
        <v>0</v>
      </c>
      <c r="L1041" s="3" t="str">
        <f>VLOOKUP(tblSalaries[[#This Row],[Where do you work]],tblCountries[[Actual]:[Mapping]],2,FALSE)</f>
        <v>USA</v>
      </c>
      <c r="M1041" s="12" t="str">
        <f>VLOOKUP(tblSalaries[[#This Row],[clean Country]], mapping!$M$4:$N$137, 2, FALSE)</f>
        <v>US / Canada</v>
      </c>
      <c r="N1041" s="3" t="s">
        <v>38</v>
      </c>
      <c r="O1041" s="12">
        <v>5</v>
      </c>
    </row>
    <row r="1042" spans="2:16" ht="15" customHeight="1">
      <c r="B1042" s="3" t="s">
        <v>228</v>
      </c>
      <c r="C1042" s="12" t="str">
        <f>IF(AND(tblSalaries[[#This Row],[Region]]=Selected_Region, tblSalaries[[#This Row],[Job Type]]=Selected_Job_Type), COUNT($C$5:C1041), "")</f>
        <v/>
      </c>
      <c r="D1042" s="5">
        <v>41054.178148148145</v>
      </c>
      <c r="E1042" s="6">
        <v>550000</v>
      </c>
      <c r="F1042" s="3">
        <v>550000</v>
      </c>
      <c r="G1042" s="3" t="s">
        <v>31</v>
      </c>
      <c r="H1042" s="3">
        <f>tblSalaries[[#This Row],[clean Salary (in local currency)]]*VLOOKUP(tblSalaries[[#This Row],[Currency]],tblXrate[#Data],2,FALSE)</f>
        <v>9794.354178093412</v>
      </c>
      <c r="I1042" s="3" t="s">
        <v>229</v>
      </c>
      <c r="J1042" s="3" t="s">
        <v>134</v>
      </c>
      <c r="K1042" s="3" t="s">
        <v>1</v>
      </c>
      <c r="L1042" s="3" t="str">
        <f>VLOOKUP(tblSalaries[[#This Row],[Where do you work]],tblCountries[[Actual]:[Mapping]],2,FALSE)</f>
        <v>India</v>
      </c>
      <c r="M1042" s="12" t="str">
        <f>VLOOKUP(tblSalaries[[#This Row],[clean Country]], mapping!$M$4:$N$137, 2, FALSE)</f>
        <v>Asia</v>
      </c>
      <c r="N1042" s="3" t="s">
        <v>34</v>
      </c>
      <c r="O1042" s="12">
        <v>2.5</v>
      </c>
    </row>
    <row r="1043" spans="2:16" ht="15" customHeight="1">
      <c r="B1043" s="3" t="s">
        <v>2156</v>
      </c>
      <c r="C1043" s="12" t="str">
        <f>IF(AND(tblSalaries[[#This Row],[Region]]=Selected_Region, tblSalaries[[#This Row],[Job Type]]=Selected_Job_Type), COUNT($C$5:C1042), "")</f>
        <v/>
      </c>
      <c r="D1043" s="5">
        <v>41057.710219907407</v>
      </c>
      <c r="E1043" s="6">
        <v>75000</v>
      </c>
      <c r="F1043" s="3">
        <v>75000</v>
      </c>
      <c r="G1043" s="3" t="s">
        <v>108</v>
      </c>
      <c r="H1043" s="3">
        <f>tblSalaries[[#This Row],[clean Salary (in local currency)]]*VLOOKUP(tblSalaries[[#This Row],[Currency]],tblXrate[#Data],2,FALSE)</f>
        <v>118213.37040504631</v>
      </c>
      <c r="I1043" s="3" t="s">
        <v>2155</v>
      </c>
      <c r="J1043" s="3" t="s">
        <v>134</v>
      </c>
      <c r="K1043" s="3" t="s">
        <v>89</v>
      </c>
      <c r="L1043" s="3" t="str">
        <f>VLOOKUP(tblSalaries[[#This Row],[Where do you work]],tblCountries[[Actual]:[Mapping]],2,FALSE)</f>
        <v>UK</v>
      </c>
      <c r="M1043" s="12" t="str">
        <f>VLOOKUP(tblSalaries[[#This Row],[clean Country]], mapping!$M$4:$N$137, 2, FALSE)</f>
        <v>EU</v>
      </c>
      <c r="N1043" s="3" t="s">
        <v>34</v>
      </c>
      <c r="O1043" s="12">
        <v>2.5</v>
      </c>
      <c r="P1043" s="3">
        <v>10</v>
      </c>
    </row>
    <row r="1044" spans="2:16" ht="15" customHeight="1">
      <c r="B1044" s="3" t="s">
        <v>2157</v>
      </c>
      <c r="C1044" s="12" t="str">
        <f>IF(AND(tblSalaries[[#This Row],[Region]]=Selected_Region, tblSalaries[[#This Row],[Job Type]]=Selected_Job_Type), COUNT($C$5:C1043), "")</f>
        <v/>
      </c>
      <c r="D1044" s="5">
        <v>41054.207465277781</v>
      </c>
      <c r="E1044" s="6" t="s">
        <v>2158</v>
      </c>
      <c r="F1044" s="3">
        <v>35000</v>
      </c>
      <c r="G1044" s="3" t="s">
        <v>108</v>
      </c>
      <c r="H1044" s="3">
        <f>tblSalaries[[#This Row],[clean Salary (in local currency)]]*VLOOKUP(tblSalaries[[#This Row],[Currency]],tblXrate[#Data],2,FALSE)</f>
        <v>55166.239522354947</v>
      </c>
      <c r="I1044" s="3" t="s">
        <v>2159</v>
      </c>
      <c r="J1044" s="3" t="s">
        <v>112</v>
      </c>
      <c r="K1044" s="3" t="s">
        <v>89</v>
      </c>
      <c r="L1044" s="3" t="str">
        <f>VLOOKUP(tblSalaries[[#This Row],[Where do you work]],tblCountries[[Actual]:[Mapping]],2,FALSE)</f>
        <v>UK</v>
      </c>
      <c r="M1044" s="12" t="str">
        <f>VLOOKUP(tblSalaries[[#This Row],[clean Country]], mapping!$M$4:$N$137, 2, FALSE)</f>
        <v>EU</v>
      </c>
      <c r="N1044" s="3" t="s">
        <v>61</v>
      </c>
      <c r="O1044" s="12">
        <v>8</v>
      </c>
    </row>
    <row r="1045" spans="2:16" ht="15" customHeight="1">
      <c r="B1045" s="3" t="s">
        <v>2160</v>
      </c>
      <c r="C1045" s="12" t="str">
        <f>IF(AND(tblSalaries[[#This Row],[Region]]=Selected_Region, tblSalaries[[#This Row],[Job Type]]=Selected_Job_Type), COUNT($C$5:C1044), "")</f>
        <v/>
      </c>
      <c r="D1045" s="5">
        <v>41057.499062499999</v>
      </c>
      <c r="E1045" s="6" t="s">
        <v>2161</v>
      </c>
      <c r="F1045" s="3">
        <v>308500</v>
      </c>
      <c r="G1045" s="3" t="s">
        <v>86</v>
      </c>
      <c r="H1045" s="3">
        <f>tblSalaries[[#This Row],[clean Salary (in local currency)]]*VLOOKUP(tblSalaries[[#This Row],[Currency]],tblXrate[#Data],2,FALSE)</f>
        <v>37612.869087708088</v>
      </c>
      <c r="I1045" s="3" t="s">
        <v>2162</v>
      </c>
      <c r="J1045" s="3" t="s">
        <v>134</v>
      </c>
      <c r="K1045" s="3" t="s">
        <v>87</v>
      </c>
      <c r="L1045" s="3" t="str">
        <f>VLOOKUP(tblSalaries[[#This Row],[Where do you work]],tblCountries[[Actual]:[Mapping]],2,FALSE)</f>
        <v>South Africa</v>
      </c>
      <c r="M1045" s="12" t="str">
        <f>VLOOKUP(tblSalaries[[#This Row],[clean Country]], mapping!$M$4:$N$137, 2, FALSE)</f>
        <v>Africa</v>
      </c>
      <c r="N1045" s="3" t="s">
        <v>61</v>
      </c>
      <c r="O1045" s="12">
        <v>8</v>
      </c>
      <c r="P1045" s="3">
        <v>3</v>
      </c>
    </row>
    <row r="1046" spans="2:16" ht="15" customHeight="1">
      <c r="B1046" s="3" t="s">
        <v>2163</v>
      </c>
      <c r="C1046" s="12" t="str">
        <f>IF(AND(tblSalaries[[#This Row],[Region]]=Selected_Region, tblSalaries[[#This Row],[Job Type]]=Selected_Job_Type), COUNT($C$5:C1045), "")</f>
        <v/>
      </c>
      <c r="D1046" s="5">
        <v>41057.809432870374</v>
      </c>
      <c r="E1046" s="6">
        <v>90000</v>
      </c>
      <c r="F1046" s="3">
        <v>90000</v>
      </c>
      <c r="G1046" s="3" t="s">
        <v>43</v>
      </c>
      <c r="H1046" s="3">
        <f>tblSalaries[[#This Row],[clean Salary (in local currency)]]*VLOOKUP(tblSalaries[[#This Row],[Currency]],tblXrate[#Data],2,FALSE)</f>
        <v>114335.9495092447</v>
      </c>
      <c r="I1046" s="3" t="s">
        <v>2164</v>
      </c>
      <c r="J1046" s="3" t="s">
        <v>134</v>
      </c>
      <c r="K1046" s="3" t="s">
        <v>2165</v>
      </c>
      <c r="L1046" s="3" t="str">
        <f>VLOOKUP(tblSalaries[[#This Row],[Where do you work]],tblCountries[[Actual]:[Mapping]],2,FALSE)</f>
        <v>CEE</v>
      </c>
      <c r="M1046" s="12" t="str">
        <f>VLOOKUP(tblSalaries[[#This Row],[clean Country]], mapping!$M$4:$N$137, 2, FALSE)</f>
        <v>EU</v>
      </c>
      <c r="N1046" s="3" t="s">
        <v>34</v>
      </c>
      <c r="O1046" s="12">
        <v>2.5</v>
      </c>
      <c r="P1046" s="3">
        <v>20</v>
      </c>
    </row>
    <row r="1047" spans="2:16" ht="15" customHeight="1">
      <c r="B1047" s="3" t="s">
        <v>2166</v>
      </c>
      <c r="C1047" s="12" t="str">
        <f>IF(AND(tblSalaries[[#This Row],[Region]]=Selected_Region, tblSalaries[[#This Row],[Job Type]]=Selected_Job_Type), COUNT($C$5:C1046), "")</f>
        <v/>
      </c>
      <c r="D1047" s="5">
        <v>41057.598634259259</v>
      </c>
      <c r="E1047" s="6" t="s">
        <v>2167</v>
      </c>
      <c r="F1047" s="3">
        <v>16000</v>
      </c>
      <c r="G1047" s="3" t="s">
        <v>43</v>
      </c>
      <c r="H1047" s="3">
        <f>tblSalaries[[#This Row],[clean Salary (in local currency)]]*VLOOKUP(tblSalaries[[#This Row],[Currency]],tblXrate[#Data],2,FALSE)</f>
        <v>20326.391023865726</v>
      </c>
      <c r="I1047" s="3" t="s">
        <v>2168</v>
      </c>
      <c r="J1047" s="3" t="s">
        <v>134</v>
      </c>
      <c r="K1047" s="3" t="s">
        <v>2169</v>
      </c>
      <c r="L1047" s="3" t="str">
        <f>VLOOKUP(tblSalaries[[#This Row],[Where do you work]],tblCountries[[Actual]:[Mapping]],2,FALSE)</f>
        <v>Greece</v>
      </c>
      <c r="M1047" s="12" t="str">
        <f>VLOOKUP(tblSalaries[[#This Row],[clean Country]], mapping!$M$4:$N$137, 2, FALSE)</f>
        <v>EU</v>
      </c>
      <c r="N1047" s="3" t="s">
        <v>61</v>
      </c>
      <c r="O1047" s="12">
        <v>8</v>
      </c>
      <c r="P1047" s="3">
        <v>16</v>
      </c>
    </row>
    <row r="1048" spans="2:16" ht="15" customHeight="1">
      <c r="B1048" s="3" t="s">
        <v>302</v>
      </c>
      <c r="C1048" s="12" t="str">
        <f>IF(AND(tblSalaries[[#This Row],[Region]]=Selected_Region, tblSalaries[[#This Row],[Job Type]]=Selected_Job_Type), COUNT($C$5:C1047), "")</f>
        <v/>
      </c>
      <c r="D1048" s="5">
        <v>41056.13616898148</v>
      </c>
      <c r="E1048" s="6" t="s">
        <v>303</v>
      </c>
      <c r="F1048" s="3">
        <v>550000</v>
      </c>
      <c r="G1048" s="3" t="s">
        <v>31</v>
      </c>
      <c r="H1048" s="3">
        <f>tblSalaries[[#This Row],[clean Salary (in local currency)]]*VLOOKUP(tblSalaries[[#This Row],[Currency]],tblXrate[#Data],2,FALSE)</f>
        <v>9794.354178093412</v>
      </c>
      <c r="I1048" s="3" t="s">
        <v>112</v>
      </c>
      <c r="J1048" s="3" t="s">
        <v>112</v>
      </c>
      <c r="K1048" s="3" t="s">
        <v>1</v>
      </c>
      <c r="L1048" s="3" t="str">
        <f>VLOOKUP(tblSalaries[[#This Row],[Where do you work]],tblCountries[[Actual]:[Mapping]],2,FALSE)</f>
        <v>India</v>
      </c>
      <c r="M1048" s="12" t="str">
        <f>VLOOKUP(tblSalaries[[#This Row],[clean Country]], mapping!$M$4:$N$137, 2, FALSE)</f>
        <v>Asia</v>
      </c>
      <c r="N1048" s="3" t="s">
        <v>38</v>
      </c>
      <c r="O1048" s="12">
        <v>5</v>
      </c>
      <c r="P1048" s="3">
        <v>1</v>
      </c>
    </row>
    <row r="1049" spans="2:16" ht="15" customHeight="1">
      <c r="B1049" s="3" t="s">
        <v>2172</v>
      </c>
      <c r="C1049" s="12" t="str">
        <f>IF(AND(tblSalaries[[#This Row],[Region]]=Selected_Region, tblSalaries[[#This Row],[Job Type]]=Selected_Job_Type), COUNT($C$5:C1048), "")</f>
        <v/>
      </c>
      <c r="D1049" s="5">
        <v>41060.96402777778</v>
      </c>
      <c r="E1049" s="6">
        <v>71500</v>
      </c>
      <c r="F1049" s="3">
        <v>71500</v>
      </c>
      <c r="G1049" s="3" t="s">
        <v>36</v>
      </c>
      <c r="H1049" s="3">
        <f>tblSalaries[[#This Row],[clean Salary (in local currency)]]*VLOOKUP(tblSalaries[[#This Row],[Currency]],tblXrate[#Data],2,FALSE)</f>
        <v>71500</v>
      </c>
      <c r="I1049" s="3" t="s">
        <v>2173</v>
      </c>
      <c r="J1049" s="3" t="s">
        <v>112</v>
      </c>
      <c r="K1049" s="3" t="s">
        <v>0</v>
      </c>
      <c r="L1049" s="3" t="str">
        <f>VLOOKUP(tblSalaries[[#This Row],[Where do you work]],tblCountries[[Actual]:[Mapping]],2,FALSE)</f>
        <v>USA</v>
      </c>
      <c r="M1049" s="12" t="str">
        <f>VLOOKUP(tblSalaries[[#This Row],[clean Country]], mapping!$M$4:$N$137, 2, FALSE)</f>
        <v>US / Canada</v>
      </c>
      <c r="N1049" s="3" t="s">
        <v>38</v>
      </c>
      <c r="O1049" s="12">
        <v>5</v>
      </c>
      <c r="P1049" s="3">
        <v>5</v>
      </c>
    </row>
    <row r="1050" spans="2:16" ht="15" customHeight="1">
      <c r="B1050" s="3" t="s">
        <v>3894</v>
      </c>
      <c r="C1050" s="12" t="str">
        <f>IF(AND(tblSalaries[[#This Row],[Region]]=Selected_Region, tblSalaries[[#This Row],[Job Type]]=Selected_Job_Type), COUNT($C$5:C1049), "")</f>
        <v/>
      </c>
      <c r="D1050" s="5">
        <v>41055.968726851854</v>
      </c>
      <c r="E1050" s="6" t="s">
        <v>3895</v>
      </c>
      <c r="F1050" s="3">
        <v>550000</v>
      </c>
      <c r="G1050" s="3" t="s">
        <v>31</v>
      </c>
      <c r="H1050" s="3">
        <f>tblSalaries[[#This Row],[clean Salary (in local currency)]]*VLOOKUP(tblSalaries[[#This Row],[Currency]],tblXrate[#Data],2,FALSE)</f>
        <v>9794.354178093412</v>
      </c>
      <c r="I1050" s="3" t="s">
        <v>3893</v>
      </c>
      <c r="J1050" s="3" t="s">
        <v>112</v>
      </c>
      <c r="K1050" s="3" t="s">
        <v>1</v>
      </c>
      <c r="L1050" s="3" t="str">
        <f>VLOOKUP(tblSalaries[[#This Row],[Where do you work]],tblCountries[[Actual]:[Mapping]],2,FALSE)</f>
        <v>India</v>
      </c>
      <c r="M1050" s="12" t="str">
        <f>VLOOKUP(tblSalaries[[#This Row],[clean Country]], mapping!$M$4:$N$137, 2, FALSE)</f>
        <v>Asia</v>
      </c>
      <c r="N1050" s="3" t="s">
        <v>38</v>
      </c>
      <c r="O1050" s="12">
        <v>5</v>
      </c>
      <c r="P1050" s="3">
        <v>1</v>
      </c>
    </row>
    <row r="1051" spans="2:16" ht="15" customHeight="1">
      <c r="B1051" s="3" t="s">
        <v>2176</v>
      </c>
      <c r="C1051" s="12" t="str">
        <f>IF(AND(tblSalaries[[#This Row],[Region]]=Selected_Region, tblSalaries[[#This Row],[Job Type]]=Selected_Job_Type), COUNT($C$5:C1050), "")</f>
        <v/>
      </c>
      <c r="D1051" s="5">
        <v>41057.484224537038</v>
      </c>
      <c r="E1051" s="6" t="s">
        <v>2177</v>
      </c>
      <c r="F1051" s="3">
        <v>240000</v>
      </c>
      <c r="G1051" s="3" t="s">
        <v>2178</v>
      </c>
      <c r="H1051" s="3">
        <f>tblSalaries[[#This Row],[clean Salary (in local currency)]]*VLOOKUP(tblSalaries[[#This Row],[Currency]],tblXrate[#Data],2,FALSE)</f>
        <v>1805.7739622442759</v>
      </c>
      <c r="I1051" s="3" t="s">
        <v>2175</v>
      </c>
      <c r="J1051" s="3" t="s">
        <v>134</v>
      </c>
      <c r="K1051" s="3" t="s">
        <v>480</v>
      </c>
      <c r="L1051" s="3" t="str">
        <f>VLOOKUP(tblSalaries[[#This Row],[Where do you work]],tblCountries[[Actual]:[Mapping]],2,FALSE)</f>
        <v>Sri Lanka</v>
      </c>
      <c r="M1051" s="12" t="str">
        <f>VLOOKUP(tblSalaries[[#This Row],[clean Country]], mapping!$M$4:$N$137, 2, FALSE)</f>
        <v>Pacific</v>
      </c>
      <c r="N1051" s="3" t="s">
        <v>38</v>
      </c>
      <c r="O1051" s="12">
        <v>5</v>
      </c>
      <c r="P1051" s="3">
        <v>3</v>
      </c>
    </row>
    <row r="1052" spans="2:16" ht="15" customHeight="1">
      <c r="B1052" s="3" t="s">
        <v>513</v>
      </c>
      <c r="C1052" s="12" t="str">
        <f>IF(AND(tblSalaries[[#This Row],[Region]]=Selected_Region, tblSalaries[[#This Row],[Job Type]]=Selected_Job_Type), COUNT($C$5:C1051), "")</f>
        <v/>
      </c>
      <c r="D1052" s="5">
        <v>41072.665694444448</v>
      </c>
      <c r="E1052" s="6">
        <v>560000</v>
      </c>
      <c r="F1052" s="3">
        <v>560000</v>
      </c>
      <c r="G1052" s="3" t="s">
        <v>31</v>
      </c>
      <c r="H1052" s="3">
        <f>tblSalaries[[#This Row],[clean Salary (in local currency)]]*VLOOKUP(tblSalaries[[#This Row],[Currency]],tblXrate[#Data],2,FALSE)</f>
        <v>9972.4333449678379</v>
      </c>
      <c r="I1052" s="3" t="s">
        <v>514</v>
      </c>
      <c r="J1052" s="3" t="s">
        <v>134</v>
      </c>
      <c r="K1052" s="3" t="s">
        <v>1</v>
      </c>
      <c r="L1052" s="3" t="str">
        <f>VLOOKUP(tblSalaries[[#This Row],[Where do you work]],tblCountries[[Actual]:[Mapping]],2,FALSE)</f>
        <v>India</v>
      </c>
      <c r="M1052" s="12" t="str">
        <f>VLOOKUP(tblSalaries[[#This Row],[clean Country]], mapping!$M$4:$N$137, 2, FALSE)</f>
        <v>Asia</v>
      </c>
      <c r="N1052" s="3" t="s">
        <v>34</v>
      </c>
      <c r="O1052" s="12">
        <v>2.5</v>
      </c>
      <c r="P1052" s="3">
        <v>4</v>
      </c>
    </row>
    <row r="1053" spans="2:16" ht="15" customHeight="1">
      <c r="B1053" s="3" t="s">
        <v>232</v>
      </c>
      <c r="C1053" s="12" t="str">
        <f>IF(AND(tblSalaries[[#This Row],[Region]]=Selected_Region, tblSalaries[[#This Row],[Job Type]]=Selected_Job_Type), COUNT($C$5:C1052), "")</f>
        <v/>
      </c>
      <c r="D1053" s="5">
        <v>41067.704097222224</v>
      </c>
      <c r="E1053" s="6">
        <v>10000</v>
      </c>
      <c r="F1053" s="3">
        <v>10000</v>
      </c>
      <c r="G1053" s="3" t="s">
        <v>36</v>
      </c>
      <c r="H1053" s="3">
        <f>tblSalaries[[#This Row],[clean Salary (in local currency)]]*VLOOKUP(tblSalaries[[#This Row],[Currency]],tblXrate[#Data],2,FALSE)</f>
        <v>10000</v>
      </c>
      <c r="I1053" s="3" t="s">
        <v>233</v>
      </c>
      <c r="J1053" s="3" t="s">
        <v>134</v>
      </c>
      <c r="K1053" s="3" t="s">
        <v>1</v>
      </c>
      <c r="L1053" s="3" t="str">
        <f>VLOOKUP(tblSalaries[[#This Row],[Where do you work]],tblCountries[[Actual]:[Mapping]],2,FALSE)</f>
        <v>India</v>
      </c>
      <c r="M1053" s="12" t="str">
        <f>VLOOKUP(tblSalaries[[#This Row],[clean Country]], mapping!$M$4:$N$137, 2, FALSE)</f>
        <v>Asia</v>
      </c>
      <c r="N1053" s="3" t="s">
        <v>38</v>
      </c>
      <c r="O1053" s="12">
        <v>5</v>
      </c>
      <c r="P1053" s="3">
        <v>11</v>
      </c>
    </row>
    <row r="1054" spans="2:16" ht="15" customHeight="1">
      <c r="B1054" s="3" t="s">
        <v>2182</v>
      </c>
      <c r="C1054" s="12" t="str">
        <f>IF(AND(tblSalaries[[#This Row],[Region]]=Selected_Region, tblSalaries[[#This Row],[Job Type]]=Selected_Job_Type), COUNT($C$5:C1053), "")</f>
        <v/>
      </c>
      <c r="D1054" s="5">
        <v>41054.305648148147</v>
      </c>
      <c r="E1054" s="6">
        <v>85000</v>
      </c>
      <c r="F1054" s="3">
        <v>85000</v>
      </c>
      <c r="G1054" s="3" t="s">
        <v>36</v>
      </c>
      <c r="H1054" s="3">
        <f>tblSalaries[[#This Row],[clean Salary (in local currency)]]*VLOOKUP(tblSalaries[[#This Row],[Currency]],tblXrate[#Data],2,FALSE)</f>
        <v>85000</v>
      </c>
      <c r="I1054" s="3" t="s">
        <v>134</v>
      </c>
      <c r="J1054" s="3" t="s">
        <v>134</v>
      </c>
      <c r="K1054" s="3" t="s">
        <v>0</v>
      </c>
      <c r="L1054" s="3" t="str">
        <f>VLOOKUP(tblSalaries[[#This Row],[Where do you work]],tblCountries[[Actual]:[Mapping]],2,FALSE)</f>
        <v>USA</v>
      </c>
      <c r="M1054" s="12" t="str">
        <f>VLOOKUP(tblSalaries[[#This Row],[clean Country]], mapping!$M$4:$N$137, 2, FALSE)</f>
        <v>US / Canada</v>
      </c>
      <c r="N1054" s="3" t="s">
        <v>38</v>
      </c>
      <c r="O1054" s="12">
        <v>5</v>
      </c>
    </row>
    <row r="1055" spans="2:16" ht="15" customHeight="1">
      <c r="B1055" s="3" t="s">
        <v>628</v>
      </c>
      <c r="C1055" s="12" t="str">
        <f>IF(AND(tblSalaries[[#This Row],[Region]]=Selected_Region, tblSalaries[[#This Row],[Job Type]]=Selected_Job_Type), COUNT($C$5:C1054), "")</f>
        <v/>
      </c>
      <c r="D1055" s="5">
        <v>41055.839131944442</v>
      </c>
      <c r="E1055" s="6">
        <v>10000</v>
      </c>
      <c r="F1055" s="3">
        <v>10000</v>
      </c>
      <c r="G1055" s="3" t="s">
        <v>36</v>
      </c>
      <c r="H1055" s="3">
        <f>tblSalaries[[#This Row],[clean Salary (in local currency)]]*VLOOKUP(tblSalaries[[#This Row],[Currency]],tblXrate[#Data],2,FALSE)</f>
        <v>10000</v>
      </c>
      <c r="I1055" s="3" t="s">
        <v>629</v>
      </c>
      <c r="J1055" s="3" t="s">
        <v>134</v>
      </c>
      <c r="K1055" s="3" t="s">
        <v>1</v>
      </c>
      <c r="L1055" s="3" t="str">
        <f>VLOOKUP(tblSalaries[[#This Row],[Where do you work]],tblCountries[[Actual]:[Mapping]],2,FALSE)</f>
        <v>India</v>
      </c>
      <c r="M1055" s="12" t="str">
        <f>VLOOKUP(tblSalaries[[#This Row],[clean Country]], mapping!$M$4:$N$137, 2, FALSE)</f>
        <v>Asia</v>
      </c>
      <c r="N1055" s="3" t="s">
        <v>73</v>
      </c>
      <c r="O1055" s="12">
        <v>1.5</v>
      </c>
      <c r="P1055" s="3">
        <v>12</v>
      </c>
    </row>
    <row r="1056" spans="2:16" ht="15" customHeight="1">
      <c r="B1056" s="3" t="s">
        <v>2185</v>
      </c>
      <c r="C1056" s="12" t="str">
        <f>IF(AND(tblSalaries[[#This Row],[Region]]=Selected_Region, tblSalaries[[#This Row],[Job Type]]=Selected_Job_Type), COUNT($C$5:C1055), "")</f>
        <v/>
      </c>
      <c r="D1056" s="5">
        <v>41055.044374999998</v>
      </c>
      <c r="E1056" s="6">
        <v>140000</v>
      </c>
      <c r="F1056" s="3">
        <v>140000</v>
      </c>
      <c r="G1056" s="3" t="s">
        <v>36</v>
      </c>
      <c r="H1056" s="3">
        <f>tblSalaries[[#This Row],[clean Salary (in local currency)]]*VLOOKUP(tblSalaries[[#This Row],[Currency]],tblXrate[#Data],2,FALSE)</f>
        <v>140000</v>
      </c>
      <c r="I1056" s="3" t="s">
        <v>134</v>
      </c>
      <c r="J1056" s="3" t="s">
        <v>134</v>
      </c>
      <c r="K1056" s="3" t="s">
        <v>0</v>
      </c>
      <c r="L1056" s="3" t="str">
        <f>VLOOKUP(tblSalaries[[#This Row],[Where do you work]],tblCountries[[Actual]:[Mapping]],2,FALSE)</f>
        <v>USA</v>
      </c>
      <c r="M1056" s="12" t="str">
        <f>VLOOKUP(tblSalaries[[#This Row],[clean Country]], mapping!$M$4:$N$137, 2, FALSE)</f>
        <v>US / Canada</v>
      </c>
      <c r="N1056" s="3" t="s">
        <v>38</v>
      </c>
      <c r="O1056" s="12">
        <v>5</v>
      </c>
    </row>
    <row r="1057" spans="2:16" ht="15" customHeight="1">
      <c r="B1057" s="3" t="s">
        <v>746</v>
      </c>
      <c r="C1057" s="12" t="str">
        <f>IF(AND(tblSalaries[[#This Row],[Region]]=Selected_Region, tblSalaries[[#This Row],[Job Type]]=Selected_Job_Type), COUNT($C$5:C1056), "")</f>
        <v/>
      </c>
      <c r="D1057" s="5">
        <v>41057.78125</v>
      </c>
      <c r="E1057" s="6">
        <v>10000</v>
      </c>
      <c r="F1057" s="3">
        <v>10000</v>
      </c>
      <c r="G1057" s="3" t="s">
        <v>36</v>
      </c>
      <c r="H1057" s="3">
        <f>tblSalaries[[#This Row],[clean Salary (in local currency)]]*VLOOKUP(tblSalaries[[#This Row],[Currency]],tblXrate[#Data],2,FALSE)</f>
        <v>10000</v>
      </c>
      <c r="I1057" s="3" t="s">
        <v>715</v>
      </c>
      <c r="J1057" s="3" t="s">
        <v>112</v>
      </c>
      <c r="K1057" s="3" t="s">
        <v>1</v>
      </c>
      <c r="L1057" s="3" t="str">
        <f>VLOOKUP(tblSalaries[[#This Row],[Where do you work]],tblCountries[[Actual]:[Mapping]],2,FALSE)</f>
        <v>India</v>
      </c>
      <c r="M1057" s="12" t="str">
        <f>VLOOKUP(tblSalaries[[#This Row],[clean Country]], mapping!$M$4:$N$137, 2, FALSE)</f>
        <v>Asia</v>
      </c>
      <c r="N1057" s="3" t="s">
        <v>34</v>
      </c>
      <c r="O1057" s="12">
        <v>2.5</v>
      </c>
      <c r="P1057" s="3">
        <v>5</v>
      </c>
    </row>
    <row r="1058" spans="2:16" ht="15" customHeight="1">
      <c r="B1058" s="3" t="s">
        <v>927</v>
      </c>
      <c r="C1058" s="12" t="str">
        <f>IF(AND(tblSalaries[[#This Row],[Region]]=Selected_Region, tblSalaries[[#This Row],[Job Type]]=Selected_Job_Type), COUNT($C$5:C1057), "")</f>
        <v/>
      </c>
      <c r="D1058" s="5">
        <v>41064.10429398148</v>
      </c>
      <c r="E1058" s="6">
        <v>10000</v>
      </c>
      <c r="F1058" s="3">
        <v>10000</v>
      </c>
      <c r="G1058" s="3" t="s">
        <v>36</v>
      </c>
      <c r="H1058" s="3">
        <f>tblSalaries[[#This Row],[clean Salary (in local currency)]]*VLOOKUP(tblSalaries[[#This Row],[Currency]],tblXrate[#Data],2,FALSE)</f>
        <v>10000</v>
      </c>
      <c r="I1058" s="3" t="s">
        <v>923</v>
      </c>
      <c r="J1058" s="3" t="s">
        <v>444</v>
      </c>
      <c r="K1058" s="3" t="s">
        <v>1</v>
      </c>
      <c r="L1058" s="3" t="str">
        <f>VLOOKUP(tblSalaries[[#This Row],[Where do you work]],tblCountries[[Actual]:[Mapping]],2,FALSE)</f>
        <v>India</v>
      </c>
      <c r="M1058" s="12" t="str">
        <f>VLOOKUP(tblSalaries[[#This Row],[clean Country]], mapping!$M$4:$N$137, 2, FALSE)</f>
        <v>Asia</v>
      </c>
      <c r="N1058" s="3" t="s">
        <v>61</v>
      </c>
      <c r="O1058" s="12">
        <v>8</v>
      </c>
      <c r="P1058" s="3">
        <v>1</v>
      </c>
    </row>
    <row r="1059" spans="2:16" ht="15" customHeight="1">
      <c r="B1059" s="3" t="s">
        <v>2188</v>
      </c>
      <c r="C1059" s="12" t="str">
        <f>IF(AND(tblSalaries[[#This Row],[Region]]=Selected_Region, tblSalaries[[#This Row],[Job Type]]=Selected_Job_Type), COUNT($C$5:C1058), "")</f>
        <v/>
      </c>
      <c r="D1059" s="5">
        <v>41055.158819444441</v>
      </c>
      <c r="E1059" s="6" t="s">
        <v>2189</v>
      </c>
      <c r="F1059" s="3">
        <v>108000</v>
      </c>
      <c r="G1059" s="3" t="s">
        <v>36</v>
      </c>
      <c r="H1059" s="3">
        <f>tblSalaries[[#This Row],[clean Salary (in local currency)]]*VLOOKUP(tblSalaries[[#This Row],[Currency]],tblXrate[#Data],2,FALSE)</f>
        <v>108000</v>
      </c>
      <c r="I1059" s="3" t="s">
        <v>134</v>
      </c>
      <c r="J1059" s="3" t="s">
        <v>134</v>
      </c>
      <c r="K1059" s="3" t="s">
        <v>808</v>
      </c>
      <c r="L1059" s="3" t="str">
        <f>VLOOKUP(tblSalaries[[#This Row],[Where do you work]],tblCountries[[Actual]:[Mapping]],2,FALSE)</f>
        <v>Norway</v>
      </c>
      <c r="M1059" s="12" t="str">
        <f>VLOOKUP(tblSalaries[[#This Row],[clean Country]], mapping!$M$4:$N$137, 2, FALSE)</f>
        <v>EU</v>
      </c>
      <c r="N1059" s="3" t="s">
        <v>38</v>
      </c>
      <c r="O1059" s="12">
        <v>5</v>
      </c>
    </row>
    <row r="1060" spans="2:16" ht="15" customHeight="1">
      <c r="B1060" s="3" t="s">
        <v>1397</v>
      </c>
      <c r="C1060" s="12" t="str">
        <f>IF(AND(tblSalaries[[#This Row],[Region]]=Selected_Region, tblSalaries[[#This Row],[Job Type]]=Selected_Job_Type), COUNT($C$5:C1059), "")</f>
        <v/>
      </c>
      <c r="D1060" s="5">
        <v>41061.860381944447</v>
      </c>
      <c r="E1060" s="6">
        <v>10000</v>
      </c>
      <c r="F1060" s="3">
        <v>10000</v>
      </c>
      <c r="G1060" s="3" t="s">
        <v>36</v>
      </c>
      <c r="H1060" s="3">
        <f>tblSalaries[[#This Row],[clean Salary (in local currency)]]*VLOOKUP(tblSalaries[[#This Row],[Currency]],tblXrate[#Data],2,FALSE)</f>
        <v>10000</v>
      </c>
      <c r="I1060" s="3" t="s">
        <v>1398</v>
      </c>
      <c r="J1060" s="3" t="s">
        <v>134</v>
      </c>
      <c r="K1060" s="3" t="s">
        <v>1</v>
      </c>
      <c r="L1060" s="3" t="str">
        <f>VLOOKUP(tblSalaries[[#This Row],[Where do you work]],tblCountries[[Actual]:[Mapping]],2,FALSE)</f>
        <v>India</v>
      </c>
      <c r="M1060" s="12" t="str">
        <f>VLOOKUP(tblSalaries[[#This Row],[clean Country]], mapping!$M$4:$N$137, 2, FALSE)</f>
        <v>Asia</v>
      </c>
      <c r="N1060" s="3" t="s">
        <v>61</v>
      </c>
      <c r="O1060" s="12">
        <v>8</v>
      </c>
      <c r="P1060" s="3">
        <v>12</v>
      </c>
    </row>
    <row r="1061" spans="2:16" ht="15" customHeight="1">
      <c r="B1061" s="3" t="s">
        <v>1977</v>
      </c>
      <c r="C1061" s="12" t="str">
        <f>IF(AND(tblSalaries[[#This Row],[Region]]=Selected_Region, tblSalaries[[#This Row],[Job Type]]=Selected_Job_Type), COUNT($C$5:C1060), "")</f>
        <v/>
      </c>
      <c r="D1061" s="5">
        <v>41055.04414351852</v>
      </c>
      <c r="E1061" s="6">
        <v>65000</v>
      </c>
      <c r="F1061" s="3">
        <v>65000</v>
      </c>
      <c r="G1061" s="3" t="s">
        <v>48</v>
      </c>
      <c r="H1061" s="3">
        <f>tblSalaries[[#This Row],[clean Salary (in local currency)]]*VLOOKUP(tblSalaries[[#This Row],[Currency]],tblXrate[#Data],2,FALSE)</f>
        <v>63918.498996971248</v>
      </c>
      <c r="I1061" s="3" t="s">
        <v>1978</v>
      </c>
      <c r="J1061" s="3" t="s">
        <v>134</v>
      </c>
      <c r="K1061" s="3" t="s">
        <v>50</v>
      </c>
      <c r="L1061" s="3" t="str">
        <f>VLOOKUP(tblSalaries[[#This Row],[Where do you work]],tblCountries[[Actual]:[Mapping]],2,FALSE)</f>
        <v>Canada</v>
      </c>
      <c r="M1061" s="12" t="str">
        <f>VLOOKUP(tblSalaries[[#This Row],[clean Country]], mapping!$M$4:$N$137, 2, FALSE)</f>
        <v>US / Canada</v>
      </c>
      <c r="N1061" s="3" t="s">
        <v>38</v>
      </c>
      <c r="O1061" s="12">
        <v>5</v>
      </c>
    </row>
    <row r="1062" spans="2:16" ht="15" customHeight="1">
      <c r="B1062" s="3" t="s">
        <v>2192</v>
      </c>
      <c r="C1062" s="12" t="str">
        <f>IF(AND(tblSalaries[[#This Row],[Region]]=Selected_Region, tblSalaries[[#This Row],[Job Type]]=Selected_Job_Type), COUNT($C$5:C1061), "")</f>
        <v/>
      </c>
      <c r="D1062" s="5">
        <v>41055.220972222225</v>
      </c>
      <c r="E1062" s="6" t="s">
        <v>2193</v>
      </c>
      <c r="F1062" s="3">
        <v>120000</v>
      </c>
      <c r="G1062" s="3" t="s">
        <v>36</v>
      </c>
      <c r="H1062" s="3">
        <f>tblSalaries[[#This Row],[clean Salary (in local currency)]]*VLOOKUP(tblSalaries[[#This Row],[Currency]],tblXrate[#Data],2,FALSE)</f>
        <v>120000</v>
      </c>
      <c r="I1062" s="3" t="s">
        <v>2194</v>
      </c>
      <c r="J1062" s="3" t="s">
        <v>134</v>
      </c>
      <c r="K1062" s="3" t="s">
        <v>2195</v>
      </c>
      <c r="L1062" s="3" t="str">
        <f>VLOOKUP(tblSalaries[[#This Row],[Where do you work]],tblCountries[[Actual]:[Mapping]],2,FALSE)</f>
        <v>New Zealand</v>
      </c>
      <c r="M1062" s="12" t="str">
        <f>VLOOKUP(tblSalaries[[#This Row],[clean Country]], mapping!$M$4:$N$137, 2, FALSE)</f>
        <v>Pacific</v>
      </c>
      <c r="N1062" s="3" t="s">
        <v>34</v>
      </c>
      <c r="O1062" s="12">
        <v>2.5</v>
      </c>
    </row>
    <row r="1063" spans="2:16" ht="15" customHeight="1">
      <c r="B1063" s="3" t="s">
        <v>2196</v>
      </c>
      <c r="C1063" s="12" t="str">
        <f>IF(AND(tblSalaries[[#This Row],[Region]]=Selected_Region, tblSalaries[[#This Row],[Job Type]]=Selected_Job_Type), COUNT($C$5:C1062), "")</f>
        <v/>
      </c>
      <c r="D1063" s="5">
        <v>41055.304826388892</v>
      </c>
      <c r="E1063" s="6">
        <v>90000</v>
      </c>
      <c r="F1063" s="3">
        <v>90000</v>
      </c>
      <c r="G1063" s="3" t="s">
        <v>36</v>
      </c>
      <c r="H1063" s="3">
        <f>tblSalaries[[#This Row],[clean Salary (in local currency)]]*VLOOKUP(tblSalaries[[#This Row],[Currency]],tblXrate[#Data],2,FALSE)</f>
        <v>90000</v>
      </c>
      <c r="I1063" s="3" t="s">
        <v>134</v>
      </c>
      <c r="J1063" s="3" t="s">
        <v>134</v>
      </c>
      <c r="K1063" s="3" t="s">
        <v>0</v>
      </c>
      <c r="L1063" s="3" t="str">
        <f>VLOOKUP(tblSalaries[[#This Row],[Where do you work]],tblCountries[[Actual]:[Mapping]],2,FALSE)</f>
        <v>USA</v>
      </c>
      <c r="M1063" s="12" t="str">
        <f>VLOOKUP(tblSalaries[[#This Row],[clean Country]], mapping!$M$4:$N$137, 2, FALSE)</f>
        <v>US / Canada</v>
      </c>
      <c r="N1063" s="3" t="s">
        <v>34</v>
      </c>
      <c r="O1063" s="12">
        <v>2.5</v>
      </c>
      <c r="P1063" s="3">
        <v>15</v>
      </c>
    </row>
    <row r="1064" spans="2:16" ht="15" customHeight="1">
      <c r="B1064" s="3" t="s">
        <v>1607</v>
      </c>
      <c r="C1064" s="12" t="str">
        <f>IF(AND(tblSalaries[[#This Row],[Region]]=Selected_Region, tblSalaries[[#This Row],[Job Type]]=Selected_Job_Type), COUNT($C$5:C1063), "")</f>
        <v/>
      </c>
      <c r="D1064" s="5">
        <v>41055.584131944444</v>
      </c>
      <c r="E1064" s="6">
        <v>10000</v>
      </c>
      <c r="F1064" s="3">
        <v>10000</v>
      </c>
      <c r="G1064" s="3" t="s">
        <v>36</v>
      </c>
      <c r="H1064" s="3">
        <f>tblSalaries[[#This Row],[clean Salary (in local currency)]]*VLOOKUP(tblSalaries[[#This Row],[Currency]],tblXrate[#Data],2,FALSE)</f>
        <v>10000</v>
      </c>
      <c r="I1064" s="3" t="s">
        <v>1606</v>
      </c>
      <c r="J1064" s="3" t="s">
        <v>134</v>
      </c>
      <c r="K1064" s="3" t="s">
        <v>1</v>
      </c>
      <c r="L1064" s="3" t="str">
        <f>VLOOKUP(tblSalaries[[#This Row],[Where do you work]],tblCountries[[Actual]:[Mapping]],2,FALSE)</f>
        <v>India</v>
      </c>
      <c r="M1064" s="12" t="str">
        <f>VLOOKUP(tblSalaries[[#This Row],[clean Country]], mapping!$M$4:$N$137, 2, FALSE)</f>
        <v>Asia</v>
      </c>
      <c r="N1064" s="3" t="s">
        <v>38</v>
      </c>
      <c r="O1064" s="12">
        <v>5</v>
      </c>
      <c r="P1064" s="3">
        <v>2</v>
      </c>
    </row>
    <row r="1065" spans="2:16" ht="15" customHeight="1">
      <c r="B1065" s="3" t="s">
        <v>1701</v>
      </c>
      <c r="C1065" s="12" t="str">
        <f>IF(AND(tblSalaries[[#This Row],[Region]]=Selected_Region, tblSalaries[[#This Row],[Job Type]]=Selected_Job_Type), COUNT($C$5:C1064), "")</f>
        <v/>
      </c>
      <c r="D1065" s="5">
        <v>41056.570196759261</v>
      </c>
      <c r="E1065" s="6">
        <v>10000</v>
      </c>
      <c r="F1065" s="3">
        <v>10000</v>
      </c>
      <c r="G1065" s="3" t="s">
        <v>36</v>
      </c>
      <c r="H1065" s="3">
        <f>tblSalaries[[#This Row],[clean Salary (in local currency)]]*VLOOKUP(tblSalaries[[#This Row],[Currency]],tblXrate[#Data],2,FALSE)</f>
        <v>10000</v>
      </c>
      <c r="I1065" s="3" t="s">
        <v>1702</v>
      </c>
      <c r="J1065" s="3" t="s">
        <v>45</v>
      </c>
      <c r="K1065" s="3" t="s">
        <v>1703</v>
      </c>
      <c r="L1065" s="3" t="str">
        <f>VLOOKUP(tblSalaries[[#This Row],[Where do you work]],tblCountries[[Actual]:[Mapping]],2,FALSE)</f>
        <v>Viet Nam</v>
      </c>
      <c r="M1065" s="12" t="str">
        <f>VLOOKUP(tblSalaries[[#This Row],[clean Country]], mapping!$M$4:$N$137, 2, FALSE)</f>
        <v>Asia</v>
      </c>
      <c r="N1065" s="3" t="s">
        <v>38</v>
      </c>
      <c r="O1065" s="12">
        <v>5</v>
      </c>
      <c r="P1065" s="3">
        <v>4</v>
      </c>
    </row>
    <row r="1066" spans="2:16" ht="15" customHeight="1">
      <c r="B1066" s="3" t="s">
        <v>2441</v>
      </c>
      <c r="C1066" s="12" t="str">
        <f>IF(AND(tblSalaries[[#This Row],[Region]]=Selected_Region, tblSalaries[[#This Row],[Job Type]]=Selected_Job_Type), COUNT($C$5:C1065), "")</f>
        <v/>
      </c>
      <c r="D1066" s="5">
        <v>41058.66196759259</v>
      </c>
      <c r="E1066" s="6">
        <v>10000</v>
      </c>
      <c r="F1066" s="3">
        <v>10000</v>
      </c>
      <c r="G1066" s="3" t="s">
        <v>36</v>
      </c>
      <c r="H1066" s="3">
        <f>tblSalaries[[#This Row],[clean Salary (in local currency)]]*VLOOKUP(tblSalaries[[#This Row],[Currency]],tblXrate[#Data],2,FALSE)</f>
        <v>10000</v>
      </c>
      <c r="I1066" s="3" t="s">
        <v>2431</v>
      </c>
      <c r="J1066" s="3" t="s">
        <v>632</v>
      </c>
      <c r="K1066" s="3" t="s">
        <v>1</v>
      </c>
      <c r="L1066" s="3" t="str">
        <f>VLOOKUP(tblSalaries[[#This Row],[Where do you work]],tblCountries[[Actual]:[Mapping]],2,FALSE)</f>
        <v>India</v>
      </c>
      <c r="M1066" s="12" t="str">
        <f>VLOOKUP(tblSalaries[[#This Row],[clean Country]], mapping!$M$4:$N$137, 2, FALSE)</f>
        <v>Asia</v>
      </c>
      <c r="N1066" s="3" t="s">
        <v>73</v>
      </c>
      <c r="O1066" s="12">
        <v>1.5</v>
      </c>
      <c r="P1066" s="3">
        <v>0.5</v>
      </c>
    </row>
    <row r="1067" spans="2:16" ht="15" customHeight="1">
      <c r="B1067" s="3" t="s">
        <v>2444</v>
      </c>
      <c r="C1067" s="12" t="str">
        <f>IF(AND(tblSalaries[[#This Row],[Region]]=Selected_Region, tblSalaries[[#This Row],[Job Type]]=Selected_Job_Type), COUNT($C$5:C1066), "")</f>
        <v/>
      </c>
      <c r="D1067" s="5">
        <v>41061.852349537039</v>
      </c>
      <c r="E1067" s="6">
        <v>10000</v>
      </c>
      <c r="F1067" s="3">
        <v>10000</v>
      </c>
      <c r="G1067" s="3" t="s">
        <v>36</v>
      </c>
      <c r="H1067" s="3">
        <f>tblSalaries[[#This Row],[clean Salary (in local currency)]]*VLOOKUP(tblSalaries[[#This Row],[Currency]],tblXrate[#Data],2,FALSE)</f>
        <v>10000</v>
      </c>
      <c r="I1067" s="3" t="s">
        <v>2431</v>
      </c>
      <c r="J1067" s="3" t="s">
        <v>632</v>
      </c>
      <c r="K1067" s="3" t="s">
        <v>1</v>
      </c>
      <c r="L1067" s="3" t="str">
        <f>VLOOKUP(tblSalaries[[#This Row],[Where do you work]],tblCountries[[Actual]:[Mapping]],2,FALSE)</f>
        <v>India</v>
      </c>
      <c r="M1067" s="12" t="str">
        <f>VLOOKUP(tblSalaries[[#This Row],[clean Country]], mapping!$M$4:$N$137, 2, FALSE)</f>
        <v>Asia</v>
      </c>
      <c r="N1067" s="3" t="s">
        <v>61</v>
      </c>
      <c r="O1067" s="12">
        <v>8</v>
      </c>
      <c r="P1067" s="3">
        <v>6</v>
      </c>
    </row>
    <row r="1068" spans="2:16" ht="15" customHeight="1">
      <c r="B1068" s="3" t="s">
        <v>2202</v>
      </c>
      <c r="C1068" s="12" t="str">
        <f>IF(AND(tblSalaries[[#This Row],[Region]]=Selected_Region, tblSalaries[[#This Row],[Job Type]]=Selected_Job_Type), COUNT($C$5:C1067), "")</f>
        <v/>
      </c>
      <c r="D1068" s="5">
        <v>41055.64203703704</v>
      </c>
      <c r="E1068" s="6">
        <v>5000</v>
      </c>
      <c r="F1068" s="3">
        <v>60000</v>
      </c>
      <c r="G1068" s="3" t="s">
        <v>36</v>
      </c>
      <c r="H1068" s="3">
        <f>tblSalaries[[#This Row],[clean Salary (in local currency)]]*VLOOKUP(tblSalaries[[#This Row],[Currency]],tblXrate[#Data],2,FALSE)</f>
        <v>60000</v>
      </c>
      <c r="I1068" s="3" t="s">
        <v>134</v>
      </c>
      <c r="J1068" s="3" t="s">
        <v>134</v>
      </c>
      <c r="K1068" s="3" t="s">
        <v>371</v>
      </c>
      <c r="L1068" s="3" t="str">
        <f>VLOOKUP(tblSalaries[[#This Row],[Where do you work]],tblCountries[[Actual]:[Mapping]],2,FALSE)</f>
        <v>Russia</v>
      </c>
      <c r="M1068" s="12" t="str">
        <f>VLOOKUP(tblSalaries[[#This Row],[clean Country]], mapping!$M$4:$N$137, 2, FALSE)</f>
        <v>EU</v>
      </c>
      <c r="N1068" s="3" t="s">
        <v>38</v>
      </c>
      <c r="O1068" s="12">
        <v>5</v>
      </c>
      <c r="P1068" s="3">
        <v>10</v>
      </c>
    </row>
    <row r="1069" spans="2:16" ht="15" customHeight="1">
      <c r="B1069" s="3" t="s">
        <v>2504</v>
      </c>
      <c r="C1069" s="12" t="str">
        <f>IF(AND(tblSalaries[[#This Row],[Region]]=Selected_Region, tblSalaries[[#This Row],[Job Type]]=Selected_Job_Type), COUNT($C$5:C1068), "")</f>
        <v/>
      </c>
      <c r="D1069" s="5">
        <v>41064.515335648146</v>
      </c>
      <c r="E1069" s="6">
        <v>10000</v>
      </c>
      <c r="F1069" s="3">
        <v>10000</v>
      </c>
      <c r="G1069" s="3" t="s">
        <v>36</v>
      </c>
      <c r="H1069" s="3">
        <f>tblSalaries[[#This Row],[clean Salary (in local currency)]]*VLOOKUP(tblSalaries[[#This Row],[Currency]],tblXrate[#Data],2,FALSE)</f>
        <v>10000</v>
      </c>
      <c r="I1069" s="3" t="s">
        <v>2477</v>
      </c>
      <c r="J1069" s="3" t="s">
        <v>632</v>
      </c>
      <c r="K1069" s="3" t="s">
        <v>1</v>
      </c>
      <c r="L1069" s="3" t="str">
        <f>VLOOKUP(tblSalaries[[#This Row],[Where do you work]],tblCountries[[Actual]:[Mapping]],2,FALSE)</f>
        <v>India</v>
      </c>
      <c r="M1069" s="12" t="str">
        <f>VLOOKUP(tblSalaries[[#This Row],[clean Country]], mapping!$M$4:$N$137, 2, FALSE)</f>
        <v>Asia</v>
      </c>
      <c r="N1069" s="3" t="s">
        <v>61</v>
      </c>
      <c r="O1069" s="12">
        <v>8</v>
      </c>
      <c r="P1069" s="3">
        <v>2</v>
      </c>
    </row>
    <row r="1070" spans="2:16" ht="15" customHeight="1">
      <c r="B1070" s="3" t="s">
        <v>2692</v>
      </c>
      <c r="C1070" s="12" t="str">
        <f>IF(AND(tblSalaries[[#This Row],[Region]]=Selected_Region, tblSalaries[[#This Row],[Job Type]]=Selected_Job_Type), COUNT($C$5:C1069), "")</f>
        <v/>
      </c>
      <c r="D1070" s="5">
        <v>41056.647337962961</v>
      </c>
      <c r="E1070" s="6">
        <v>10000</v>
      </c>
      <c r="F1070" s="3">
        <v>10000</v>
      </c>
      <c r="G1070" s="3" t="s">
        <v>36</v>
      </c>
      <c r="H1070" s="3">
        <f>tblSalaries[[#This Row],[clean Salary (in local currency)]]*VLOOKUP(tblSalaries[[#This Row],[Currency]],tblXrate[#Data],2,FALSE)</f>
        <v>10000</v>
      </c>
      <c r="I1070" s="3" t="s">
        <v>2691</v>
      </c>
      <c r="J1070" s="3" t="s">
        <v>134</v>
      </c>
      <c r="K1070" s="3" t="s">
        <v>1</v>
      </c>
      <c r="L1070" s="3" t="str">
        <f>VLOOKUP(tblSalaries[[#This Row],[Where do you work]],tblCountries[[Actual]:[Mapping]],2,FALSE)</f>
        <v>India</v>
      </c>
      <c r="M1070" s="12" t="str">
        <f>VLOOKUP(tblSalaries[[#This Row],[clean Country]], mapping!$M$4:$N$137, 2, FALSE)</f>
        <v>Asia</v>
      </c>
      <c r="N1070" s="3" t="s">
        <v>38</v>
      </c>
      <c r="O1070" s="12">
        <v>5</v>
      </c>
      <c r="P1070" s="3">
        <v>6</v>
      </c>
    </row>
    <row r="1071" spans="2:16" ht="15" customHeight="1">
      <c r="B1071" s="3" t="s">
        <v>2908</v>
      </c>
      <c r="C1071" s="12" t="str">
        <f>IF(AND(tblSalaries[[#This Row],[Region]]=Selected_Region, tblSalaries[[#This Row],[Job Type]]=Selected_Job_Type), COUNT($C$5:C1070), "")</f>
        <v/>
      </c>
      <c r="D1071" s="5">
        <v>41060.439664351848</v>
      </c>
      <c r="E1071" s="6" t="s">
        <v>2909</v>
      </c>
      <c r="F1071" s="3">
        <v>10000</v>
      </c>
      <c r="G1071" s="3" t="s">
        <v>36</v>
      </c>
      <c r="H1071" s="3">
        <f>tblSalaries[[#This Row],[clean Salary (in local currency)]]*VLOOKUP(tblSalaries[[#This Row],[Currency]],tblXrate[#Data],2,FALSE)</f>
        <v>10000</v>
      </c>
      <c r="I1071" s="3" t="s">
        <v>2910</v>
      </c>
      <c r="J1071" s="3" t="s">
        <v>134</v>
      </c>
      <c r="K1071" s="3" t="s">
        <v>2911</v>
      </c>
      <c r="L1071" s="3" t="str">
        <f>VLOOKUP(tblSalaries[[#This Row],[Where do you work]],tblCountries[[Actual]:[Mapping]],2,FALSE)</f>
        <v>Vietnam</v>
      </c>
      <c r="M1071" s="12" t="str">
        <f>VLOOKUP(tblSalaries[[#This Row],[clean Country]], mapping!$M$4:$N$137, 2, FALSE)</f>
        <v>Asia</v>
      </c>
      <c r="N1071" s="3" t="s">
        <v>34</v>
      </c>
      <c r="O1071" s="12">
        <v>2.5</v>
      </c>
      <c r="P1071" s="3">
        <v>8</v>
      </c>
    </row>
    <row r="1072" spans="2:16" ht="15" customHeight="1">
      <c r="B1072" s="3" t="s">
        <v>2209</v>
      </c>
      <c r="C1072" s="12" t="str">
        <f>IF(AND(tblSalaries[[#This Row],[Region]]=Selected_Region, tblSalaries[[#This Row],[Job Type]]=Selected_Job_Type), COUNT($C$5:C1071), "")</f>
        <v/>
      </c>
      <c r="D1072" s="5">
        <v>41056.720416666663</v>
      </c>
      <c r="E1072" s="6" t="s">
        <v>1796</v>
      </c>
      <c r="F1072" s="3">
        <v>65000</v>
      </c>
      <c r="G1072" s="3" t="s">
        <v>108</v>
      </c>
      <c r="H1072" s="3">
        <f>tblSalaries[[#This Row],[clean Salary (in local currency)]]*VLOOKUP(tblSalaries[[#This Row],[Currency]],tblXrate[#Data],2,FALSE)</f>
        <v>102451.58768437347</v>
      </c>
      <c r="I1072" s="3" t="s">
        <v>134</v>
      </c>
      <c r="J1072" s="3" t="s">
        <v>134</v>
      </c>
      <c r="K1072" s="3" t="s">
        <v>89</v>
      </c>
      <c r="L1072" s="3" t="str">
        <f>VLOOKUP(tblSalaries[[#This Row],[Where do you work]],tblCountries[[Actual]:[Mapping]],2,FALSE)</f>
        <v>UK</v>
      </c>
      <c r="M1072" s="12" t="str">
        <f>VLOOKUP(tblSalaries[[#This Row],[clean Country]], mapping!$M$4:$N$137, 2, FALSE)</f>
        <v>EU</v>
      </c>
      <c r="N1072" s="3" t="s">
        <v>73</v>
      </c>
      <c r="O1072" s="12">
        <v>1.5</v>
      </c>
      <c r="P1072" s="3">
        <v>15</v>
      </c>
    </row>
    <row r="1073" spans="2:16" ht="15" customHeight="1">
      <c r="B1073" s="3" t="s">
        <v>3057</v>
      </c>
      <c r="C1073" s="12" t="str">
        <f>IF(AND(tblSalaries[[#This Row],[Region]]=Selected_Region, tblSalaries[[#This Row],[Job Type]]=Selected_Job_Type), COUNT($C$5:C1072), "")</f>
        <v/>
      </c>
      <c r="D1073" s="5">
        <v>41055.670162037037</v>
      </c>
      <c r="E1073" s="6">
        <v>10000</v>
      </c>
      <c r="F1073" s="3">
        <v>10000</v>
      </c>
      <c r="G1073" s="3" t="s">
        <v>36</v>
      </c>
      <c r="H1073" s="3">
        <f>tblSalaries[[#This Row],[clean Salary (in local currency)]]*VLOOKUP(tblSalaries[[#This Row],[Currency]],tblXrate[#Data],2,FALSE)</f>
        <v>10000</v>
      </c>
      <c r="I1073" s="3" t="s">
        <v>3058</v>
      </c>
      <c r="J1073" s="3" t="s">
        <v>112</v>
      </c>
      <c r="K1073" s="3" t="s">
        <v>1</v>
      </c>
      <c r="L1073" s="3" t="str">
        <f>VLOOKUP(tblSalaries[[#This Row],[Where do you work]],tblCountries[[Actual]:[Mapping]],2,FALSE)</f>
        <v>India</v>
      </c>
      <c r="M1073" s="12" t="str">
        <f>VLOOKUP(tblSalaries[[#This Row],[clean Country]], mapping!$M$4:$N$137, 2, FALSE)</f>
        <v>Asia</v>
      </c>
      <c r="N1073" s="3" t="s">
        <v>38</v>
      </c>
      <c r="O1073" s="12">
        <v>5</v>
      </c>
      <c r="P1073" s="3">
        <v>12</v>
      </c>
    </row>
    <row r="1074" spans="2:16" ht="15" customHeight="1">
      <c r="B1074" s="3" t="s">
        <v>300</v>
      </c>
      <c r="C1074" s="12" t="str">
        <f>IF(AND(tblSalaries[[#This Row],[Region]]=Selected_Region, tblSalaries[[#This Row],[Job Type]]=Selected_Job_Type), COUNT($C$5:C1073), "")</f>
        <v/>
      </c>
      <c r="D1074" s="5">
        <v>41055.789490740739</v>
      </c>
      <c r="E1074" s="6">
        <v>570000</v>
      </c>
      <c r="F1074" s="3">
        <v>570000</v>
      </c>
      <c r="G1074" s="3" t="s">
        <v>31</v>
      </c>
      <c r="H1074" s="3">
        <f>tblSalaries[[#This Row],[clean Salary (in local currency)]]*VLOOKUP(tblSalaries[[#This Row],[Currency]],tblXrate[#Data],2,FALSE)</f>
        <v>10150.512511842264</v>
      </c>
      <c r="I1074" s="3" t="s">
        <v>112</v>
      </c>
      <c r="J1074" s="3" t="s">
        <v>112</v>
      </c>
      <c r="K1074" s="3" t="s">
        <v>1</v>
      </c>
      <c r="L1074" s="3" t="str">
        <f>VLOOKUP(tblSalaries[[#This Row],[Where do you work]],tblCountries[[Actual]:[Mapping]],2,FALSE)</f>
        <v>India</v>
      </c>
      <c r="M1074" s="12" t="str">
        <f>VLOOKUP(tblSalaries[[#This Row],[clean Country]], mapping!$M$4:$N$137, 2, FALSE)</f>
        <v>Asia</v>
      </c>
      <c r="N1074" s="3" t="s">
        <v>61</v>
      </c>
      <c r="O1074" s="12">
        <v>8</v>
      </c>
      <c r="P1074" s="3">
        <v>2.4</v>
      </c>
    </row>
    <row r="1075" spans="2:16" ht="15" customHeight="1">
      <c r="B1075" s="3" t="s">
        <v>2451</v>
      </c>
      <c r="C1075" s="12" t="str">
        <f>IF(AND(tblSalaries[[#This Row],[Region]]=Selected_Region, tblSalaries[[#This Row],[Job Type]]=Selected_Job_Type), COUNT($C$5:C1074), "")</f>
        <v/>
      </c>
      <c r="D1075" s="5">
        <v>41057.518067129633</v>
      </c>
      <c r="E1075" s="6" t="s">
        <v>2452</v>
      </c>
      <c r="F1075" s="3">
        <v>570000</v>
      </c>
      <c r="G1075" s="3" t="s">
        <v>31</v>
      </c>
      <c r="H1075" s="3">
        <f>tblSalaries[[#This Row],[clean Salary (in local currency)]]*VLOOKUP(tblSalaries[[#This Row],[Currency]],tblXrate[#Data],2,FALSE)</f>
        <v>10150.512511842264</v>
      </c>
      <c r="I1075" s="3" t="s">
        <v>2453</v>
      </c>
      <c r="J1075" s="3" t="s">
        <v>112</v>
      </c>
      <c r="K1075" s="3" t="s">
        <v>1</v>
      </c>
      <c r="L1075" s="3" t="str">
        <f>VLOOKUP(tblSalaries[[#This Row],[Where do you work]],tblCountries[[Actual]:[Mapping]],2,FALSE)</f>
        <v>India</v>
      </c>
      <c r="M1075" s="12" t="str">
        <f>VLOOKUP(tblSalaries[[#This Row],[clean Country]], mapping!$M$4:$N$137, 2, FALSE)</f>
        <v>Asia</v>
      </c>
      <c r="N1075" s="3" t="s">
        <v>38</v>
      </c>
      <c r="O1075" s="12">
        <v>5</v>
      </c>
      <c r="P1075" s="3">
        <v>5</v>
      </c>
    </row>
    <row r="1076" spans="2:16" ht="15" customHeight="1">
      <c r="B1076" s="3" t="s">
        <v>723</v>
      </c>
      <c r="C1076" s="12" t="str">
        <f>IF(AND(tblSalaries[[#This Row],[Region]]=Selected_Region, tblSalaries[[#This Row],[Job Type]]=Selected_Job_Type), COUNT($C$5:C1075), "")</f>
        <v/>
      </c>
      <c r="D1076" s="5">
        <v>41055.541122685187</v>
      </c>
      <c r="E1076" s="6">
        <v>10200</v>
      </c>
      <c r="F1076" s="3">
        <v>10200</v>
      </c>
      <c r="G1076" s="3" t="s">
        <v>36</v>
      </c>
      <c r="H1076" s="3">
        <f>tblSalaries[[#This Row],[clean Salary (in local currency)]]*VLOOKUP(tblSalaries[[#This Row],[Currency]],tblXrate[#Data],2,FALSE)</f>
        <v>10200</v>
      </c>
      <c r="I1076" s="3" t="s">
        <v>698</v>
      </c>
      <c r="J1076" s="3" t="s">
        <v>112</v>
      </c>
      <c r="K1076" s="3" t="s">
        <v>1</v>
      </c>
      <c r="L1076" s="3" t="str">
        <f>VLOOKUP(tblSalaries[[#This Row],[Where do you work]],tblCountries[[Actual]:[Mapping]],2,FALSE)</f>
        <v>India</v>
      </c>
      <c r="M1076" s="12" t="str">
        <f>VLOOKUP(tblSalaries[[#This Row],[clean Country]], mapping!$M$4:$N$137, 2, FALSE)</f>
        <v>Asia</v>
      </c>
      <c r="N1076" s="3" t="s">
        <v>38</v>
      </c>
      <c r="O1076" s="12">
        <v>5</v>
      </c>
      <c r="P1076" s="3">
        <v>4.5</v>
      </c>
    </row>
    <row r="1077" spans="2:16" ht="15" customHeight="1">
      <c r="B1077" s="3" t="s">
        <v>2216</v>
      </c>
      <c r="C1077" s="12" t="str">
        <f>IF(AND(tblSalaries[[#This Row],[Region]]=Selected_Region, tblSalaries[[#This Row],[Job Type]]=Selected_Job_Type), COUNT($C$5:C1076), "")</f>
        <v/>
      </c>
      <c r="D1077" s="5">
        <v>41058.448449074072</v>
      </c>
      <c r="E1077" s="6" t="s">
        <v>2217</v>
      </c>
      <c r="F1077" s="3">
        <v>89500</v>
      </c>
      <c r="G1077" s="3" t="s">
        <v>1231</v>
      </c>
      <c r="H1077" s="3">
        <f>tblSalaries[[#This Row],[clean Salary (in local currency)]]*VLOOKUP(tblSalaries[[#This Row],[Currency]],tblXrate[#Data],2,FALSE)</f>
        <v>28353.650809742252</v>
      </c>
      <c r="I1077" s="3" t="s">
        <v>134</v>
      </c>
      <c r="J1077" s="3" t="s">
        <v>134</v>
      </c>
      <c r="K1077" s="3" t="s">
        <v>608</v>
      </c>
      <c r="L1077" s="3" t="str">
        <f>VLOOKUP(tblSalaries[[#This Row],[Where do you work]],tblCountries[[Actual]:[Mapping]],2,FALSE)</f>
        <v>malaysia</v>
      </c>
      <c r="M1077" s="12" t="str">
        <f>VLOOKUP(tblSalaries[[#This Row],[clean Country]], mapping!$M$4:$N$137, 2, FALSE)</f>
        <v>Pacific</v>
      </c>
      <c r="N1077" s="3" t="s">
        <v>34</v>
      </c>
      <c r="O1077" s="12">
        <v>2.5</v>
      </c>
      <c r="P1077" s="3">
        <v>20</v>
      </c>
    </row>
    <row r="1078" spans="2:16" ht="15" customHeight="1">
      <c r="B1078" s="3" t="s">
        <v>530</v>
      </c>
      <c r="C1078" s="12" t="str">
        <f>IF(AND(tblSalaries[[#This Row],[Region]]=Selected_Region, tblSalaries[[#This Row],[Job Type]]=Selected_Job_Type), COUNT($C$5:C1077), "")</f>
        <v/>
      </c>
      <c r="D1078" s="5">
        <v>41058.594513888886</v>
      </c>
      <c r="E1078" s="6" t="s">
        <v>531</v>
      </c>
      <c r="F1078" s="3">
        <v>575000</v>
      </c>
      <c r="G1078" s="3" t="s">
        <v>31</v>
      </c>
      <c r="H1078" s="3">
        <f>tblSalaries[[#This Row],[clean Salary (in local currency)]]*VLOOKUP(tblSalaries[[#This Row],[Currency]],tblXrate[#Data],2,FALSE)</f>
        <v>10239.552095279476</v>
      </c>
      <c r="I1078" s="3" t="s">
        <v>532</v>
      </c>
      <c r="J1078" s="3" t="s">
        <v>134</v>
      </c>
      <c r="K1078" s="3" t="s">
        <v>1</v>
      </c>
      <c r="L1078" s="3" t="str">
        <f>VLOOKUP(tblSalaries[[#This Row],[Where do you work]],tblCountries[[Actual]:[Mapping]],2,FALSE)</f>
        <v>India</v>
      </c>
      <c r="M1078" s="12" t="str">
        <f>VLOOKUP(tblSalaries[[#This Row],[clean Country]], mapping!$M$4:$N$137, 2, FALSE)</f>
        <v>Asia</v>
      </c>
      <c r="N1078" s="3" t="s">
        <v>34</v>
      </c>
      <c r="O1078" s="12">
        <v>2.5</v>
      </c>
      <c r="P1078" s="3">
        <v>5</v>
      </c>
    </row>
    <row r="1079" spans="2:16" ht="15" customHeight="1">
      <c r="B1079" s="3" t="s">
        <v>196</v>
      </c>
      <c r="C1079" s="12" t="str">
        <f>IF(AND(tblSalaries[[#This Row],[Region]]=Selected_Region, tblSalaries[[#This Row],[Job Type]]=Selected_Job_Type), COUNT($C$5:C1078), "")</f>
        <v/>
      </c>
      <c r="D1079" s="5">
        <v>41066.737280092595</v>
      </c>
      <c r="E1079" s="6">
        <v>600000</v>
      </c>
      <c r="F1079" s="3">
        <v>600000</v>
      </c>
      <c r="G1079" s="3" t="s">
        <v>31</v>
      </c>
      <c r="H1079" s="3">
        <f>tblSalaries[[#This Row],[clean Salary (in local currency)]]*VLOOKUP(tblSalaries[[#This Row],[Currency]],tblXrate[#Data],2,FALSE)</f>
        <v>10684.750012465542</v>
      </c>
      <c r="I1079" s="3" t="s">
        <v>197</v>
      </c>
      <c r="J1079" s="3" t="s">
        <v>112</v>
      </c>
      <c r="K1079" s="3" t="s">
        <v>1</v>
      </c>
      <c r="L1079" s="3" t="str">
        <f>VLOOKUP(tblSalaries[[#This Row],[Where do you work]],tblCountries[[Actual]:[Mapping]],2,FALSE)</f>
        <v>India</v>
      </c>
      <c r="M1079" s="12" t="str">
        <f>VLOOKUP(tblSalaries[[#This Row],[clean Country]], mapping!$M$4:$N$137, 2, FALSE)</f>
        <v>Asia</v>
      </c>
      <c r="N1079" s="3" t="s">
        <v>61</v>
      </c>
      <c r="O1079" s="12">
        <v>8</v>
      </c>
      <c r="P1079" s="3">
        <v>5</v>
      </c>
    </row>
    <row r="1080" spans="2:16" ht="15" customHeight="1">
      <c r="B1080" s="3" t="s">
        <v>2221</v>
      </c>
      <c r="C1080" s="12" t="str">
        <f>IF(AND(tblSalaries[[#This Row],[Region]]=Selected_Region, tblSalaries[[#This Row],[Job Type]]=Selected_Job_Type), COUNT($C$5:C1079), "")</f>
        <v/>
      </c>
      <c r="D1080" s="5">
        <v>41058.579155092593</v>
      </c>
      <c r="E1080" s="6">
        <v>80000</v>
      </c>
      <c r="F1080" s="3">
        <v>80000</v>
      </c>
      <c r="G1080" s="3" t="s">
        <v>36</v>
      </c>
      <c r="H1080" s="3">
        <f>tblSalaries[[#This Row],[clean Salary (in local currency)]]*VLOOKUP(tblSalaries[[#This Row],[Currency]],tblXrate[#Data],2,FALSE)</f>
        <v>80000</v>
      </c>
      <c r="I1080" s="3" t="s">
        <v>134</v>
      </c>
      <c r="J1080" s="3" t="s">
        <v>134</v>
      </c>
      <c r="K1080" s="3" t="s">
        <v>0</v>
      </c>
      <c r="L1080" s="3" t="str">
        <f>VLOOKUP(tblSalaries[[#This Row],[Where do you work]],tblCountries[[Actual]:[Mapping]],2,FALSE)</f>
        <v>USA</v>
      </c>
      <c r="M1080" s="12" t="str">
        <f>VLOOKUP(tblSalaries[[#This Row],[clean Country]], mapping!$M$4:$N$137, 2, FALSE)</f>
        <v>US / Canada</v>
      </c>
      <c r="N1080" s="3" t="s">
        <v>73</v>
      </c>
      <c r="O1080" s="12">
        <v>1.5</v>
      </c>
      <c r="P1080" s="3">
        <v>6</v>
      </c>
    </row>
    <row r="1081" spans="2:16" ht="15" customHeight="1">
      <c r="B1081" s="3" t="s">
        <v>379</v>
      </c>
      <c r="C1081" s="12" t="str">
        <f>IF(AND(tblSalaries[[#This Row],[Region]]=Selected_Region, tblSalaries[[#This Row],[Job Type]]=Selected_Job_Type), COUNT($C$5:C1080), "")</f>
        <v/>
      </c>
      <c r="D1081" s="5">
        <v>41055.973576388889</v>
      </c>
      <c r="E1081" s="6" t="s">
        <v>380</v>
      </c>
      <c r="F1081" s="3">
        <v>600000</v>
      </c>
      <c r="G1081" s="3" t="s">
        <v>31</v>
      </c>
      <c r="H1081" s="3">
        <f>tblSalaries[[#This Row],[clean Salary (in local currency)]]*VLOOKUP(tblSalaries[[#This Row],[Currency]],tblXrate[#Data],2,FALSE)</f>
        <v>10684.750012465542</v>
      </c>
      <c r="I1081" s="3" t="s">
        <v>381</v>
      </c>
      <c r="J1081" s="3" t="s">
        <v>134</v>
      </c>
      <c r="K1081" s="3" t="s">
        <v>1</v>
      </c>
      <c r="L1081" s="3" t="str">
        <f>VLOOKUP(tblSalaries[[#This Row],[Where do you work]],tblCountries[[Actual]:[Mapping]],2,FALSE)</f>
        <v>India</v>
      </c>
      <c r="M1081" s="12" t="str">
        <f>VLOOKUP(tblSalaries[[#This Row],[clean Country]], mapping!$M$4:$N$137, 2, FALSE)</f>
        <v>Asia</v>
      </c>
      <c r="N1081" s="3" t="s">
        <v>61</v>
      </c>
      <c r="O1081" s="12">
        <v>8</v>
      </c>
      <c r="P1081" s="3">
        <v>20</v>
      </c>
    </row>
    <row r="1082" spans="2:16" ht="15" customHeight="1">
      <c r="B1082" s="3" t="s">
        <v>2224</v>
      </c>
      <c r="C1082" s="12" t="str">
        <f>IF(AND(tblSalaries[[#This Row],[Region]]=Selected_Region, tblSalaries[[#This Row],[Job Type]]=Selected_Job_Type), COUNT($C$5:C1081), "")</f>
        <v/>
      </c>
      <c r="D1082" s="5">
        <v>41058.949421296296</v>
      </c>
      <c r="E1082" s="6">
        <v>130000</v>
      </c>
      <c r="F1082" s="3">
        <v>130000</v>
      </c>
      <c r="G1082" s="3" t="s">
        <v>36</v>
      </c>
      <c r="H1082" s="3">
        <f>tblSalaries[[#This Row],[clean Salary (in local currency)]]*VLOOKUP(tblSalaries[[#This Row],[Currency]],tblXrate[#Data],2,FALSE)</f>
        <v>130000</v>
      </c>
      <c r="I1082" s="3" t="s">
        <v>134</v>
      </c>
      <c r="J1082" s="3" t="s">
        <v>134</v>
      </c>
      <c r="K1082" s="3" t="s">
        <v>0</v>
      </c>
      <c r="L1082" s="3" t="str">
        <f>VLOOKUP(tblSalaries[[#This Row],[Where do you work]],tblCountries[[Actual]:[Mapping]],2,FALSE)</f>
        <v>USA</v>
      </c>
      <c r="M1082" s="12" t="str">
        <f>VLOOKUP(tblSalaries[[#This Row],[clean Country]], mapping!$M$4:$N$137, 2, FALSE)</f>
        <v>US / Canada</v>
      </c>
      <c r="N1082" s="3" t="s">
        <v>73</v>
      </c>
      <c r="O1082" s="12">
        <v>1.5</v>
      </c>
      <c r="P1082" s="3">
        <v>25</v>
      </c>
    </row>
    <row r="1083" spans="2:16" ht="15" customHeight="1">
      <c r="B1083" s="3" t="s">
        <v>2225</v>
      </c>
      <c r="C1083" s="12" t="str">
        <f>IF(AND(tblSalaries[[#This Row],[Region]]=Selected_Region, tblSalaries[[#This Row],[Job Type]]=Selected_Job_Type), COUNT($C$5:C1082), "")</f>
        <v/>
      </c>
      <c r="D1083" s="5">
        <v>41059.052453703705</v>
      </c>
      <c r="E1083" s="6">
        <v>72000</v>
      </c>
      <c r="F1083" s="3">
        <v>72000</v>
      </c>
      <c r="G1083" s="3" t="s">
        <v>36</v>
      </c>
      <c r="H1083" s="3">
        <f>tblSalaries[[#This Row],[clean Salary (in local currency)]]*VLOOKUP(tblSalaries[[#This Row],[Currency]],tblXrate[#Data],2,FALSE)</f>
        <v>72000</v>
      </c>
      <c r="I1083" s="3" t="s">
        <v>134</v>
      </c>
      <c r="J1083" s="3" t="s">
        <v>134</v>
      </c>
      <c r="K1083" s="3" t="s">
        <v>0</v>
      </c>
      <c r="L1083" s="3" t="str">
        <f>VLOOKUP(tblSalaries[[#This Row],[Where do you work]],tblCountries[[Actual]:[Mapping]],2,FALSE)</f>
        <v>USA</v>
      </c>
      <c r="M1083" s="12" t="str">
        <f>VLOOKUP(tblSalaries[[#This Row],[clean Country]], mapping!$M$4:$N$137, 2, FALSE)</f>
        <v>US / Canada</v>
      </c>
      <c r="N1083" s="3" t="s">
        <v>73</v>
      </c>
      <c r="O1083" s="12">
        <v>1.5</v>
      </c>
      <c r="P1083" s="3">
        <v>20</v>
      </c>
    </row>
    <row r="1084" spans="2:16" ht="15" customHeight="1">
      <c r="B1084" s="3" t="s">
        <v>473</v>
      </c>
      <c r="C1084" s="12" t="str">
        <f>IF(AND(tblSalaries[[#This Row],[Region]]=Selected_Region, tblSalaries[[#This Row],[Job Type]]=Selected_Job_Type), COUNT($C$5:C1083), "")</f>
        <v/>
      </c>
      <c r="D1084" s="5">
        <v>41058.720671296294</v>
      </c>
      <c r="E1084" s="6" t="s">
        <v>474</v>
      </c>
      <c r="F1084" s="3">
        <v>600000</v>
      </c>
      <c r="G1084" s="3" t="s">
        <v>31</v>
      </c>
      <c r="H1084" s="3">
        <f>tblSalaries[[#This Row],[clean Salary (in local currency)]]*VLOOKUP(tblSalaries[[#This Row],[Currency]],tblXrate[#Data],2,FALSE)</f>
        <v>10684.750012465542</v>
      </c>
      <c r="I1084" s="3" t="s">
        <v>460</v>
      </c>
      <c r="J1084" s="3" t="s">
        <v>134</v>
      </c>
      <c r="K1084" s="3" t="s">
        <v>1</v>
      </c>
      <c r="L1084" s="3" t="str">
        <f>VLOOKUP(tblSalaries[[#This Row],[Where do you work]],tblCountries[[Actual]:[Mapping]],2,FALSE)</f>
        <v>India</v>
      </c>
      <c r="M1084" s="12" t="str">
        <f>VLOOKUP(tblSalaries[[#This Row],[clean Country]], mapping!$M$4:$N$137, 2, FALSE)</f>
        <v>Asia</v>
      </c>
      <c r="N1084" s="3" t="s">
        <v>73</v>
      </c>
      <c r="O1084" s="12">
        <v>1.5</v>
      </c>
      <c r="P1084" s="3">
        <v>7</v>
      </c>
    </row>
    <row r="1085" spans="2:16" ht="15" customHeight="1">
      <c r="B1085" s="3" t="s">
        <v>2228</v>
      </c>
      <c r="C1085" s="12" t="str">
        <f>IF(AND(tblSalaries[[#This Row],[Region]]=Selected_Region, tblSalaries[[#This Row],[Job Type]]=Selected_Job_Type), COUNT($C$5:C1084), "")</f>
        <v/>
      </c>
      <c r="D1085" s="5">
        <v>41059.92454861111</v>
      </c>
      <c r="E1085" s="6" t="s">
        <v>582</v>
      </c>
      <c r="F1085" s="3">
        <v>15000</v>
      </c>
      <c r="G1085" s="3" t="s">
        <v>36</v>
      </c>
      <c r="H1085" s="3">
        <f>tblSalaries[[#This Row],[clean Salary (in local currency)]]*VLOOKUP(tblSalaries[[#This Row],[Currency]],tblXrate[#Data],2,FALSE)</f>
        <v>15000</v>
      </c>
      <c r="I1085" s="3" t="s">
        <v>134</v>
      </c>
      <c r="J1085" s="3" t="s">
        <v>134</v>
      </c>
      <c r="K1085" s="3" t="s">
        <v>127</v>
      </c>
      <c r="L1085" s="3" t="str">
        <f>VLOOKUP(tblSalaries[[#This Row],[Where do you work]],tblCountries[[Actual]:[Mapping]],2,FALSE)</f>
        <v>Romania</v>
      </c>
      <c r="M1085" s="12" t="str">
        <f>VLOOKUP(tblSalaries[[#This Row],[clean Country]], mapping!$M$4:$N$137, 2, FALSE)</f>
        <v>EU</v>
      </c>
      <c r="N1085" s="3" t="s">
        <v>34</v>
      </c>
      <c r="O1085" s="12">
        <v>2.5</v>
      </c>
      <c r="P1085" s="3">
        <v>5</v>
      </c>
    </row>
    <row r="1086" spans="2:16" ht="15" customHeight="1">
      <c r="B1086" s="3" t="s">
        <v>524</v>
      </c>
      <c r="C1086" s="12" t="str">
        <f>IF(AND(tblSalaries[[#This Row],[Region]]=Selected_Region, tblSalaries[[#This Row],[Job Type]]=Selected_Job_Type), COUNT($C$5:C1085), "")</f>
        <v/>
      </c>
      <c r="D1086" s="5">
        <v>41056.546412037038</v>
      </c>
      <c r="E1086" s="6">
        <v>600000</v>
      </c>
      <c r="F1086" s="3">
        <v>600000</v>
      </c>
      <c r="G1086" s="3" t="s">
        <v>31</v>
      </c>
      <c r="H1086" s="3">
        <f>tblSalaries[[#This Row],[clean Salary (in local currency)]]*VLOOKUP(tblSalaries[[#This Row],[Currency]],tblXrate[#Data],2,FALSE)</f>
        <v>10684.750012465542</v>
      </c>
      <c r="I1086" s="3" t="s">
        <v>525</v>
      </c>
      <c r="J1086" s="3" t="s">
        <v>134</v>
      </c>
      <c r="K1086" s="3" t="s">
        <v>1</v>
      </c>
      <c r="L1086" s="3" t="str">
        <f>VLOOKUP(tblSalaries[[#This Row],[Where do you work]],tblCountries[[Actual]:[Mapping]],2,FALSE)</f>
        <v>India</v>
      </c>
      <c r="M1086" s="12" t="str">
        <f>VLOOKUP(tblSalaries[[#This Row],[clean Country]], mapping!$M$4:$N$137, 2, FALSE)</f>
        <v>Asia</v>
      </c>
      <c r="N1086" s="3" t="s">
        <v>61</v>
      </c>
      <c r="O1086" s="12">
        <v>8</v>
      </c>
      <c r="P1086" s="3">
        <v>5</v>
      </c>
    </row>
    <row r="1087" spans="2:16" ht="15" customHeight="1">
      <c r="B1087" s="3" t="s">
        <v>562</v>
      </c>
      <c r="C1087" s="12" t="str">
        <f>IF(AND(tblSalaries[[#This Row],[Region]]=Selected_Region, tblSalaries[[#This Row],[Job Type]]=Selected_Job_Type), COUNT($C$5:C1086), "")</f>
        <v/>
      </c>
      <c r="D1087" s="5">
        <v>41057.025231481479</v>
      </c>
      <c r="E1087" s="6" t="s">
        <v>563</v>
      </c>
      <c r="F1087" s="3">
        <v>600000</v>
      </c>
      <c r="G1087" s="3" t="s">
        <v>31</v>
      </c>
      <c r="H1087" s="3">
        <f>tblSalaries[[#This Row],[clean Salary (in local currency)]]*VLOOKUP(tblSalaries[[#This Row],[Currency]],tblXrate[#Data],2,FALSE)</f>
        <v>10684.750012465542</v>
      </c>
      <c r="I1087" s="3" t="s">
        <v>564</v>
      </c>
      <c r="J1087" s="3" t="s">
        <v>112</v>
      </c>
      <c r="K1087" s="3" t="s">
        <v>1</v>
      </c>
      <c r="L1087" s="3" t="str">
        <f>VLOOKUP(tblSalaries[[#This Row],[Where do you work]],tblCountries[[Actual]:[Mapping]],2,FALSE)</f>
        <v>India</v>
      </c>
      <c r="M1087" s="12" t="str">
        <f>VLOOKUP(tblSalaries[[#This Row],[clean Country]], mapping!$M$4:$N$137, 2, FALSE)</f>
        <v>Asia</v>
      </c>
      <c r="N1087" s="3" t="s">
        <v>38</v>
      </c>
      <c r="O1087" s="12">
        <v>5</v>
      </c>
      <c r="P1087" s="3">
        <v>11</v>
      </c>
    </row>
    <row r="1088" spans="2:16" ht="15" customHeight="1">
      <c r="B1088" s="3" t="s">
        <v>743</v>
      </c>
      <c r="C1088" s="12" t="str">
        <f>IF(AND(tblSalaries[[#This Row],[Region]]=Selected_Region, tblSalaries[[#This Row],[Job Type]]=Selected_Job_Type), COUNT($C$5:C1087), "")</f>
        <v/>
      </c>
      <c r="D1088" s="5">
        <v>41057.567476851851</v>
      </c>
      <c r="E1088" s="6">
        <v>600000</v>
      </c>
      <c r="F1088" s="3">
        <v>600000</v>
      </c>
      <c r="G1088" s="3" t="s">
        <v>31</v>
      </c>
      <c r="H1088" s="3">
        <f>tblSalaries[[#This Row],[clean Salary (in local currency)]]*VLOOKUP(tblSalaries[[#This Row],[Currency]],tblXrate[#Data],2,FALSE)</f>
        <v>10684.750012465542</v>
      </c>
      <c r="I1088" s="3" t="s">
        <v>700</v>
      </c>
      <c r="J1088" s="3" t="s">
        <v>112</v>
      </c>
      <c r="K1088" s="3" t="s">
        <v>1</v>
      </c>
      <c r="L1088" s="3" t="str">
        <f>VLOOKUP(tblSalaries[[#This Row],[Where do you work]],tblCountries[[Actual]:[Mapping]],2,FALSE)</f>
        <v>India</v>
      </c>
      <c r="M1088" s="12" t="str">
        <f>VLOOKUP(tblSalaries[[#This Row],[clean Country]], mapping!$M$4:$N$137, 2, FALSE)</f>
        <v>Asia</v>
      </c>
      <c r="N1088" s="3" t="s">
        <v>61</v>
      </c>
      <c r="O1088" s="12">
        <v>8</v>
      </c>
      <c r="P1088" s="3">
        <v>12</v>
      </c>
    </row>
    <row r="1089" spans="2:16" ht="15" customHeight="1">
      <c r="B1089" s="3" t="s">
        <v>2234</v>
      </c>
      <c r="C1089" s="12" t="str">
        <f>IF(AND(tblSalaries[[#This Row],[Region]]=Selected_Region, tblSalaries[[#This Row],[Job Type]]=Selected_Job_Type), COUNT($C$5:C1088), "")</f>
        <v/>
      </c>
      <c r="D1089" s="5">
        <v>41068.875289351854</v>
      </c>
      <c r="E1089" s="6">
        <v>67000</v>
      </c>
      <c r="F1089" s="3">
        <v>67000</v>
      </c>
      <c r="G1089" s="3" t="s">
        <v>36</v>
      </c>
      <c r="H1089" s="3">
        <f>tblSalaries[[#This Row],[clean Salary (in local currency)]]*VLOOKUP(tblSalaries[[#This Row],[Currency]],tblXrate[#Data],2,FALSE)</f>
        <v>67000</v>
      </c>
      <c r="I1089" s="3" t="s">
        <v>134</v>
      </c>
      <c r="J1089" s="3" t="s">
        <v>134</v>
      </c>
      <c r="K1089" s="3" t="s">
        <v>0</v>
      </c>
      <c r="L1089" s="3" t="str">
        <f>VLOOKUP(tblSalaries[[#This Row],[Where do you work]],tblCountries[[Actual]:[Mapping]],2,FALSE)</f>
        <v>USA</v>
      </c>
      <c r="M1089" s="12" t="str">
        <f>VLOOKUP(tblSalaries[[#This Row],[clean Country]], mapping!$M$4:$N$137, 2, FALSE)</f>
        <v>US / Canada</v>
      </c>
      <c r="N1089" s="3" t="s">
        <v>38</v>
      </c>
      <c r="O1089" s="12">
        <v>5</v>
      </c>
      <c r="P1089" s="3">
        <v>16</v>
      </c>
    </row>
    <row r="1090" spans="2:16" ht="15" customHeight="1">
      <c r="B1090" s="3" t="s">
        <v>2235</v>
      </c>
      <c r="C1090" s="12" t="str">
        <f>IF(AND(tblSalaries[[#This Row],[Region]]=Selected_Region, tblSalaries[[#This Row],[Job Type]]=Selected_Job_Type), COUNT($C$5:C1089), "")</f>
        <v/>
      </c>
      <c r="D1090" s="5">
        <v>41068.990405092591</v>
      </c>
      <c r="E1090" s="6">
        <v>67000</v>
      </c>
      <c r="F1090" s="3">
        <v>67000</v>
      </c>
      <c r="G1090" s="3" t="s">
        <v>36</v>
      </c>
      <c r="H1090" s="3">
        <f>tblSalaries[[#This Row],[clean Salary (in local currency)]]*VLOOKUP(tblSalaries[[#This Row],[Currency]],tblXrate[#Data],2,FALSE)</f>
        <v>67000</v>
      </c>
      <c r="I1090" s="3" t="s">
        <v>134</v>
      </c>
      <c r="J1090" s="3" t="s">
        <v>134</v>
      </c>
      <c r="K1090" s="3" t="s">
        <v>0</v>
      </c>
      <c r="L1090" s="3" t="str">
        <f>VLOOKUP(tblSalaries[[#This Row],[Where do you work]],tblCountries[[Actual]:[Mapping]],2,FALSE)</f>
        <v>USA</v>
      </c>
      <c r="M1090" s="12" t="str">
        <f>VLOOKUP(tblSalaries[[#This Row],[clean Country]], mapping!$M$4:$N$137, 2, FALSE)</f>
        <v>US / Canada</v>
      </c>
      <c r="N1090" s="3" t="s">
        <v>2227</v>
      </c>
      <c r="O1090" s="12">
        <v>0</v>
      </c>
      <c r="P1090" s="3">
        <v>6</v>
      </c>
    </row>
    <row r="1091" spans="2:16" ht="15" customHeight="1">
      <c r="B1091" s="3" t="s">
        <v>795</v>
      </c>
      <c r="C1091" s="12" t="str">
        <f>IF(AND(tblSalaries[[#This Row],[Region]]=Selected_Region, tblSalaries[[#This Row],[Job Type]]=Selected_Job_Type), COUNT($C$5:C1090), "")</f>
        <v/>
      </c>
      <c r="D1091" s="5">
        <v>41055.176319444443</v>
      </c>
      <c r="E1091" s="6" t="s">
        <v>796</v>
      </c>
      <c r="F1091" s="3">
        <v>600000</v>
      </c>
      <c r="G1091" s="3" t="s">
        <v>31</v>
      </c>
      <c r="H1091" s="3">
        <f>tblSalaries[[#This Row],[clean Salary (in local currency)]]*VLOOKUP(tblSalaries[[#This Row],[Currency]],tblXrate[#Data],2,FALSE)</f>
        <v>10684.750012465542</v>
      </c>
      <c r="I1091" s="3" t="s">
        <v>797</v>
      </c>
      <c r="J1091" s="3" t="s">
        <v>134</v>
      </c>
      <c r="K1091" s="3" t="s">
        <v>1</v>
      </c>
      <c r="L1091" s="3" t="str">
        <f>VLOOKUP(tblSalaries[[#This Row],[Where do you work]],tblCountries[[Actual]:[Mapping]],2,FALSE)</f>
        <v>India</v>
      </c>
      <c r="M1091" s="12" t="str">
        <f>VLOOKUP(tblSalaries[[#This Row],[clean Country]], mapping!$M$4:$N$137, 2, FALSE)</f>
        <v>Asia</v>
      </c>
      <c r="N1091" s="3" t="s">
        <v>38</v>
      </c>
      <c r="O1091" s="12">
        <v>5</v>
      </c>
    </row>
    <row r="1092" spans="2:16" ht="15" customHeight="1">
      <c r="B1092" s="3" t="s">
        <v>1006</v>
      </c>
      <c r="C1092" s="12" t="str">
        <f>IF(AND(tblSalaries[[#This Row],[Region]]=Selected_Region, tblSalaries[[#This Row],[Job Type]]=Selected_Job_Type), COUNT($C$5:C1091), "")</f>
        <v/>
      </c>
      <c r="D1092" s="5">
        <v>41057.706979166665</v>
      </c>
      <c r="E1092" s="6" t="s">
        <v>1007</v>
      </c>
      <c r="F1092" s="3">
        <v>600000</v>
      </c>
      <c r="G1092" s="3" t="s">
        <v>31</v>
      </c>
      <c r="H1092" s="3">
        <f>tblSalaries[[#This Row],[clean Salary (in local currency)]]*VLOOKUP(tblSalaries[[#This Row],[Currency]],tblXrate[#Data],2,FALSE)</f>
        <v>10684.750012465542</v>
      </c>
      <c r="I1092" s="3" t="s">
        <v>1008</v>
      </c>
      <c r="J1092" s="3" t="s">
        <v>45</v>
      </c>
      <c r="K1092" s="3" t="s">
        <v>1</v>
      </c>
      <c r="L1092" s="3" t="str">
        <f>VLOOKUP(tblSalaries[[#This Row],[Where do you work]],tblCountries[[Actual]:[Mapping]],2,FALSE)</f>
        <v>India</v>
      </c>
      <c r="M1092" s="12" t="str">
        <f>VLOOKUP(tblSalaries[[#This Row],[clean Country]], mapping!$M$4:$N$137, 2, FALSE)</f>
        <v>Asia</v>
      </c>
      <c r="N1092" s="3" t="s">
        <v>34</v>
      </c>
      <c r="O1092" s="12">
        <v>2.5</v>
      </c>
      <c r="P1092" s="3">
        <v>8</v>
      </c>
    </row>
    <row r="1093" spans="2:16" ht="15" customHeight="1">
      <c r="B1093" s="3" t="s">
        <v>2238</v>
      </c>
      <c r="C1093" s="12" t="str">
        <f>IF(AND(tblSalaries[[#This Row],[Region]]=Selected_Region, tblSalaries[[#This Row],[Job Type]]=Selected_Job_Type), COUNT($C$5:C1092), "")</f>
        <v/>
      </c>
      <c r="D1093" s="5">
        <v>41075.759166666663</v>
      </c>
      <c r="E1093" s="6">
        <v>112000</v>
      </c>
      <c r="F1093" s="3">
        <v>112000</v>
      </c>
      <c r="G1093" s="3" t="s">
        <v>36</v>
      </c>
      <c r="H1093" s="3">
        <f>tblSalaries[[#This Row],[clean Salary (in local currency)]]*VLOOKUP(tblSalaries[[#This Row],[Currency]],tblXrate[#Data],2,FALSE)</f>
        <v>112000</v>
      </c>
      <c r="I1093" s="3" t="s">
        <v>2194</v>
      </c>
      <c r="J1093" s="3" t="s">
        <v>134</v>
      </c>
      <c r="K1093" s="3" t="s">
        <v>0</v>
      </c>
      <c r="L1093" s="3" t="str">
        <f>VLOOKUP(tblSalaries[[#This Row],[Where do you work]],tblCountries[[Actual]:[Mapping]],2,FALSE)</f>
        <v>USA</v>
      </c>
      <c r="M1093" s="12" t="str">
        <f>VLOOKUP(tblSalaries[[#This Row],[clean Country]], mapping!$M$4:$N$137, 2, FALSE)</f>
        <v>US / Canada</v>
      </c>
      <c r="N1093" s="3" t="s">
        <v>34</v>
      </c>
      <c r="O1093" s="12">
        <v>2.5</v>
      </c>
      <c r="P1093" s="3">
        <v>8</v>
      </c>
    </row>
    <row r="1094" spans="2:16" ht="15" customHeight="1">
      <c r="B1094" s="3" t="s">
        <v>2239</v>
      </c>
      <c r="C1094" s="12" t="str">
        <f>IF(AND(tblSalaries[[#This Row],[Region]]=Selected_Region, tblSalaries[[#This Row],[Job Type]]=Selected_Job_Type), COUNT($C$5:C1093), "")</f>
        <v/>
      </c>
      <c r="D1094" s="5">
        <v>41079.332638888889</v>
      </c>
      <c r="E1094" s="6">
        <v>120000</v>
      </c>
      <c r="F1094" s="3">
        <v>120000</v>
      </c>
      <c r="G1094" s="3" t="s">
        <v>63</v>
      </c>
      <c r="H1094" s="3">
        <f>tblSalaries[[#This Row],[clean Salary (in local currency)]]*VLOOKUP(tblSalaries[[#This Row],[Currency]],tblXrate[#Data],2,FALSE)</f>
        <v>122389.15876831629</v>
      </c>
      <c r="I1094" s="3" t="s">
        <v>134</v>
      </c>
      <c r="J1094" s="3" t="s">
        <v>134</v>
      </c>
      <c r="K1094" s="3" t="s">
        <v>64</v>
      </c>
      <c r="L1094" s="3" t="str">
        <f>VLOOKUP(tblSalaries[[#This Row],[Where do you work]],tblCountries[[Actual]:[Mapping]],2,FALSE)</f>
        <v>Australia</v>
      </c>
      <c r="M1094" s="12" t="str">
        <f>VLOOKUP(tblSalaries[[#This Row],[clean Country]], mapping!$M$4:$N$137, 2, FALSE)</f>
        <v>Pacific</v>
      </c>
      <c r="N1094" s="3" t="s">
        <v>73</v>
      </c>
      <c r="O1094" s="12">
        <v>1.5</v>
      </c>
      <c r="P1094" s="3">
        <v>8</v>
      </c>
    </row>
    <row r="1095" spans="2:16" ht="15" customHeight="1">
      <c r="B1095" s="3" t="s">
        <v>1073</v>
      </c>
      <c r="C1095" s="12" t="str">
        <f>IF(AND(tblSalaries[[#This Row],[Region]]=Selected_Region, tblSalaries[[#This Row],[Job Type]]=Selected_Job_Type), COUNT($C$5:C1094), "")</f>
        <v/>
      </c>
      <c r="D1095" s="5">
        <v>41059.5393287037</v>
      </c>
      <c r="E1095" s="6" t="s">
        <v>1074</v>
      </c>
      <c r="F1095" s="3">
        <v>600000</v>
      </c>
      <c r="G1095" s="3" t="s">
        <v>31</v>
      </c>
      <c r="H1095" s="3">
        <f>tblSalaries[[#This Row],[clean Salary (in local currency)]]*VLOOKUP(tblSalaries[[#This Row],[Currency]],tblXrate[#Data],2,FALSE)</f>
        <v>10684.750012465542</v>
      </c>
      <c r="I1095" s="3" t="s">
        <v>1038</v>
      </c>
      <c r="J1095" s="3" t="s">
        <v>41</v>
      </c>
      <c r="K1095" s="3" t="s">
        <v>1</v>
      </c>
      <c r="L1095" s="3" t="str">
        <f>VLOOKUP(tblSalaries[[#This Row],[Where do you work]],tblCountries[[Actual]:[Mapping]],2,FALSE)</f>
        <v>India</v>
      </c>
      <c r="M1095" s="12" t="str">
        <f>VLOOKUP(tblSalaries[[#This Row],[clean Country]], mapping!$M$4:$N$137, 2, FALSE)</f>
        <v>Asia</v>
      </c>
      <c r="N1095" s="3" t="s">
        <v>34</v>
      </c>
      <c r="O1095" s="12">
        <v>2.5</v>
      </c>
      <c r="P1095" s="3">
        <v>36</v>
      </c>
    </row>
    <row r="1096" spans="2:16" ht="15" customHeight="1">
      <c r="B1096" s="3" t="s">
        <v>1566</v>
      </c>
      <c r="C1096" s="12" t="str">
        <f>IF(AND(tblSalaries[[#This Row],[Region]]=Selected_Region, tblSalaries[[#This Row],[Job Type]]=Selected_Job_Type), COUNT($C$5:C1095), "")</f>
        <v/>
      </c>
      <c r="D1096" s="5">
        <v>41055.646099537036</v>
      </c>
      <c r="E1096" s="6" t="s">
        <v>1567</v>
      </c>
      <c r="F1096" s="3">
        <v>600000</v>
      </c>
      <c r="G1096" s="3" t="s">
        <v>31</v>
      </c>
      <c r="H1096" s="3">
        <f>tblSalaries[[#This Row],[clean Salary (in local currency)]]*VLOOKUP(tblSalaries[[#This Row],[Currency]],tblXrate[#Data],2,FALSE)</f>
        <v>10684.750012465542</v>
      </c>
      <c r="I1096" s="3" t="s">
        <v>1568</v>
      </c>
      <c r="J1096" s="3" t="s">
        <v>134</v>
      </c>
      <c r="K1096" s="3" t="s">
        <v>1</v>
      </c>
      <c r="L1096" s="3" t="str">
        <f>VLOOKUP(tblSalaries[[#This Row],[Where do you work]],tblCountries[[Actual]:[Mapping]],2,FALSE)</f>
        <v>India</v>
      </c>
      <c r="M1096" s="12" t="str">
        <f>VLOOKUP(tblSalaries[[#This Row],[clean Country]], mapping!$M$4:$N$137, 2, FALSE)</f>
        <v>Asia</v>
      </c>
      <c r="N1096" s="3" t="s">
        <v>34</v>
      </c>
      <c r="O1096" s="12">
        <v>2.5</v>
      </c>
      <c r="P1096" s="3">
        <v>8</v>
      </c>
    </row>
    <row r="1097" spans="2:16" ht="15" customHeight="1">
      <c r="B1097" s="3" t="s">
        <v>1613</v>
      </c>
      <c r="C1097" s="12" t="str">
        <f>IF(AND(tblSalaries[[#This Row],[Region]]=Selected_Region, tblSalaries[[#This Row],[Job Type]]=Selected_Job_Type), COUNT($C$5:C1096), "")</f>
        <v/>
      </c>
      <c r="D1097" s="5">
        <v>41057.030324074076</v>
      </c>
      <c r="E1097" s="6" t="s">
        <v>1614</v>
      </c>
      <c r="F1097" s="3">
        <v>600000</v>
      </c>
      <c r="G1097" s="3" t="s">
        <v>31</v>
      </c>
      <c r="H1097" s="3">
        <f>tblSalaries[[#This Row],[clean Salary (in local currency)]]*VLOOKUP(tblSalaries[[#This Row],[Currency]],tblXrate[#Data],2,FALSE)</f>
        <v>10684.750012465542</v>
      </c>
      <c r="I1097" s="3" t="s">
        <v>1606</v>
      </c>
      <c r="J1097" s="3" t="s">
        <v>112</v>
      </c>
      <c r="K1097" s="3" t="s">
        <v>1</v>
      </c>
      <c r="L1097" s="3" t="str">
        <f>VLOOKUP(tblSalaries[[#This Row],[Where do you work]],tblCountries[[Actual]:[Mapping]],2,FALSE)</f>
        <v>India</v>
      </c>
      <c r="M1097" s="12" t="str">
        <f>VLOOKUP(tblSalaries[[#This Row],[clean Country]], mapping!$M$4:$N$137, 2, FALSE)</f>
        <v>Asia</v>
      </c>
      <c r="N1097" s="3" t="s">
        <v>34</v>
      </c>
      <c r="O1097" s="12">
        <v>2.5</v>
      </c>
      <c r="P1097" s="3">
        <v>4</v>
      </c>
    </row>
    <row r="1098" spans="2:16" ht="15" customHeight="1">
      <c r="B1098" s="3" t="s">
        <v>1676</v>
      </c>
      <c r="C1098" s="12" t="str">
        <f>IF(AND(tblSalaries[[#This Row],[Region]]=Selected_Region, tblSalaries[[#This Row],[Job Type]]=Selected_Job_Type), COUNT($C$5:C1097), "")</f>
        <v/>
      </c>
      <c r="D1098" s="5">
        <v>41055.662499999999</v>
      </c>
      <c r="E1098" s="6" t="s">
        <v>1677</v>
      </c>
      <c r="F1098" s="3">
        <v>600000</v>
      </c>
      <c r="G1098" s="3" t="s">
        <v>31</v>
      </c>
      <c r="H1098" s="3">
        <f>tblSalaries[[#This Row],[clean Salary (in local currency)]]*VLOOKUP(tblSalaries[[#This Row],[Currency]],tblXrate[#Data],2,FALSE)</f>
        <v>10684.750012465542</v>
      </c>
      <c r="I1098" s="3" t="s">
        <v>1672</v>
      </c>
      <c r="J1098" s="3" t="s">
        <v>134</v>
      </c>
      <c r="K1098" s="3" t="s">
        <v>1</v>
      </c>
      <c r="L1098" s="3" t="str">
        <f>VLOOKUP(tblSalaries[[#This Row],[Where do you work]],tblCountries[[Actual]:[Mapping]],2,FALSE)</f>
        <v>India</v>
      </c>
      <c r="M1098" s="12" t="str">
        <f>VLOOKUP(tblSalaries[[#This Row],[clean Country]], mapping!$M$4:$N$137, 2, FALSE)</f>
        <v>Asia</v>
      </c>
      <c r="N1098" s="3" t="s">
        <v>38</v>
      </c>
      <c r="O1098" s="12">
        <v>5</v>
      </c>
      <c r="P1098" s="3">
        <v>5</v>
      </c>
    </row>
    <row r="1099" spans="2:16" ht="15" customHeight="1">
      <c r="B1099" s="3" t="s">
        <v>2249</v>
      </c>
      <c r="C1099" s="12" t="str">
        <f>IF(AND(tblSalaries[[#This Row],[Region]]=Selected_Region, tblSalaries[[#This Row],[Job Type]]=Selected_Job_Type), COUNT($C$5:C1098), "")</f>
        <v/>
      </c>
      <c r="D1099" s="5">
        <v>41055.20857638889</v>
      </c>
      <c r="E1099" s="6">
        <v>82300</v>
      </c>
      <c r="F1099" s="3">
        <v>82300</v>
      </c>
      <c r="G1099" s="3" t="s">
        <v>36</v>
      </c>
      <c r="H1099" s="3">
        <f>tblSalaries[[#This Row],[clean Salary (in local currency)]]*VLOOKUP(tblSalaries[[#This Row],[Currency]],tblXrate[#Data],2,FALSE)</f>
        <v>82300</v>
      </c>
      <c r="I1099" s="3" t="s">
        <v>2250</v>
      </c>
      <c r="J1099" s="3" t="s">
        <v>134</v>
      </c>
      <c r="K1099" s="3" t="s">
        <v>0</v>
      </c>
      <c r="L1099" s="3" t="str">
        <f>VLOOKUP(tblSalaries[[#This Row],[Where do you work]],tblCountries[[Actual]:[Mapping]],2,FALSE)</f>
        <v>USA</v>
      </c>
      <c r="M1099" s="12" t="str">
        <f>VLOOKUP(tblSalaries[[#This Row],[clean Country]], mapping!$M$4:$N$137, 2, FALSE)</f>
        <v>US / Canada</v>
      </c>
      <c r="N1099" s="3" t="s">
        <v>34</v>
      </c>
      <c r="O1099" s="12">
        <v>2.5</v>
      </c>
    </row>
    <row r="1100" spans="2:16" ht="15" customHeight="1">
      <c r="B1100" s="3" t="s">
        <v>2251</v>
      </c>
      <c r="C1100" s="12" t="str">
        <f>IF(AND(tblSalaries[[#This Row],[Region]]=Selected_Region, tblSalaries[[#This Row],[Job Type]]=Selected_Job_Type), COUNT($C$5:C1099), "")</f>
        <v/>
      </c>
      <c r="D1100" s="5">
        <v>41058.385520833333</v>
      </c>
      <c r="E1100" s="6">
        <v>82000</v>
      </c>
      <c r="F1100" s="3">
        <v>82000</v>
      </c>
      <c r="G1100" s="3" t="s">
        <v>36</v>
      </c>
      <c r="H1100" s="3">
        <f>tblSalaries[[#This Row],[clean Salary (in local currency)]]*VLOOKUP(tblSalaries[[#This Row],[Currency]],tblXrate[#Data],2,FALSE)</f>
        <v>82000</v>
      </c>
      <c r="I1100" s="3" t="s">
        <v>2252</v>
      </c>
      <c r="J1100" s="3" t="s">
        <v>134</v>
      </c>
      <c r="K1100" s="3" t="s">
        <v>0</v>
      </c>
      <c r="L1100" s="3" t="str">
        <f>VLOOKUP(tblSalaries[[#This Row],[Where do you work]],tblCountries[[Actual]:[Mapping]],2,FALSE)</f>
        <v>USA</v>
      </c>
      <c r="M1100" s="12" t="str">
        <f>VLOOKUP(tblSalaries[[#This Row],[clean Country]], mapping!$M$4:$N$137, 2, FALSE)</f>
        <v>US / Canada</v>
      </c>
      <c r="N1100" s="3" t="s">
        <v>38</v>
      </c>
      <c r="O1100" s="12">
        <v>5</v>
      </c>
      <c r="P1100" s="3">
        <v>10</v>
      </c>
    </row>
    <row r="1101" spans="2:16" ht="15" customHeight="1">
      <c r="B1101" s="3" t="s">
        <v>1745</v>
      </c>
      <c r="C1101" s="12" t="str">
        <f>IF(AND(tblSalaries[[#This Row],[Region]]=Selected_Region, tblSalaries[[#This Row],[Job Type]]=Selected_Job_Type), COUNT($C$5:C1100), "")</f>
        <v/>
      </c>
      <c r="D1101" s="5">
        <v>41055.4846412037</v>
      </c>
      <c r="E1101" s="6">
        <v>600000</v>
      </c>
      <c r="F1101" s="3">
        <v>600000</v>
      </c>
      <c r="G1101" s="3" t="s">
        <v>31</v>
      </c>
      <c r="H1101" s="3">
        <f>tblSalaries[[#This Row],[clean Salary (in local currency)]]*VLOOKUP(tblSalaries[[#This Row],[Currency]],tblXrate[#Data],2,FALSE)</f>
        <v>10684.750012465542</v>
      </c>
      <c r="I1101" s="3" t="s">
        <v>1728</v>
      </c>
      <c r="J1101" s="3" t="s">
        <v>112</v>
      </c>
      <c r="K1101" s="3" t="s">
        <v>1</v>
      </c>
      <c r="L1101" s="3" t="str">
        <f>VLOOKUP(tblSalaries[[#This Row],[Where do you work]],tblCountries[[Actual]:[Mapping]],2,FALSE)</f>
        <v>India</v>
      </c>
      <c r="M1101" s="12" t="str">
        <f>VLOOKUP(tblSalaries[[#This Row],[clean Country]], mapping!$M$4:$N$137, 2, FALSE)</f>
        <v>Asia</v>
      </c>
      <c r="N1101" s="3" t="s">
        <v>34</v>
      </c>
      <c r="O1101" s="12">
        <v>2.5</v>
      </c>
      <c r="P1101" s="3">
        <v>3</v>
      </c>
    </row>
    <row r="1102" spans="2:16" ht="15" customHeight="1">
      <c r="B1102" s="3" t="s">
        <v>1850</v>
      </c>
      <c r="C1102" s="12" t="str">
        <f>IF(AND(tblSalaries[[#This Row],[Region]]=Selected_Region, tblSalaries[[#This Row],[Job Type]]=Selected_Job_Type), COUNT($C$5:C1101), "")</f>
        <v/>
      </c>
      <c r="D1102" s="5">
        <v>41058.650289351855</v>
      </c>
      <c r="E1102" s="6" t="s">
        <v>1851</v>
      </c>
      <c r="F1102" s="3">
        <v>600000</v>
      </c>
      <c r="G1102" s="3" t="s">
        <v>31</v>
      </c>
      <c r="H1102" s="3">
        <f>tblSalaries[[#This Row],[clean Salary (in local currency)]]*VLOOKUP(tblSalaries[[#This Row],[Currency]],tblXrate[#Data],2,FALSE)</f>
        <v>10684.750012465542</v>
      </c>
      <c r="I1102" s="3" t="s">
        <v>1847</v>
      </c>
      <c r="J1102" s="3" t="s">
        <v>134</v>
      </c>
      <c r="K1102" s="3" t="s">
        <v>1</v>
      </c>
      <c r="L1102" s="3" t="str">
        <f>VLOOKUP(tblSalaries[[#This Row],[Where do you work]],tblCountries[[Actual]:[Mapping]],2,FALSE)</f>
        <v>India</v>
      </c>
      <c r="M1102" s="12" t="str">
        <f>VLOOKUP(tblSalaries[[#This Row],[clean Country]], mapping!$M$4:$N$137, 2, FALSE)</f>
        <v>Asia</v>
      </c>
      <c r="N1102" s="3" t="s">
        <v>34</v>
      </c>
      <c r="O1102" s="12">
        <v>2.5</v>
      </c>
      <c r="P1102" s="3">
        <v>28</v>
      </c>
    </row>
    <row r="1103" spans="2:16" ht="15" customHeight="1">
      <c r="B1103" s="3" t="s">
        <v>2207</v>
      </c>
      <c r="C1103" s="12" t="str">
        <f>IF(AND(tblSalaries[[#This Row],[Region]]=Selected_Region, tblSalaries[[#This Row],[Job Type]]=Selected_Job_Type), COUNT($C$5:C1102), "")</f>
        <v/>
      </c>
      <c r="D1103" s="5">
        <v>41056.656157407408</v>
      </c>
      <c r="E1103" s="6" t="s">
        <v>2208</v>
      </c>
      <c r="F1103" s="3">
        <v>600000</v>
      </c>
      <c r="G1103" s="3" t="s">
        <v>31</v>
      </c>
      <c r="H1103" s="3">
        <f>tblSalaries[[#This Row],[clean Salary (in local currency)]]*VLOOKUP(tblSalaries[[#This Row],[Currency]],tblXrate[#Data],2,FALSE)</f>
        <v>10684.750012465542</v>
      </c>
      <c r="I1103" s="3" t="s">
        <v>134</v>
      </c>
      <c r="J1103" s="3" t="s">
        <v>134</v>
      </c>
      <c r="K1103" s="3" t="s">
        <v>1</v>
      </c>
      <c r="L1103" s="3" t="str">
        <f>VLOOKUP(tblSalaries[[#This Row],[Where do you work]],tblCountries[[Actual]:[Mapping]],2,FALSE)</f>
        <v>India</v>
      </c>
      <c r="M1103" s="12" t="str">
        <f>VLOOKUP(tblSalaries[[#This Row],[clean Country]], mapping!$M$4:$N$137, 2, FALSE)</f>
        <v>Asia</v>
      </c>
      <c r="N1103" s="3" t="s">
        <v>61</v>
      </c>
      <c r="O1103" s="12">
        <v>8</v>
      </c>
      <c r="P1103" s="3">
        <v>9</v>
      </c>
    </row>
    <row r="1104" spans="2:16" ht="15" customHeight="1">
      <c r="B1104" s="3" t="s">
        <v>2259</v>
      </c>
      <c r="C1104" s="12" t="str">
        <f>IF(AND(tblSalaries[[#This Row],[Region]]=Selected_Region, tblSalaries[[#This Row],[Job Type]]=Selected_Job_Type), COUNT($C$5:C1103), "")</f>
        <v/>
      </c>
      <c r="D1104" s="5">
        <v>41055.04383101852</v>
      </c>
      <c r="E1104" s="6">
        <v>90000</v>
      </c>
      <c r="F1104" s="3">
        <v>90000</v>
      </c>
      <c r="G1104" s="3" t="s">
        <v>36</v>
      </c>
      <c r="H1104" s="3">
        <f>tblSalaries[[#This Row],[clean Salary (in local currency)]]*VLOOKUP(tblSalaries[[#This Row],[Currency]],tblXrate[#Data],2,FALSE)</f>
        <v>90000</v>
      </c>
      <c r="I1104" s="3" t="s">
        <v>2260</v>
      </c>
      <c r="J1104" s="3" t="s">
        <v>134</v>
      </c>
      <c r="K1104" s="3" t="s">
        <v>0</v>
      </c>
      <c r="L1104" s="3" t="str">
        <f>VLOOKUP(tblSalaries[[#This Row],[Where do you work]],tblCountries[[Actual]:[Mapping]],2,FALSE)</f>
        <v>USA</v>
      </c>
      <c r="M1104" s="12" t="str">
        <f>VLOOKUP(tblSalaries[[#This Row],[clean Country]], mapping!$M$4:$N$137, 2, FALSE)</f>
        <v>US / Canada</v>
      </c>
      <c r="N1104" s="3" t="s">
        <v>38</v>
      </c>
      <c r="O1104" s="12">
        <v>5</v>
      </c>
    </row>
    <row r="1105" spans="2:16" ht="15" customHeight="1">
      <c r="B1105" s="3" t="s">
        <v>2261</v>
      </c>
      <c r="C1105" s="12" t="str">
        <f>IF(AND(tblSalaries[[#This Row],[Region]]=Selected_Region, tblSalaries[[#This Row],[Job Type]]=Selected_Job_Type), COUNT($C$5:C1104), "")</f>
        <v/>
      </c>
      <c r="D1105" s="5">
        <v>41058.01829861111</v>
      </c>
      <c r="E1105" s="6" t="s">
        <v>2262</v>
      </c>
      <c r="F1105" s="3">
        <v>625000</v>
      </c>
      <c r="G1105" s="3" t="s">
        <v>1146</v>
      </c>
      <c r="H1105" s="3">
        <f>tblSalaries[[#This Row],[clean Salary (in local currency)]]*VLOOKUP(tblSalaries[[#This Row],[Currency]],tblXrate[#Data],2,FALSE)</f>
        <v>106815.148267971</v>
      </c>
      <c r="I1105" s="3" t="s">
        <v>2263</v>
      </c>
      <c r="J1105" s="3" t="s">
        <v>134</v>
      </c>
      <c r="K1105" s="3" t="s">
        <v>1096</v>
      </c>
      <c r="L1105" s="3" t="str">
        <f>VLOOKUP(tblSalaries[[#This Row],[Where do you work]],tblCountries[[Actual]:[Mapping]],2,FALSE)</f>
        <v>Denmark</v>
      </c>
      <c r="M1105" s="12" t="str">
        <f>VLOOKUP(tblSalaries[[#This Row],[clean Country]], mapping!$M$4:$N$137, 2, FALSE)</f>
        <v>EU</v>
      </c>
      <c r="N1105" s="3" t="s">
        <v>38</v>
      </c>
      <c r="O1105" s="12">
        <v>5</v>
      </c>
      <c r="P1105" s="3">
        <v>25</v>
      </c>
    </row>
    <row r="1106" spans="2:16" ht="15" customHeight="1">
      <c r="B1106" s="3" t="s">
        <v>2270</v>
      </c>
      <c r="C1106" s="12" t="str">
        <f>IF(AND(tblSalaries[[#This Row],[Region]]=Selected_Region, tblSalaries[[#This Row],[Job Type]]=Selected_Job_Type), COUNT($C$5:C1105), "")</f>
        <v/>
      </c>
      <c r="D1106" s="5">
        <v>41076.71371527778</v>
      </c>
      <c r="E1106" s="6" t="s">
        <v>2271</v>
      </c>
      <c r="F1106" s="3">
        <v>600000</v>
      </c>
      <c r="G1106" s="3" t="s">
        <v>31</v>
      </c>
      <c r="H1106" s="3">
        <f>tblSalaries[[#This Row],[clean Salary (in local currency)]]*VLOOKUP(tblSalaries[[#This Row],[Currency]],tblXrate[#Data],2,FALSE)</f>
        <v>10684.750012465542</v>
      </c>
      <c r="I1106" s="3" t="s">
        <v>2272</v>
      </c>
      <c r="J1106" s="3" t="s">
        <v>134</v>
      </c>
      <c r="K1106" s="3" t="s">
        <v>1</v>
      </c>
      <c r="L1106" s="3" t="str">
        <f>VLOOKUP(tblSalaries[[#This Row],[Where do you work]],tblCountries[[Actual]:[Mapping]],2,FALSE)</f>
        <v>India</v>
      </c>
      <c r="M1106" s="12" t="str">
        <f>VLOOKUP(tblSalaries[[#This Row],[clean Country]], mapping!$M$4:$N$137, 2, FALSE)</f>
        <v>Asia</v>
      </c>
      <c r="N1106" s="3" t="s">
        <v>38</v>
      </c>
      <c r="O1106" s="12">
        <v>5</v>
      </c>
      <c r="P1106" s="3">
        <v>12</v>
      </c>
    </row>
    <row r="1107" spans="2:16" ht="15" customHeight="1">
      <c r="B1107" s="3" t="s">
        <v>2267</v>
      </c>
      <c r="C1107" s="12" t="str">
        <f>IF(AND(tblSalaries[[#This Row],[Region]]=Selected_Region, tblSalaries[[#This Row],[Job Type]]=Selected_Job_Type), COUNT($C$5:C1106), "")</f>
        <v/>
      </c>
      <c r="D1107" s="5">
        <v>41058.046342592592</v>
      </c>
      <c r="E1107" s="6">
        <v>4400</v>
      </c>
      <c r="F1107" s="3">
        <v>4400</v>
      </c>
      <c r="G1107" s="3" t="s">
        <v>36</v>
      </c>
      <c r="H1107" s="3">
        <f>tblSalaries[[#This Row],[clean Salary (in local currency)]]*VLOOKUP(tblSalaries[[#This Row],[Currency]],tblXrate[#Data],2,FALSE)</f>
        <v>4400</v>
      </c>
      <c r="I1107" s="3" t="s">
        <v>2268</v>
      </c>
      <c r="J1107" s="3" t="s">
        <v>134</v>
      </c>
      <c r="K1107" s="3" t="s">
        <v>2269</v>
      </c>
      <c r="L1107" s="3" t="str">
        <f>VLOOKUP(tblSalaries[[#This Row],[Where do you work]],tblCountries[[Actual]:[Mapping]],2,FALSE)</f>
        <v>Latin America</v>
      </c>
      <c r="M1107" s="12" t="str">
        <f>VLOOKUP(tblSalaries[[#This Row],[clean Country]], mapping!$M$4:$N$137, 2, FALSE)</f>
        <v>Latin America</v>
      </c>
      <c r="N1107" s="3" t="s">
        <v>34</v>
      </c>
      <c r="O1107" s="12">
        <v>2.5</v>
      </c>
      <c r="P1107" s="3">
        <v>5</v>
      </c>
    </row>
    <row r="1108" spans="2:16" ht="15" customHeight="1">
      <c r="B1108" s="3" t="s">
        <v>2460</v>
      </c>
      <c r="C1108" s="12" t="str">
        <f>IF(AND(tblSalaries[[#This Row],[Region]]=Selected_Region, tblSalaries[[#This Row],[Job Type]]=Selected_Job_Type), COUNT($C$5:C1107), "")</f>
        <v/>
      </c>
      <c r="D1108" s="5">
        <v>41055.884050925924</v>
      </c>
      <c r="E1108" s="6">
        <v>600000</v>
      </c>
      <c r="F1108" s="3">
        <v>600000</v>
      </c>
      <c r="G1108" s="3" t="s">
        <v>31</v>
      </c>
      <c r="H1108" s="3">
        <f>tblSalaries[[#This Row],[clean Salary (in local currency)]]*VLOOKUP(tblSalaries[[#This Row],[Currency]],tblXrate[#Data],2,FALSE)</f>
        <v>10684.750012465542</v>
      </c>
      <c r="I1108" s="3" t="s">
        <v>2455</v>
      </c>
      <c r="J1108" s="3" t="s">
        <v>112</v>
      </c>
      <c r="K1108" s="3" t="s">
        <v>1</v>
      </c>
      <c r="L1108" s="3" t="str">
        <f>VLOOKUP(tblSalaries[[#This Row],[Where do you work]],tblCountries[[Actual]:[Mapping]],2,FALSE)</f>
        <v>India</v>
      </c>
      <c r="M1108" s="12" t="str">
        <f>VLOOKUP(tblSalaries[[#This Row],[clean Country]], mapping!$M$4:$N$137, 2, FALSE)</f>
        <v>Asia</v>
      </c>
      <c r="N1108" s="3" t="s">
        <v>61</v>
      </c>
      <c r="O1108" s="12">
        <v>8</v>
      </c>
      <c r="P1108" s="3">
        <v>4</v>
      </c>
    </row>
    <row r="1109" spans="2:16" ht="15" customHeight="1">
      <c r="B1109" s="3" t="s">
        <v>2659</v>
      </c>
      <c r="C1109" s="12" t="str">
        <f>IF(AND(tblSalaries[[#This Row],[Region]]=Selected_Region, tblSalaries[[#This Row],[Job Type]]=Selected_Job_Type), COUNT($C$5:C1108), "")</f>
        <v/>
      </c>
      <c r="D1109" s="5">
        <v>41055.493449074071</v>
      </c>
      <c r="E1109" s="6" t="s">
        <v>2660</v>
      </c>
      <c r="F1109" s="3">
        <v>600000</v>
      </c>
      <c r="G1109" s="3" t="s">
        <v>31</v>
      </c>
      <c r="H1109" s="3">
        <f>tblSalaries[[#This Row],[clean Salary (in local currency)]]*VLOOKUP(tblSalaries[[#This Row],[Currency]],tblXrate[#Data],2,FALSE)</f>
        <v>10684.750012465542</v>
      </c>
      <c r="I1109" s="3" t="s">
        <v>2661</v>
      </c>
      <c r="J1109" s="3" t="s">
        <v>134</v>
      </c>
      <c r="K1109" s="3" t="s">
        <v>1</v>
      </c>
      <c r="L1109" s="3" t="str">
        <f>VLOOKUP(tblSalaries[[#This Row],[Where do you work]],tblCountries[[Actual]:[Mapping]],2,FALSE)</f>
        <v>India</v>
      </c>
      <c r="M1109" s="12" t="str">
        <f>VLOOKUP(tblSalaries[[#This Row],[clean Country]], mapping!$M$4:$N$137, 2, FALSE)</f>
        <v>Asia</v>
      </c>
      <c r="N1109" s="3" t="s">
        <v>38</v>
      </c>
      <c r="O1109" s="12">
        <v>5</v>
      </c>
      <c r="P1109" s="3">
        <v>11</v>
      </c>
    </row>
    <row r="1110" spans="2:16" ht="15" customHeight="1">
      <c r="B1110" s="3" t="s">
        <v>2927</v>
      </c>
      <c r="C1110" s="12" t="str">
        <f>IF(AND(tblSalaries[[#This Row],[Region]]=Selected_Region, tblSalaries[[#This Row],[Job Type]]=Selected_Job_Type), COUNT($C$5:C1109), "")</f>
        <v/>
      </c>
      <c r="D1110" s="5">
        <v>41055.20040509259</v>
      </c>
      <c r="E1110" s="6">
        <v>600000</v>
      </c>
      <c r="F1110" s="3">
        <v>600000</v>
      </c>
      <c r="G1110" s="3" t="s">
        <v>31</v>
      </c>
      <c r="H1110" s="3">
        <f>tblSalaries[[#This Row],[clean Salary (in local currency)]]*VLOOKUP(tblSalaries[[#This Row],[Currency]],tblXrate[#Data],2,FALSE)</f>
        <v>10684.750012465542</v>
      </c>
      <c r="I1110" s="3" t="s">
        <v>2915</v>
      </c>
      <c r="J1110" s="3" t="s">
        <v>134</v>
      </c>
      <c r="K1110" s="3" t="s">
        <v>1</v>
      </c>
      <c r="L1110" s="3" t="str">
        <f>VLOOKUP(tblSalaries[[#This Row],[Where do you work]],tblCountries[[Actual]:[Mapping]],2,FALSE)</f>
        <v>India</v>
      </c>
      <c r="M1110" s="12" t="str">
        <f>VLOOKUP(tblSalaries[[#This Row],[clean Country]], mapping!$M$4:$N$137, 2, FALSE)</f>
        <v>Asia</v>
      </c>
      <c r="N1110" s="3" t="s">
        <v>38</v>
      </c>
      <c r="O1110" s="12">
        <v>5</v>
      </c>
    </row>
    <row r="1111" spans="2:16" ht="15" customHeight="1">
      <c r="B1111" s="3" t="s">
        <v>2928</v>
      </c>
      <c r="C1111" s="12" t="str">
        <f>IF(AND(tblSalaries[[#This Row],[Region]]=Selected_Region, tblSalaries[[#This Row],[Job Type]]=Selected_Job_Type), COUNT($C$5:C1110), "")</f>
        <v/>
      </c>
      <c r="D1111" s="5">
        <v>41055.983495370368</v>
      </c>
      <c r="E1111" s="6" t="s">
        <v>2929</v>
      </c>
      <c r="F1111" s="3">
        <v>600000</v>
      </c>
      <c r="G1111" s="3" t="s">
        <v>31</v>
      </c>
      <c r="H1111" s="3">
        <f>tblSalaries[[#This Row],[clean Salary (in local currency)]]*VLOOKUP(tblSalaries[[#This Row],[Currency]],tblXrate[#Data],2,FALSE)</f>
        <v>10684.750012465542</v>
      </c>
      <c r="I1111" s="3" t="s">
        <v>2915</v>
      </c>
      <c r="J1111" s="3" t="s">
        <v>134</v>
      </c>
      <c r="K1111" s="3" t="s">
        <v>1</v>
      </c>
      <c r="L1111" s="3" t="str">
        <f>VLOOKUP(tblSalaries[[#This Row],[Where do you work]],tblCountries[[Actual]:[Mapping]],2,FALSE)</f>
        <v>India</v>
      </c>
      <c r="M1111" s="12" t="str">
        <f>VLOOKUP(tblSalaries[[#This Row],[clean Country]], mapping!$M$4:$N$137, 2, FALSE)</f>
        <v>Asia</v>
      </c>
      <c r="N1111" s="3" t="s">
        <v>34</v>
      </c>
      <c r="O1111" s="12">
        <v>2.5</v>
      </c>
      <c r="P1111" s="3">
        <v>18</v>
      </c>
    </row>
    <row r="1112" spans="2:16" ht="15" customHeight="1">
      <c r="B1112" s="3" t="s">
        <v>2282</v>
      </c>
      <c r="C1112" s="12" t="str">
        <f>IF(AND(tblSalaries[[#This Row],[Region]]=Selected_Region, tblSalaries[[#This Row],[Job Type]]=Selected_Job_Type), COUNT($C$5:C1111), "")</f>
        <v/>
      </c>
      <c r="D1112" s="5">
        <v>41058.933657407404</v>
      </c>
      <c r="E1112" s="6">
        <v>136000</v>
      </c>
      <c r="F1112" s="3">
        <v>136000</v>
      </c>
      <c r="G1112" s="3" t="s">
        <v>36</v>
      </c>
      <c r="H1112" s="3">
        <f>tblSalaries[[#This Row],[clean Salary (in local currency)]]*VLOOKUP(tblSalaries[[#This Row],[Currency]],tblXrate[#Data],2,FALSE)</f>
        <v>136000</v>
      </c>
      <c r="I1112" s="3" t="s">
        <v>2283</v>
      </c>
      <c r="J1112" s="3" t="s">
        <v>134</v>
      </c>
      <c r="K1112" s="3" t="s">
        <v>0</v>
      </c>
      <c r="L1112" s="3" t="str">
        <f>VLOOKUP(tblSalaries[[#This Row],[Where do you work]],tblCountries[[Actual]:[Mapping]],2,FALSE)</f>
        <v>USA</v>
      </c>
      <c r="M1112" s="12" t="str">
        <f>VLOOKUP(tblSalaries[[#This Row],[clean Country]], mapping!$M$4:$N$137, 2, FALSE)</f>
        <v>US / Canada</v>
      </c>
      <c r="N1112" s="3" t="s">
        <v>38</v>
      </c>
      <c r="O1112" s="12">
        <v>5</v>
      </c>
      <c r="P1112" s="3">
        <v>10</v>
      </c>
    </row>
    <row r="1113" spans="2:16" ht="15" customHeight="1">
      <c r="B1113" s="3" t="s">
        <v>3059</v>
      </c>
      <c r="C1113" s="12" t="str">
        <f>IF(AND(tblSalaries[[#This Row],[Region]]=Selected_Region, tblSalaries[[#This Row],[Job Type]]=Selected_Job_Type), COUNT($C$5:C1112), "")</f>
        <v/>
      </c>
      <c r="D1113" s="5">
        <v>41055.950127314813</v>
      </c>
      <c r="E1113" s="6">
        <v>600000</v>
      </c>
      <c r="F1113" s="3">
        <v>600000</v>
      </c>
      <c r="G1113" s="3" t="s">
        <v>31</v>
      </c>
      <c r="H1113" s="3">
        <f>tblSalaries[[#This Row],[clean Salary (in local currency)]]*VLOOKUP(tblSalaries[[#This Row],[Currency]],tblXrate[#Data],2,FALSE)</f>
        <v>10684.750012465542</v>
      </c>
      <c r="I1113" s="3" t="s">
        <v>3058</v>
      </c>
      <c r="J1113" s="3" t="s">
        <v>112</v>
      </c>
      <c r="K1113" s="3" t="s">
        <v>1</v>
      </c>
      <c r="L1113" s="3" t="str">
        <f>VLOOKUP(tblSalaries[[#This Row],[Where do you work]],tblCountries[[Actual]:[Mapping]],2,FALSE)</f>
        <v>India</v>
      </c>
      <c r="M1113" s="12" t="str">
        <f>VLOOKUP(tblSalaries[[#This Row],[clean Country]], mapping!$M$4:$N$137, 2, FALSE)</f>
        <v>Asia</v>
      </c>
      <c r="N1113" s="3" t="s">
        <v>61</v>
      </c>
      <c r="O1113" s="12">
        <v>8</v>
      </c>
      <c r="P1113" s="3">
        <v>5</v>
      </c>
    </row>
    <row r="1114" spans="2:16" ht="15" customHeight="1">
      <c r="B1114" s="3" t="s">
        <v>3175</v>
      </c>
      <c r="C1114" s="12" t="str">
        <f>IF(AND(tblSalaries[[#This Row],[Region]]=Selected_Region, tblSalaries[[#This Row],[Job Type]]=Selected_Job_Type), COUNT($C$5:C1113), "")</f>
        <v/>
      </c>
      <c r="D1114" s="5">
        <v>41056.877858796295</v>
      </c>
      <c r="E1114" s="6">
        <v>600000</v>
      </c>
      <c r="F1114" s="3">
        <v>600000</v>
      </c>
      <c r="G1114" s="3" t="s">
        <v>31</v>
      </c>
      <c r="H1114" s="3">
        <f>tblSalaries[[#This Row],[clean Salary (in local currency)]]*VLOOKUP(tblSalaries[[#This Row],[Currency]],tblXrate[#Data],2,FALSE)</f>
        <v>10684.750012465542</v>
      </c>
      <c r="I1114" s="3" t="s">
        <v>3163</v>
      </c>
      <c r="J1114" s="3" t="s">
        <v>112</v>
      </c>
      <c r="K1114" s="3" t="s">
        <v>1</v>
      </c>
      <c r="L1114" s="3" t="str">
        <f>VLOOKUP(tblSalaries[[#This Row],[Where do you work]],tblCountries[[Actual]:[Mapping]],2,FALSE)</f>
        <v>India</v>
      </c>
      <c r="M1114" s="12" t="str">
        <f>VLOOKUP(tblSalaries[[#This Row],[clean Country]], mapping!$M$4:$N$137, 2, FALSE)</f>
        <v>Asia</v>
      </c>
      <c r="N1114" s="3" t="s">
        <v>61</v>
      </c>
      <c r="O1114" s="12">
        <v>8</v>
      </c>
      <c r="P1114" s="3">
        <v>8</v>
      </c>
    </row>
    <row r="1115" spans="2:16" ht="15" customHeight="1">
      <c r="B1115" s="3" t="s">
        <v>2289</v>
      </c>
      <c r="C1115" s="12" t="str">
        <f>IF(AND(tblSalaries[[#This Row],[Region]]=Selected_Region, tblSalaries[[#This Row],[Job Type]]=Selected_Job_Type), COUNT($C$5:C1114), "")</f>
        <v/>
      </c>
      <c r="D1115" s="5">
        <v>41058.828182870369</v>
      </c>
      <c r="E1115" s="6" t="s">
        <v>2290</v>
      </c>
      <c r="F1115" s="3">
        <v>80000</v>
      </c>
      <c r="G1115" s="3" t="s">
        <v>36</v>
      </c>
      <c r="H1115" s="3">
        <f>tblSalaries[[#This Row],[clean Salary (in local currency)]]*VLOOKUP(tblSalaries[[#This Row],[Currency]],tblXrate[#Data],2,FALSE)</f>
        <v>80000</v>
      </c>
      <c r="I1115" s="3" t="s">
        <v>2291</v>
      </c>
      <c r="J1115" s="3" t="s">
        <v>134</v>
      </c>
      <c r="K1115" s="3" t="s">
        <v>0</v>
      </c>
      <c r="L1115" s="3" t="str">
        <f>VLOOKUP(tblSalaries[[#This Row],[Where do you work]],tblCountries[[Actual]:[Mapping]],2,FALSE)</f>
        <v>USA</v>
      </c>
      <c r="M1115" s="12" t="str">
        <f>VLOOKUP(tblSalaries[[#This Row],[clean Country]], mapping!$M$4:$N$137, 2, FALSE)</f>
        <v>US / Canada</v>
      </c>
      <c r="N1115" s="3" t="s">
        <v>38</v>
      </c>
      <c r="O1115" s="12">
        <v>5</v>
      </c>
      <c r="P1115" s="3">
        <v>10</v>
      </c>
    </row>
    <row r="1116" spans="2:16" ht="15" customHeight="1">
      <c r="B1116" s="3" t="s">
        <v>2292</v>
      </c>
      <c r="C1116" s="12" t="str">
        <f>IF(AND(tblSalaries[[#This Row],[Region]]=Selected_Region, tblSalaries[[#This Row],[Job Type]]=Selected_Job_Type), COUNT($C$5:C1115), "")</f>
        <v/>
      </c>
      <c r="D1116" s="5">
        <v>41055.065995370373</v>
      </c>
      <c r="E1116" s="6">
        <v>135000</v>
      </c>
      <c r="F1116" s="3">
        <v>135000</v>
      </c>
      <c r="G1116" s="3" t="s">
        <v>36</v>
      </c>
      <c r="H1116" s="3">
        <f>tblSalaries[[#This Row],[clean Salary (in local currency)]]*VLOOKUP(tblSalaries[[#This Row],[Currency]],tblXrate[#Data],2,FALSE)</f>
        <v>135000</v>
      </c>
      <c r="I1116" s="3" t="s">
        <v>2293</v>
      </c>
      <c r="J1116" s="3" t="s">
        <v>134</v>
      </c>
      <c r="K1116" s="3" t="s">
        <v>0</v>
      </c>
      <c r="L1116" s="3" t="str">
        <f>VLOOKUP(tblSalaries[[#This Row],[Where do you work]],tblCountries[[Actual]:[Mapping]],2,FALSE)</f>
        <v>USA</v>
      </c>
      <c r="M1116" s="12" t="str">
        <f>VLOOKUP(tblSalaries[[#This Row],[clean Country]], mapping!$M$4:$N$137, 2, FALSE)</f>
        <v>US / Canada</v>
      </c>
      <c r="N1116" s="3" t="s">
        <v>61</v>
      </c>
      <c r="O1116" s="12">
        <v>8</v>
      </c>
    </row>
    <row r="1117" spans="2:16" ht="15" customHeight="1">
      <c r="B1117" s="3" t="s">
        <v>2294</v>
      </c>
      <c r="C1117" s="12" t="str">
        <f>IF(AND(tblSalaries[[#This Row],[Region]]=Selected_Region, tblSalaries[[#This Row],[Job Type]]=Selected_Job_Type), COUNT($C$5:C1116), "")</f>
        <v/>
      </c>
      <c r="D1117" s="5">
        <v>41058.458703703705</v>
      </c>
      <c r="E1117" s="6">
        <v>85000</v>
      </c>
      <c r="F1117" s="3">
        <v>85000</v>
      </c>
      <c r="G1117" s="3" t="s">
        <v>36</v>
      </c>
      <c r="H1117" s="3">
        <f>tblSalaries[[#This Row],[clean Salary (in local currency)]]*VLOOKUP(tblSalaries[[#This Row],[Currency]],tblXrate[#Data],2,FALSE)</f>
        <v>85000</v>
      </c>
      <c r="I1117" s="3" t="s">
        <v>2295</v>
      </c>
      <c r="J1117" s="3" t="s">
        <v>134</v>
      </c>
      <c r="K1117" s="3" t="s">
        <v>2296</v>
      </c>
      <c r="L1117" s="3" t="str">
        <f>VLOOKUP(tblSalaries[[#This Row],[Where do you work]],tblCountries[[Actual]:[Mapping]],2,FALSE)</f>
        <v>Sri Lanka</v>
      </c>
      <c r="M1117" s="12" t="str">
        <f>VLOOKUP(tblSalaries[[#This Row],[clean Country]], mapping!$M$4:$N$137, 2, FALSE)</f>
        <v>Pacific</v>
      </c>
      <c r="N1117" s="3" t="s">
        <v>61</v>
      </c>
      <c r="O1117" s="12">
        <v>8</v>
      </c>
      <c r="P1117" s="3">
        <v>10</v>
      </c>
    </row>
    <row r="1118" spans="2:16" ht="15" customHeight="1">
      <c r="B1118" s="3" t="s">
        <v>3303</v>
      </c>
      <c r="C1118" s="12" t="str">
        <f>IF(AND(tblSalaries[[#This Row],[Region]]=Selected_Region, tblSalaries[[#This Row],[Job Type]]=Selected_Job_Type), COUNT($C$5:C1117), "")</f>
        <v/>
      </c>
      <c r="D1118" s="5">
        <v>41058.558159722219</v>
      </c>
      <c r="E1118" s="6" t="s">
        <v>3304</v>
      </c>
      <c r="F1118" s="3">
        <v>600000</v>
      </c>
      <c r="G1118" s="3" t="s">
        <v>31</v>
      </c>
      <c r="H1118" s="3">
        <f>tblSalaries[[#This Row],[clean Salary (in local currency)]]*VLOOKUP(tblSalaries[[#This Row],[Currency]],tblXrate[#Data],2,FALSE)</f>
        <v>10684.750012465542</v>
      </c>
      <c r="I1118" s="3" t="s">
        <v>3305</v>
      </c>
      <c r="J1118" s="3" t="s">
        <v>134</v>
      </c>
      <c r="K1118" s="3" t="s">
        <v>1</v>
      </c>
      <c r="L1118" s="3" t="str">
        <f>VLOOKUP(tblSalaries[[#This Row],[Where do you work]],tblCountries[[Actual]:[Mapping]],2,FALSE)</f>
        <v>India</v>
      </c>
      <c r="M1118" s="12" t="str">
        <f>VLOOKUP(tblSalaries[[#This Row],[clean Country]], mapping!$M$4:$N$137, 2, FALSE)</f>
        <v>Asia</v>
      </c>
      <c r="N1118" s="3" t="s">
        <v>34</v>
      </c>
      <c r="O1118" s="12">
        <v>2.5</v>
      </c>
      <c r="P1118" s="3">
        <v>2</v>
      </c>
    </row>
    <row r="1119" spans="2:16" ht="15" customHeight="1">
      <c r="B1119" s="3" t="s">
        <v>2300</v>
      </c>
      <c r="C1119" s="12" t="str">
        <f>IF(AND(tblSalaries[[#This Row],[Region]]=Selected_Region, tblSalaries[[#This Row],[Job Type]]=Selected_Job_Type), COUNT($C$5:C1118), "")</f>
        <v/>
      </c>
      <c r="D1119" s="5">
        <v>41055.044074074074</v>
      </c>
      <c r="E1119" s="6">
        <v>70000</v>
      </c>
      <c r="F1119" s="3">
        <v>70000</v>
      </c>
      <c r="G1119" s="3" t="s">
        <v>36</v>
      </c>
      <c r="H1119" s="3">
        <f>tblSalaries[[#This Row],[clean Salary (in local currency)]]*VLOOKUP(tblSalaries[[#This Row],[Currency]],tblXrate[#Data],2,FALSE)</f>
        <v>70000</v>
      </c>
      <c r="I1119" s="3" t="s">
        <v>2301</v>
      </c>
      <c r="J1119" s="3" t="s">
        <v>134</v>
      </c>
      <c r="K1119" s="3" t="s">
        <v>0</v>
      </c>
      <c r="L1119" s="3" t="str">
        <f>VLOOKUP(tblSalaries[[#This Row],[Where do you work]],tblCountries[[Actual]:[Mapping]],2,FALSE)</f>
        <v>USA</v>
      </c>
      <c r="M1119" s="12" t="str">
        <f>VLOOKUP(tblSalaries[[#This Row],[clean Country]], mapping!$M$4:$N$137, 2, FALSE)</f>
        <v>US / Canada</v>
      </c>
      <c r="N1119" s="3" t="s">
        <v>34</v>
      </c>
      <c r="O1119" s="12">
        <v>2.5</v>
      </c>
    </row>
    <row r="1120" spans="2:16" ht="15" customHeight="1">
      <c r="B1120" s="3" t="s">
        <v>3342</v>
      </c>
      <c r="C1120" s="12" t="str">
        <f>IF(AND(tblSalaries[[#This Row],[Region]]=Selected_Region, tblSalaries[[#This Row],[Job Type]]=Selected_Job_Type), COUNT($C$5:C1119), "")</f>
        <v/>
      </c>
      <c r="D1120" s="5">
        <v>41055.584027777775</v>
      </c>
      <c r="E1120" s="6">
        <v>600000</v>
      </c>
      <c r="F1120" s="3">
        <v>600000</v>
      </c>
      <c r="G1120" s="3" t="s">
        <v>31</v>
      </c>
      <c r="H1120" s="3">
        <f>tblSalaries[[#This Row],[clean Salary (in local currency)]]*VLOOKUP(tblSalaries[[#This Row],[Currency]],tblXrate[#Data],2,FALSE)</f>
        <v>10684.750012465542</v>
      </c>
      <c r="I1120" s="3" t="s">
        <v>3343</v>
      </c>
      <c r="J1120" s="3" t="s">
        <v>134</v>
      </c>
      <c r="K1120" s="3" t="s">
        <v>1</v>
      </c>
      <c r="L1120" s="3" t="str">
        <f>VLOOKUP(tblSalaries[[#This Row],[Where do you work]],tblCountries[[Actual]:[Mapping]],2,FALSE)</f>
        <v>India</v>
      </c>
      <c r="M1120" s="12" t="str">
        <f>VLOOKUP(tblSalaries[[#This Row],[clean Country]], mapping!$M$4:$N$137, 2, FALSE)</f>
        <v>Asia</v>
      </c>
      <c r="N1120" s="3" t="s">
        <v>73</v>
      </c>
      <c r="O1120" s="12">
        <v>1.5</v>
      </c>
      <c r="P1120" s="3">
        <v>2</v>
      </c>
    </row>
    <row r="1121" spans="2:16" ht="15" customHeight="1">
      <c r="B1121" s="3" t="s">
        <v>2020</v>
      </c>
      <c r="C1121" s="12" t="str">
        <f>IF(AND(tblSalaries[[#This Row],[Region]]=Selected_Region, tblSalaries[[#This Row],[Job Type]]=Selected_Job_Type), COUNT($C$5:C1120), "")</f>
        <v/>
      </c>
      <c r="D1121" s="5">
        <v>41057.941620370373</v>
      </c>
      <c r="E1121" s="6" t="s">
        <v>2021</v>
      </c>
      <c r="F1121" s="3">
        <v>65000</v>
      </c>
      <c r="G1121" s="3" t="s">
        <v>48</v>
      </c>
      <c r="H1121" s="3">
        <f>tblSalaries[[#This Row],[clean Salary (in local currency)]]*VLOOKUP(tblSalaries[[#This Row],[Currency]],tblXrate[#Data],2,FALSE)</f>
        <v>63918.498996971248</v>
      </c>
      <c r="I1121" s="3" t="s">
        <v>2022</v>
      </c>
      <c r="J1121" s="3" t="s">
        <v>112</v>
      </c>
      <c r="K1121" s="3" t="s">
        <v>50</v>
      </c>
      <c r="L1121" s="3" t="str">
        <f>VLOOKUP(tblSalaries[[#This Row],[Where do you work]],tblCountries[[Actual]:[Mapping]],2,FALSE)</f>
        <v>Canada</v>
      </c>
      <c r="M1121" s="12" t="str">
        <f>VLOOKUP(tblSalaries[[#This Row],[clean Country]], mapping!$M$4:$N$137, 2, FALSE)</f>
        <v>US / Canada</v>
      </c>
      <c r="N1121" s="3" t="s">
        <v>38</v>
      </c>
      <c r="O1121" s="12">
        <v>5</v>
      </c>
      <c r="P1121" s="3">
        <v>20</v>
      </c>
    </row>
    <row r="1122" spans="2:16" ht="15" customHeight="1">
      <c r="B1122" s="3" t="s">
        <v>2307</v>
      </c>
      <c r="C1122" s="12" t="str">
        <f>IF(AND(tblSalaries[[#This Row],[Region]]=Selected_Region, tblSalaries[[#This Row],[Job Type]]=Selected_Job_Type), COUNT($C$5:C1121), "")</f>
        <v/>
      </c>
      <c r="D1122" s="5">
        <v>41059.424525462964</v>
      </c>
      <c r="E1122" s="6">
        <v>96230</v>
      </c>
      <c r="F1122" s="3">
        <v>96230</v>
      </c>
      <c r="G1122" s="3" t="s">
        <v>36</v>
      </c>
      <c r="H1122" s="3">
        <f>tblSalaries[[#This Row],[clean Salary (in local currency)]]*VLOOKUP(tblSalaries[[#This Row],[Currency]],tblXrate[#Data],2,FALSE)</f>
        <v>96230</v>
      </c>
      <c r="I1122" s="3" t="s">
        <v>2308</v>
      </c>
      <c r="J1122" s="3" t="s">
        <v>134</v>
      </c>
      <c r="K1122" s="3" t="s">
        <v>0</v>
      </c>
      <c r="L1122" s="3" t="str">
        <f>VLOOKUP(tblSalaries[[#This Row],[Where do you work]],tblCountries[[Actual]:[Mapping]],2,FALSE)</f>
        <v>USA</v>
      </c>
      <c r="M1122" s="12" t="str">
        <f>VLOOKUP(tblSalaries[[#This Row],[clean Country]], mapping!$M$4:$N$137, 2, FALSE)</f>
        <v>US / Canada</v>
      </c>
      <c r="N1122" s="3" t="s">
        <v>38</v>
      </c>
      <c r="O1122" s="12">
        <v>5</v>
      </c>
      <c r="P1122" s="3">
        <v>18</v>
      </c>
    </row>
    <row r="1123" spans="2:16" ht="15" customHeight="1">
      <c r="B1123" s="3" t="s">
        <v>2309</v>
      </c>
      <c r="C1123" s="12" t="str">
        <f>IF(AND(tblSalaries[[#This Row],[Region]]=Selected_Region, tblSalaries[[#This Row],[Job Type]]=Selected_Job_Type), COUNT($C$5:C1122), "")</f>
        <v/>
      </c>
      <c r="D1123" s="5">
        <v>41058.989189814813</v>
      </c>
      <c r="E1123" s="6">
        <v>88000</v>
      </c>
      <c r="F1123" s="3">
        <v>88000</v>
      </c>
      <c r="G1123" s="3" t="s">
        <v>36</v>
      </c>
      <c r="H1123" s="3">
        <f>tblSalaries[[#This Row],[clean Salary (in local currency)]]*VLOOKUP(tblSalaries[[#This Row],[Currency]],tblXrate[#Data],2,FALSE)</f>
        <v>88000</v>
      </c>
      <c r="I1123" s="3" t="s">
        <v>2310</v>
      </c>
      <c r="J1123" s="3" t="s">
        <v>134</v>
      </c>
      <c r="K1123" s="3" t="s">
        <v>0</v>
      </c>
      <c r="L1123" s="3" t="str">
        <f>VLOOKUP(tblSalaries[[#This Row],[Where do you work]],tblCountries[[Actual]:[Mapping]],2,FALSE)</f>
        <v>USA</v>
      </c>
      <c r="M1123" s="12" t="str">
        <f>VLOOKUP(tblSalaries[[#This Row],[clean Country]], mapping!$M$4:$N$137, 2, FALSE)</f>
        <v>US / Canada</v>
      </c>
      <c r="N1123" s="3" t="s">
        <v>38</v>
      </c>
      <c r="O1123" s="12">
        <v>5</v>
      </c>
      <c r="P1123" s="3">
        <v>21</v>
      </c>
    </row>
    <row r="1124" spans="2:16" ht="15" customHeight="1">
      <c r="B1124" s="3" t="s">
        <v>2311</v>
      </c>
      <c r="C1124" s="12" t="str">
        <f>IF(AND(tblSalaries[[#This Row],[Region]]=Selected_Region, tblSalaries[[#This Row],[Job Type]]=Selected_Job_Type), COUNT($C$5:C1123), "")</f>
        <v/>
      </c>
      <c r="D1124" s="5">
        <v>41055.003993055558</v>
      </c>
      <c r="E1124" s="6">
        <v>120000</v>
      </c>
      <c r="F1124" s="3">
        <v>120000</v>
      </c>
      <c r="G1124" s="3" t="s">
        <v>36</v>
      </c>
      <c r="H1124" s="3">
        <f>tblSalaries[[#This Row],[clean Salary (in local currency)]]*VLOOKUP(tblSalaries[[#This Row],[Currency]],tblXrate[#Data],2,FALSE)</f>
        <v>120000</v>
      </c>
      <c r="I1124" s="3" t="s">
        <v>2312</v>
      </c>
      <c r="J1124" s="3" t="s">
        <v>134</v>
      </c>
      <c r="K1124" s="3" t="s">
        <v>0</v>
      </c>
      <c r="L1124" s="3" t="str">
        <f>VLOOKUP(tblSalaries[[#This Row],[Where do you work]],tblCountries[[Actual]:[Mapping]],2,FALSE)</f>
        <v>USA</v>
      </c>
      <c r="M1124" s="12" t="str">
        <f>VLOOKUP(tblSalaries[[#This Row],[clean Country]], mapping!$M$4:$N$137, 2, FALSE)</f>
        <v>US / Canada</v>
      </c>
      <c r="N1124" s="3" t="s">
        <v>38</v>
      </c>
      <c r="O1124" s="12">
        <v>5</v>
      </c>
    </row>
    <row r="1125" spans="2:16" ht="15" customHeight="1">
      <c r="B1125" s="3" t="s">
        <v>2313</v>
      </c>
      <c r="C1125" s="12" t="str">
        <f>IF(AND(tblSalaries[[#This Row],[Region]]=Selected_Region, tblSalaries[[#This Row],[Job Type]]=Selected_Job_Type), COUNT($C$5:C1124), "")</f>
        <v/>
      </c>
      <c r="D1125" s="5">
        <v>41073.016331018516</v>
      </c>
      <c r="E1125" s="6">
        <v>80000</v>
      </c>
      <c r="F1125" s="3">
        <v>80000</v>
      </c>
      <c r="G1125" s="3" t="s">
        <v>36</v>
      </c>
      <c r="H1125" s="3">
        <f>tblSalaries[[#This Row],[clean Salary (in local currency)]]*VLOOKUP(tblSalaries[[#This Row],[Currency]],tblXrate[#Data],2,FALSE)</f>
        <v>80000</v>
      </c>
      <c r="I1125" s="3" t="s">
        <v>2314</v>
      </c>
      <c r="J1125" s="3" t="s">
        <v>134</v>
      </c>
      <c r="K1125" s="3" t="s">
        <v>0</v>
      </c>
      <c r="L1125" s="3" t="str">
        <f>VLOOKUP(tblSalaries[[#This Row],[Where do you work]],tblCountries[[Actual]:[Mapping]],2,FALSE)</f>
        <v>USA</v>
      </c>
      <c r="M1125" s="12" t="str">
        <f>VLOOKUP(tblSalaries[[#This Row],[clean Country]], mapping!$M$4:$N$137, 2, FALSE)</f>
        <v>US / Canada</v>
      </c>
      <c r="N1125" s="3" t="s">
        <v>38</v>
      </c>
      <c r="O1125" s="12">
        <v>5</v>
      </c>
      <c r="P1125" s="3">
        <v>2</v>
      </c>
    </row>
    <row r="1126" spans="2:16" ht="15" customHeight="1">
      <c r="B1126" s="3" t="s">
        <v>2315</v>
      </c>
      <c r="C1126" s="12" t="str">
        <f>IF(AND(tblSalaries[[#This Row],[Region]]=Selected_Region, tblSalaries[[#This Row],[Job Type]]=Selected_Job_Type), COUNT($C$5:C1125), "")</f>
        <v/>
      </c>
      <c r="D1126" s="5">
        <v>41057.981932870367</v>
      </c>
      <c r="E1126" s="6">
        <v>88000</v>
      </c>
      <c r="F1126" s="3">
        <v>88000</v>
      </c>
      <c r="G1126" s="3" t="s">
        <v>36</v>
      </c>
      <c r="H1126" s="3">
        <f>tblSalaries[[#This Row],[clean Salary (in local currency)]]*VLOOKUP(tblSalaries[[#This Row],[Currency]],tblXrate[#Data],2,FALSE)</f>
        <v>88000</v>
      </c>
      <c r="I1126" s="3" t="s">
        <v>2316</v>
      </c>
      <c r="J1126" s="3" t="s">
        <v>134</v>
      </c>
      <c r="K1126" s="3" t="s">
        <v>0</v>
      </c>
      <c r="L1126" s="3" t="str">
        <f>VLOOKUP(tblSalaries[[#This Row],[Where do you work]],tblCountries[[Actual]:[Mapping]],2,FALSE)</f>
        <v>USA</v>
      </c>
      <c r="M1126" s="12" t="str">
        <f>VLOOKUP(tblSalaries[[#This Row],[clean Country]], mapping!$M$4:$N$137, 2, FALSE)</f>
        <v>US / Canada</v>
      </c>
      <c r="N1126" s="3" t="s">
        <v>38</v>
      </c>
      <c r="O1126" s="12">
        <v>5</v>
      </c>
      <c r="P1126" s="3">
        <v>2</v>
      </c>
    </row>
    <row r="1127" spans="2:16" ht="15" customHeight="1">
      <c r="B1127" s="3" t="s">
        <v>3503</v>
      </c>
      <c r="C1127" s="12" t="str">
        <f>IF(AND(tblSalaries[[#This Row],[Region]]=Selected_Region, tblSalaries[[#This Row],[Job Type]]=Selected_Job_Type), COUNT($C$5:C1126), "")</f>
        <v/>
      </c>
      <c r="D1127" s="5">
        <v>41055.628958333335</v>
      </c>
      <c r="E1127" s="6">
        <v>600000</v>
      </c>
      <c r="F1127" s="3">
        <v>600000</v>
      </c>
      <c r="G1127" s="3" t="s">
        <v>31</v>
      </c>
      <c r="H1127" s="3">
        <f>tblSalaries[[#This Row],[clean Salary (in local currency)]]*VLOOKUP(tblSalaries[[#This Row],[Currency]],tblXrate[#Data],2,FALSE)</f>
        <v>10684.750012465542</v>
      </c>
      <c r="I1127" s="3" t="s">
        <v>3504</v>
      </c>
      <c r="J1127" s="3" t="s">
        <v>45</v>
      </c>
      <c r="K1127" s="3" t="s">
        <v>1</v>
      </c>
      <c r="L1127" s="3" t="str">
        <f>VLOOKUP(tblSalaries[[#This Row],[Where do you work]],tblCountries[[Actual]:[Mapping]],2,FALSE)</f>
        <v>India</v>
      </c>
      <c r="M1127" s="12" t="str">
        <f>VLOOKUP(tblSalaries[[#This Row],[clean Country]], mapping!$M$4:$N$137, 2, FALSE)</f>
        <v>Asia</v>
      </c>
      <c r="N1127" s="3" t="s">
        <v>61</v>
      </c>
      <c r="O1127" s="12">
        <v>8</v>
      </c>
      <c r="P1127" s="3">
        <v>7</v>
      </c>
    </row>
    <row r="1128" spans="2:16" ht="15" customHeight="1">
      <c r="B1128" s="3" t="s">
        <v>3612</v>
      </c>
      <c r="C1128" s="12" t="str">
        <f>IF(AND(tblSalaries[[#This Row],[Region]]=Selected_Region, tblSalaries[[#This Row],[Job Type]]=Selected_Job_Type), COUNT($C$5:C1127), "")</f>
        <v/>
      </c>
      <c r="D1128" s="5">
        <v>41057.660787037035</v>
      </c>
      <c r="E1128" s="6" t="s">
        <v>3613</v>
      </c>
      <c r="F1128" s="3">
        <v>600000</v>
      </c>
      <c r="G1128" s="3" t="s">
        <v>31</v>
      </c>
      <c r="H1128" s="3">
        <f>tblSalaries[[#This Row],[clean Salary (in local currency)]]*VLOOKUP(tblSalaries[[#This Row],[Currency]],tblXrate[#Data],2,FALSE)</f>
        <v>10684.750012465542</v>
      </c>
      <c r="I1128" s="3" t="s">
        <v>3614</v>
      </c>
      <c r="J1128" s="3" t="s">
        <v>112</v>
      </c>
      <c r="K1128" s="3" t="s">
        <v>1</v>
      </c>
      <c r="L1128" s="3" t="str">
        <f>VLOOKUP(tblSalaries[[#This Row],[Where do you work]],tblCountries[[Actual]:[Mapping]],2,FALSE)</f>
        <v>India</v>
      </c>
      <c r="M1128" s="12" t="str">
        <f>VLOOKUP(tblSalaries[[#This Row],[clean Country]], mapping!$M$4:$N$137, 2, FALSE)</f>
        <v>Asia</v>
      </c>
      <c r="N1128" s="3" t="s">
        <v>38</v>
      </c>
      <c r="O1128" s="12">
        <v>5</v>
      </c>
      <c r="P1128" s="3">
        <v>10</v>
      </c>
    </row>
    <row r="1129" spans="2:16" ht="15" customHeight="1">
      <c r="B1129" s="3" t="s">
        <v>2322</v>
      </c>
      <c r="C1129" s="12" t="str">
        <f>IF(AND(tblSalaries[[#This Row],[Region]]=Selected_Region, tblSalaries[[#This Row],[Job Type]]=Selected_Job_Type), COUNT($C$5:C1128), "")</f>
        <v/>
      </c>
      <c r="D1129" s="5">
        <v>41055.08216435185</v>
      </c>
      <c r="E1129" s="6" t="s">
        <v>1299</v>
      </c>
      <c r="F1129" s="3">
        <v>60000</v>
      </c>
      <c r="G1129" s="3" t="s">
        <v>108</v>
      </c>
      <c r="H1129" s="3">
        <f>tblSalaries[[#This Row],[clean Salary (in local currency)]]*VLOOKUP(tblSalaries[[#This Row],[Currency]],tblXrate[#Data],2,FALSE)</f>
        <v>94570.696324037053</v>
      </c>
      <c r="I1129" s="3" t="s">
        <v>2323</v>
      </c>
      <c r="J1129" s="3" t="s">
        <v>444</v>
      </c>
      <c r="K1129" s="3" t="s">
        <v>89</v>
      </c>
      <c r="L1129" s="3" t="str">
        <f>VLOOKUP(tblSalaries[[#This Row],[Where do you work]],tblCountries[[Actual]:[Mapping]],2,FALSE)</f>
        <v>UK</v>
      </c>
      <c r="M1129" s="12" t="str">
        <f>VLOOKUP(tblSalaries[[#This Row],[clean Country]], mapping!$M$4:$N$137, 2, FALSE)</f>
        <v>EU</v>
      </c>
      <c r="N1129" s="3" t="s">
        <v>34</v>
      </c>
      <c r="O1129" s="12">
        <v>2.5</v>
      </c>
    </row>
    <row r="1130" spans="2:16" ht="15" customHeight="1">
      <c r="B1130" s="3" t="s">
        <v>2324</v>
      </c>
      <c r="C1130" s="12" t="str">
        <f>IF(AND(tblSalaries[[#This Row],[Region]]=Selected_Region, tblSalaries[[#This Row],[Job Type]]=Selected_Job_Type), COUNT($C$5:C1129), "")</f>
        <v/>
      </c>
      <c r="D1130" s="5">
        <v>41055.151076388887</v>
      </c>
      <c r="E1130" s="6">
        <v>190000</v>
      </c>
      <c r="F1130" s="3">
        <v>190000</v>
      </c>
      <c r="G1130" s="3" t="s">
        <v>108</v>
      </c>
      <c r="H1130" s="3">
        <f>tblSalaries[[#This Row],[clean Salary (in local currency)]]*VLOOKUP(tblSalaries[[#This Row],[Currency]],tblXrate[#Data],2,FALSE)</f>
        <v>299473.87169278396</v>
      </c>
      <c r="I1130" s="3" t="s">
        <v>2325</v>
      </c>
      <c r="J1130" s="3" t="s">
        <v>444</v>
      </c>
      <c r="K1130" s="3" t="s">
        <v>89</v>
      </c>
      <c r="L1130" s="3" t="str">
        <f>VLOOKUP(tblSalaries[[#This Row],[Where do you work]],tblCountries[[Actual]:[Mapping]],2,FALSE)</f>
        <v>UK</v>
      </c>
      <c r="M1130" s="12" t="str">
        <f>VLOOKUP(tblSalaries[[#This Row],[clean Country]], mapping!$M$4:$N$137, 2, FALSE)</f>
        <v>EU</v>
      </c>
      <c r="N1130" s="3" t="s">
        <v>38</v>
      </c>
      <c r="O1130" s="12">
        <v>5</v>
      </c>
    </row>
    <row r="1131" spans="2:16" ht="15" customHeight="1">
      <c r="B1131" s="3" t="s">
        <v>3653</v>
      </c>
      <c r="C1131" s="12" t="str">
        <f>IF(AND(tblSalaries[[#This Row],[Region]]=Selected_Region, tblSalaries[[#This Row],[Job Type]]=Selected_Job_Type), COUNT($C$5:C1130), "")</f>
        <v/>
      </c>
      <c r="D1131" s="5">
        <v>41054.205266203702</v>
      </c>
      <c r="E1131" s="6" t="s">
        <v>3654</v>
      </c>
      <c r="F1131" s="3">
        <v>600000</v>
      </c>
      <c r="G1131" s="3" t="s">
        <v>31</v>
      </c>
      <c r="H1131" s="3">
        <f>tblSalaries[[#This Row],[clean Salary (in local currency)]]*VLOOKUP(tblSalaries[[#This Row],[Currency]],tblXrate[#Data],2,FALSE)</f>
        <v>10684.750012465542</v>
      </c>
      <c r="I1131" s="3" t="s">
        <v>3655</v>
      </c>
      <c r="J1131" s="3" t="s">
        <v>134</v>
      </c>
      <c r="K1131" s="3" t="s">
        <v>1</v>
      </c>
      <c r="L1131" s="3" t="str">
        <f>VLOOKUP(tblSalaries[[#This Row],[Where do you work]],tblCountries[[Actual]:[Mapping]],2,FALSE)</f>
        <v>India</v>
      </c>
      <c r="M1131" s="12" t="str">
        <f>VLOOKUP(tblSalaries[[#This Row],[clean Country]], mapping!$M$4:$N$137, 2, FALSE)</f>
        <v>Asia</v>
      </c>
      <c r="N1131" s="3" t="s">
        <v>38</v>
      </c>
      <c r="O1131" s="12">
        <v>5</v>
      </c>
    </row>
    <row r="1132" spans="2:16" ht="15" customHeight="1">
      <c r="B1132" s="3" t="s">
        <v>2327</v>
      </c>
      <c r="C1132" s="12" t="str">
        <f>IF(AND(tblSalaries[[#This Row],[Region]]=Selected_Region, tblSalaries[[#This Row],[Job Type]]=Selected_Job_Type), COUNT($C$5:C1131), "")</f>
        <v/>
      </c>
      <c r="D1132" s="5">
        <v>41055.970243055555</v>
      </c>
      <c r="E1132" s="6" t="s">
        <v>2328</v>
      </c>
      <c r="F1132" s="3">
        <v>15600</v>
      </c>
      <c r="G1132" s="3" t="s">
        <v>43</v>
      </c>
      <c r="H1132" s="3">
        <f>tblSalaries[[#This Row],[clean Salary (in local currency)]]*VLOOKUP(tblSalaries[[#This Row],[Currency]],tblXrate[#Data],2,FALSE)</f>
        <v>19818.231248269083</v>
      </c>
      <c r="I1132" s="3" t="s">
        <v>2329</v>
      </c>
      <c r="J1132" s="3" t="s">
        <v>433</v>
      </c>
      <c r="K1132" s="3" t="s">
        <v>190</v>
      </c>
      <c r="L1132" s="3" t="str">
        <f>VLOOKUP(tblSalaries[[#This Row],[Where do you work]],tblCountries[[Actual]:[Mapping]],2,FALSE)</f>
        <v>Portugal</v>
      </c>
      <c r="M1132" s="12" t="str">
        <f>VLOOKUP(tblSalaries[[#This Row],[clean Country]], mapping!$M$4:$N$137, 2, FALSE)</f>
        <v>EU</v>
      </c>
      <c r="N1132" s="3" t="s">
        <v>38</v>
      </c>
      <c r="O1132" s="12">
        <v>5</v>
      </c>
      <c r="P1132" s="3">
        <v>5</v>
      </c>
    </row>
    <row r="1133" spans="2:16" ht="15" customHeight="1">
      <c r="B1133" s="3" t="s">
        <v>2330</v>
      </c>
      <c r="C1133" s="12" t="str">
        <f>IF(AND(tblSalaries[[#This Row],[Region]]=Selected_Region, tblSalaries[[#This Row],[Job Type]]=Selected_Job_Type), COUNT($C$5:C1132), "")</f>
        <v/>
      </c>
      <c r="D1133" s="5">
        <v>41057.65421296296</v>
      </c>
      <c r="E1133" s="6">
        <v>80000</v>
      </c>
      <c r="F1133" s="3">
        <v>80000</v>
      </c>
      <c r="G1133" s="3" t="s">
        <v>108</v>
      </c>
      <c r="H1133" s="3">
        <f>tblSalaries[[#This Row],[clean Salary (in local currency)]]*VLOOKUP(tblSalaries[[#This Row],[Currency]],tblXrate[#Data],2,FALSE)</f>
        <v>126094.26176538273</v>
      </c>
      <c r="I1133" s="3" t="s">
        <v>2331</v>
      </c>
      <c r="J1133" s="3" t="s">
        <v>41</v>
      </c>
      <c r="K1133" s="3" t="s">
        <v>89</v>
      </c>
      <c r="L1133" s="3" t="str">
        <f>VLOOKUP(tblSalaries[[#This Row],[Where do you work]],tblCountries[[Actual]:[Mapping]],2,FALSE)</f>
        <v>UK</v>
      </c>
      <c r="M1133" s="12" t="str">
        <f>VLOOKUP(tblSalaries[[#This Row],[clean Country]], mapping!$M$4:$N$137, 2, FALSE)</f>
        <v>EU</v>
      </c>
      <c r="N1133" s="3" t="s">
        <v>38</v>
      </c>
      <c r="O1133" s="12">
        <v>5</v>
      </c>
      <c r="P1133" s="3">
        <v>10</v>
      </c>
    </row>
    <row r="1134" spans="2:16" ht="15" customHeight="1">
      <c r="B1134" s="3" t="s">
        <v>2332</v>
      </c>
      <c r="C1134" s="12" t="str">
        <f>IF(AND(tblSalaries[[#This Row],[Region]]=Selected_Region, tblSalaries[[#This Row],[Job Type]]=Selected_Job_Type), COUNT($C$5:C1133), "")</f>
        <v/>
      </c>
      <c r="D1134" s="5">
        <v>41055.028912037036</v>
      </c>
      <c r="E1134" s="6">
        <v>52000</v>
      </c>
      <c r="F1134" s="3">
        <v>52000</v>
      </c>
      <c r="G1134" s="3" t="s">
        <v>36</v>
      </c>
      <c r="H1134" s="3">
        <f>tblSalaries[[#This Row],[clean Salary (in local currency)]]*VLOOKUP(tblSalaries[[#This Row],[Currency]],tblXrate[#Data],2,FALSE)</f>
        <v>52000</v>
      </c>
      <c r="I1134" s="3" t="s">
        <v>2333</v>
      </c>
      <c r="J1134" s="3" t="s">
        <v>112</v>
      </c>
      <c r="K1134" s="3" t="s">
        <v>0</v>
      </c>
      <c r="L1134" s="3" t="str">
        <f>VLOOKUP(tblSalaries[[#This Row],[Where do you work]],tblCountries[[Actual]:[Mapping]],2,FALSE)</f>
        <v>USA</v>
      </c>
      <c r="M1134" s="12" t="str">
        <f>VLOOKUP(tblSalaries[[#This Row],[clean Country]], mapping!$M$4:$N$137, 2, FALSE)</f>
        <v>US / Canada</v>
      </c>
      <c r="N1134" s="3" t="s">
        <v>2227</v>
      </c>
      <c r="O1134" s="12">
        <v>0</v>
      </c>
    </row>
    <row r="1135" spans="2:16" ht="15" customHeight="1">
      <c r="B1135" s="3" t="s">
        <v>2334</v>
      </c>
      <c r="C1135" s="12" t="str">
        <f>IF(AND(tblSalaries[[#This Row],[Region]]=Selected_Region, tblSalaries[[#This Row],[Job Type]]=Selected_Job_Type), COUNT($C$5:C1134), "")</f>
        <v/>
      </c>
      <c r="D1135" s="5">
        <v>41055.875462962962</v>
      </c>
      <c r="E1135" s="6" t="s">
        <v>2335</v>
      </c>
      <c r="F1135" s="3">
        <v>65000</v>
      </c>
      <c r="G1135" s="3" t="s">
        <v>63</v>
      </c>
      <c r="H1135" s="3">
        <f>tblSalaries[[#This Row],[clean Salary (in local currency)]]*VLOOKUP(tblSalaries[[#This Row],[Currency]],tblXrate[#Data],2,FALSE)</f>
        <v>66294.12766617132</v>
      </c>
      <c r="I1135" s="3" t="s">
        <v>2336</v>
      </c>
      <c r="J1135" s="3" t="s">
        <v>112</v>
      </c>
      <c r="K1135" s="3" t="s">
        <v>64</v>
      </c>
      <c r="L1135" s="3" t="str">
        <f>VLOOKUP(tblSalaries[[#This Row],[Where do you work]],tblCountries[[Actual]:[Mapping]],2,FALSE)</f>
        <v>Australia</v>
      </c>
      <c r="M1135" s="12" t="str">
        <f>VLOOKUP(tblSalaries[[#This Row],[clean Country]], mapping!$M$4:$N$137, 2, FALSE)</f>
        <v>Pacific</v>
      </c>
      <c r="N1135" s="3" t="s">
        <v>61</v>
      </c>
      <c r="O1135" s="12">
        <v>8</v>
      </c>
      <c r="P1135" s="3">
        <v>10</v>
      </c>
    </row>
    <row r="1136" spans="2:16" ht="15" customHeight="1">
      <c r="B1136" s="3" t="s">
        <v>2337</v>
      </c>
      <c r="C1136" s="12" t="str">
        <f>IF(AND(tblSalaries[[#This Row],[Region]]=Selected_Region, tblSalaries[[#This Row],[Job Type]]=Selected_Job_Type), COUNT($C$5:C1135), "")</f>
        <v/>
      </c>
      <c r="D1136" s="5">
        <v>41057.681562500002</v>
      </c>
      <c r="E1136" s="6">
        <v>79000</v>
      </c>
      <c r="F1136" s="3">
        <v>79000</v>
      </c>
      <c r="G1136" s="3" t="s">
        <v>108</v>
      </c>
      <c r="H1136" s="3">
        <f>tblSalaries[[#This Row],[clean Salary (in local currency)]]*VLOOKUP(tblSalaries[[#This Row],[Currency]],tblXrate[#Data],2,FALSE)</f>
        <v>124518.08349331544</v>
      </c>
      <c r="I1136" s="3" t="s">
        <v>2333</v>
      </c>
      <c r="J1136" s="3" t="s">
        <v>112</v>
      </c>
      <c r="K1136" s="3" t="s">
        <v>89</v>
      </c>
      <c r="L1136" s="3" t="str">
        <f>VLOOKUP(tblSalaries[[#This Row],[Where do you work]],tblCountries[[Actual]:[Mapping]],2,FALSE)</f>
        <v>UK</v>
      </c>
      <c r="M1136" s="12" t="str">
        <f>VLOOKUP(tblSalaries[[#This Row],[clean Country]], mapping!$M$4:$N$137, 2, FALSE)</f>
        <v>EU</v>
      </c>
      <c r="N1136" s="3" t="s">
        <v>34</v>
      </c>
      <c r="O1136" s="12">
        <v>2.5</v>
      </c>
      <c r="P1136" s="3">
        <v>14</v>
      </c>
    </row>
    <row r="1137" spans="2:16" ht="15" customHeight="1">
      <c r="B1137" s="3" t="s">
        <v>2338</v>
      </c>
      <c r="C1137" s="12" t="str">
        <f>IF(AND(tblSalaries[[#This Row],[Region]]=Selected_Region, tblSalaries[[#This Row],[Job Type]]=Selected_Job_Type), COUNT($C$5:C1136), "")</f>
        <v/>
      </c>
      <c r="D1137" s="5">
        <v>41058.760277777779</v>
      </c>
      <c r="E1137" s="6" t="s">
        <v>832</v>
      </c>
      <c r="F1137" s="3">
        <v>30000</v>
      </c>
      <c r="G1137" s="3" t="s">
        <v>108</v>
      </c>
      <c r="H1137" s="3">
        <f>tblSalaries[[#This Row],[clean Salary (in local currency)]]*VLOOKUP(tblSalaries[[#This Row],[Currency]],tblXrate[#Data],2,FALSE)</f>
        <v>47285.348162018527</v>
      </c>
      <c r="I1137" s="3" t="s">
        <v>2333</v>
      </c>
      <c r="J1137" s="3" t="s">
        <v>112</v>
      </c>
      <c r="K1137" s="3" t="s">
        <v>89</v>
      </c>
      <c r="L1137" s="3" t="str">
        <f>VLOOKUP(tblSalaries[[#This Row],[Where do you work]],tblCountries[[Actual]:[Mapping]],2,FALSE)</f>
        <v>UK</v>
      </c>
      <c r="M1137" s="12" t="str">
        <f>VLOOKUP(tblSalaries[[#This Row],[clean Country]], mapping!$M$4:$N$137, 2, FALSE)</f>
        <v>EU</v>
      </c>
      <c r="N1137" s="3" t="s">
        <v>61</v>
      </c>
      <c r="O1137" s="12">
        <v>8</v>
      </c>
      <c r="P1137" s="3">
        <v>6</v>
      </c>
    </row>
    <row r="1138" spans="2:16" ht="15" customHeight="1">
      <c r="B1138" s="3" t="s">
        <v>2339</v>
      </c>
      <c r="C1138" s="12" t="str">
        <f>IF(AND(tblSalaries[[#This Row],[Region]]=Selected_Region, tblSalaries[[#This Row],[Job Type]]=Selected_Job_Type), COUNT($C$5:C1137), "")</f>
        <v/>
      </c>
      <c r="D1138" s="5">
        <v>41055.948078703703</v>
      </c>
      <c r="E1138" s="6" t="s">
        <v>2340</v>
      </c>
      <c r="F1138" s="3">
        <v>300000</v>
      </c>
      <c r="G1138" s="3" t="s">
        <v>2110</v>
      </c>
      <c r="H1138" s="3">
        <f>tblSalaries[[#This Row],[clean Salary (in local currency)]]*VLOOKUP(tblSalaries[[#This Row],[Currency]],tblXrate[#Data],2,FALSE)</f>
        <v>148284.35006969364</v>
      </c>
      <c r="I1138" s="3" t="s">
        <v>2341</v>
      </c>
      <c r="J1138" s="3" t="s">
        <v>112</v>
      </c>
      <c r="K1138" s="3" t="s">
        <v>227</v>
      </c>
      <c r="L1138" s="3" t="str">
        <f>VLOOKUP(tblSalaries[[#This Row],[Where do you work]],tblCountries[[Actual]:[Mapping]],2,FALSE)</f>
        <v>Brazil</v>
      </c>
      <c r="M1138" s="12" t="str">
        <f>VLOOKUP(tblSalaries[[#This Row],[clean Country]], mapping!$M$4:$N$137, 2, FALSE)</f>
        <v>Latin America</v>
      </c>
      <c r="N1138" s="3" t="s">
        <v>61</v>
      </c>
      <c r="O1138" s="12">
        <v>8</v>
      </c>
      <c r="P1138" s="3">
        <v>3</v>
      </c>
    </row>
    <row r="1139" spans="2:16" ht="15" customHeight="1">
      <c r="B1139" s="3" t="s">
        <v>2342</v>
      </c>
      <c r="C1139" s="12" t="str">
        <f>IF(AND(tblSalaries[[#This Row],[Region]]=Selected_Region, tblSalaries[[#This Row],[Job Type]]=Selected_Job_Type), COUNT($C$5:C1138), "")</f>
        <v/>
      </c>
      <c r="D1139" s="5">
        <v>41055.029942129629</v>
      </c>
      <c r="E1139" s="6">
        <v>71000</v>
      </c>
      <c r="F1139" s="3">
        <v>71000</v>
      </c>
      <c r="G1139" s="3" t="s">
        <v>36</v>
      </c>
      <c r="H1139" s="3">
        <f>tblSalaries[[#This Row],[clean Salary (in local currency)]]*VLOOKUP(tblSalaries[[#This Row],[Currency]],tblXrate[#Data],2,FALSE)</f>
        <v>71000</v>
      </c>
      <c r="I1139" s="3" t="s">
        <v>2343</v>
      </c>
      <c r="J1139" s="3" t="s">
        <v>112</v>
      </c>
      <c r="K1139" s="3" t="s">
        <v>0</v>
      </c>
      <c r="L1139" s="3" t="str">
        <f>VLOOKUP(tblSalaries[[#This Row],[Where do you work]],tblCountries[[Actual]:[Mapping]],2,FALSE)</f>
        <v>USA</v>
      </c>
      <c r="M1139" s="12" t="str">
        <f>VLOOKUP(tblSalaries[[#This Row],[clean Country]], mapping!$M$4:$N$137, 2, FALSE)</f>
        <v>US / Canada</v>
      </c>
      <c r="N1139" s="3" t="s">
        <v>38</v>
      </c>
      <c r="O1139" s="12">
        <v>5</v>
      </c>
    </row>
    <row r="1140" spans="2:16" ht="15" customHeight="1">
      <c r="B1140" s="3" t="s">
        <v>2344</v>
      </c>
      <c r="C1140" s="12" t="str">
        <f>IF(AND(tblSalaries[[#This Row],[Region]]=Selected_Region, tblSalaries[[#This Row],[Job Type]]=Selected_Job_Type), COUNT($C$5:C1139), "")</f>
        <v/>
      </c>
      <c r="D1140" s="5">
        <v>41069.034108796295</v>
      </c>
      <c r="E1140" s="6">
        <v>40000</v>
      </c>
      <c r="F1140" s="3">
        <v>40000</v>
      </c>
      <c r="G1140" s="3" t="s">
        <v>36</v>
      </c>
      <c r="H1140" s="3">
        <f>tblSalaries[[#This Row],[clean Salary (in local currency)]]*VLOOKUP(tblSalaries[[#This Row],[Currency]],tblXrate[#Data],2,FALSE)</f>
        <v>40000</v>
      </c>
      <c r="I1140" s="3" t="s">
        <v>2343</v>
      </c>
      <c r="J1140" s="3" t="s">
        <v>112</v>
      </c>
      <c r="K1140" s="3" t="s">
        <v>0</v>
      </c>
      <c r="L1140" s="3" t="str">
        <f>VLOOKUP(tblSalaries[[#This Row],[Where do you work]],tblCountries[[Actual]:[Mapping]],2,FALSE)</f>
        <v>USA</v>
      </c>
      <c r="M1140" s="12" t="str">
        <f>VLOOKUP(tblSalaries[[#This Row],[clean Country]], mapping!$M$4:$N$137, 2, FALSE)</f>
        <v>US / Canada</v>
      </c>
      <c r="N1140" s="3" t="s">
        <v>38</v>
      </c>
      <c r="O1140" s="12">
        <v>5</v>
      </c>
      <c r="P1140" s="3">
        <v>5</v>
      </c>
    </row>
    <row r="1141" spans="2:16" ht="15" customHeight="1">
      <c r="B1141" s="3" t="s">
        <v>2955</v>
      </c>
      <c r="C1141" s="12" t="str">
        <f>IF(AND(tblSalaries[[#This Row],[Region]]=Selected_Region, tblSalaries[[#This Row],[Job Type]]=Selected_Job_Type), COUNT($C$5:C1140), "")</f>
        <v/>
      </c>
      <c r="D1141" s="5">
        <v>41057.528078703705</v>
      </c>
      <c r="E1141" s="6">
        <v>900</v>
      </c>
      <c r="F1141" s="3">
        <v>10800</v>
      </c>
      <c r="G1141" s="3" t="s">
        <v>36</v>
      </c>
      <c r="H1141" s="3">
        <f>tblSalaries[[#This Row],[clean Salary (in local currency)]]*VLOOKUP(tblSalaries[[#This Row],[Currency]],tblXrate[#Data],2,FALSE)</f>
        <v>10800</v>
      </c>
      <c r="I1141" s="3" t="s">
        <v>2956</v>
      </c>
      <c r="J1141" s="3" t="s">
        <v>134</v>
      </c>
      <c r="K1141" s="3" t="s">
        <v>155</v>
      </c>
      <c r="L1141" s="3" t="str">
        <f>VLOOKUP(tblSalaries[[#This Row],[Where do you work]],tblCountries[[Actual]:[Mapping]],2,FALSE)</f>
        <v>Pakistan</v>
      </c>
      <c r="M1141" s="12" t="str">
        <f>VLOOKUP(tblSalaries[[#This Row],[clean Country]], mapping!$M$4:$N$137, 2, FALSE)</f>
        <v>Asia</v>
      </c>
      <c r="N1141" s="3" t="s">
        <v>61</v>
      </c>
      <c r="O1141" s="12">
        <v>8</v>
      </c>
      <c r="P1141" s="3">
        <v>5</v>
      </c>
    </row>
    <row r="1142" spans="2:16" ht="15" customHeight="1">
      <c r="B1142" s="3" t="s">
        <v>2347</v>
      </c>
      <c r="C1142" s="12" t="str">
        <f>IF(AND(tblSalaries[[#This Row],[Region]]=Selected_Region, tblSalaries[[#This Row],[Job Type]]=Selected_Job_Type), COUNT($C$5:C1141), "")</f>
        <v/>
      </c>
      <c r="D1142" s="5">
        <v>41055.229930555557</v>
      </c>
      <c r="E1142" s="6">
        <v>55000</v>
      </c>
      <c r="F1142" s="3">
        <v>55000</v>
      </c>
      <c r="G1142" s="3" t="s">
        <v>36</v>
      </c>
      <c r="H1142" s="3">
        <f>tblSalaries[[#This Row],[clean Salary (in local currency)]]*VLOOKUP(tblSalaries[[#This Row],[Currency]],tblXrate[#Data],2,FALSE)</f>
        <v>55000</v>
      </c>
      <c r="I1142" s="3" t="s">
        <v>2346</v>
      </c>
      <c r="J1142" s="3" t="s">
        <v>112</v>
      </c>
      <c r="K1142" s="3" t="s">
        <v>0</v>
      </c>
      <c r="L1142" s="3" t="str">
        <f>VLOOKUP(tblSalaries[[#This Row],[Where do you work]],tblCountries[[Actual]:[Mapping]],2,FALSE)</f>
        <v>USA</v>
      </c>
      <c r="M1142" s="12" t="str">
        <f>VLOOKUP(tblSalaries[[#This Row],[clean Country]], mapping!$M$4:$N$137, 2, FALSE)</f>
        <v>US / Canada</v>
      </c>
      <c r="N1142" s="3" t="s">
        <v>34</v>
      </c>
      <c r="O1142" s="12">
        <v>2.5</v>
      </c>
    </row>
    <row r="1143" spans="2:16" ht="15" customHeight="1">
      <c r="B1143" s="3" t="s">
        <v>555</v>
      </c>
      <c r="C1143" s="12" t="str">
        <f>IF(AND(tblSalaries[[#This Row],[Region]]=Selected_Region, tblSalaries[[#This Row],[Job Type]]=Selected_Job_Type), COUNT($C$5:C1142), "")</f>
        <v/>
      </c>
      <c r="D1143" s="5">
        <v>41057.524745370371</v>
      </c>
      <c r="E1143" s="6" t="s">
        <v>556</v>
      </c>
      <c r="F1143" s="3">
        <v>612000</v>
      </c>
      <c r="G1143" s="3" t="s">
        <v>31</v>
      </c>
      <c r="H1143" s="3">
        <f>tblSalaries[[#This Row],[clean Salary (in local currency)]]*VLOOKUP(tblSalaries[[#This Row],[Currency]],tblXrate[#Data],2,FALSE)</f>
        <v>10898.445012714852</v>
      </c>
      <c r="I1143" s="3" t="s">
        <v>557</v>
      </c>
      <c r="J1143" s="3" t="s">
        <v>134</v>
      </c>
      <c r="K1143" s="3" t="s">
        <v>1</v>
      </c>
      <c r="L1143" s="3" t="str">
        <f>VLOOKUP(tblSalaries[[#This Row],[Where do you work]],tblCountries[[Actual]:[Mapping]],2,FALSE)</f>
        <v>India</v>
      </c>
      <c r="M1143" s="12" t="str">
        <f>VLOOKUP(tblSalaries[[#This Row],[clean Country]], mapping!$M$4:$N$137, 2, FALSE)</f>
        <v>Asia</v>
      </c>
      <c r="N1143" s="3" t="s">
        <v>34</v>
      </c>
      <c r="O1143" s="12">
        <v>2.5</v>
      </c>
      <c r="P1143" s="3">
        <v>13</v>
      </c>
    </row>
    <row r="1144" spans="2:16" ht="15" customHeight="1">
      <c r="B1144" s="3" t="s">
        <v>2350</v>
      </c>
      <c r="C1144" s="12" t="str">
        <f>IF(AND(tblSalaries[[#This Row],[Region]]=Selected_Region, tblSalaries[[#This Row],[Job Type]]=Selected_Job_Type), COUNT($C$5:C1143), "")</f>
        <v/>
      </c>
      <c r="D1144" s="5">
        <v>41054.981423611112</v>
      </c>
      <c r="E1144" s="6">
        <v>26000</v>
      </c>
      <c r="F1144" s="3">
        <v>26000</v>
      </c>
      <c r="G1144" s="3" t="s">
        <v>36</v>
      </c>
      <c r="H1144" s="3">
        <f>tblSalaries[[#This Row],[clean Salary (in local currency)]]*VLOOKUP(tblSalaries[[#This Row],[Currency]],tblXrate[#Data],2,FALSE)</f>
        <v>26000</v>
      </c>
      <c r="I1144" s="3" t="s">
        <v>2351</v>
      </c>
      <c r="J1144" s="3" t="s">
        <v>112</v>
      </c>
      <c r="K1144" s="3" t="s">
        <v>2352</v>
      </c>
      <c r="L1144" s="3" t="str">
        <f>VLOOKUP(tblSalaries[[#This Row],[Where do you work]],tblCountries[[Actual]:[Mapping]],2,FALSE)</f>
        <v>Panama</v>
      </c>
      <c r="M1144" s="12" t="str">
        <f>VLOOKUP(tblSalaries[[#This Row],[clean Country]], mapping!$M$4:$N$137, 2, FALSE)</f>
        <v>Latin America</v>
      </c>
      <c r="N1144" s="3" t="s">
        <v>61</v>
      </c>
      <c r="O1144" s="12">
        <v>8</v>
      </c>
    </row>
    <row r="1145" spans="2:16" ht="15" customHeight="1">
      <c r="B1145" s="3" t="s">
        <v>2353</v>
      </c>
      <c r="C1145" s="12" t="str">
        <f>IF(AND(tblSalaries[[#This Row],[Region]]=Selected_Region, tblSalaries[[#This Row],[Job Type]]=Selected_Job_Type), COUNT($C$5:C1144), "")</f>
        <v/>
      </c>
      <c r="D1145" s="5">
        <v>41055.038958333331</v>
      </c>
      <c r="E1145" s="6">
        <v>80000</v>
      </c>
      <c r="F1145" s="3">
        <v>80000</v>
      </c>
      <c r="G1145" s="3" t="s">
        <v>36</v>
      </c>
      <c r="H1145" s="3">
        <f>tblSalaries[[#This Row],[clean Salary (in local currency)]]*VLOOKUP(tblSalaries[[#This Row],[Currency]],tblXrate[#Data],2,FALSE)</f>
        <v>80000</v>
      </c>
      <c r="I1145" s="3" t="s">
        <v>2351</v>
      </c>
      <c r="J1145" s="3" t="s">
        <v>112</v>
      </c>
      <c r="K1145" s="3" t="s">
        <v>0</v>
      </c>
      <c r="L1145" s="3" t="str">
        <f>VLOOKUP(tblSalaries[[#This Row],[Where do you work]],tblCountries[[Actual]:[Mapping]],2,FALSE)</f>
        <v>USA</v>
      </c>
      <c r="M1145" s="12" t="str">
        <f>VLOOKUP(tblSalaries[[#This Row],[clean Country]], mapping!$M$4:$N$137, 2, FALSE)</f>
        <v>US / Canada</v>
      </c>
      <c r="N1145" s="3" t="s">
        <v>38</v>
      </c>
      <c r="O1145" s="12">
        <v>5</v>
      </c>
    </row>
    <row r="1146" spans="2:16" ht="15" customHeight="1">
      <c r="B1146" s="3" t="s">
        <v>240</v>
      </c>
      <c r="C1146" s="12" t="str">
        <f>IF(AND(tblSalaries[[#This Row],[Region]]=Selected_Region, tblSalaries[[#This Row],[Job Type]]=Selected_Job_Type), COUNT($C$5:C1145), "")</f>
        <v/>
      </c>
      <c r="D1146" s="5">
        <v>41075.833634259259</v>
      </c>
      <c r="E1146" s="6">
        <v>11000</v>
      </c>
      <c r="F1146" s="3">
        <v>11000</v>
      </c>
      <c r="G1146" s="3" t="s">
        <v>36</v>
      </c>
      <c r="H1146" s="3">
        <f>tblSalaries[[#This Row],[clean Salary (in local currency)]]*VLOOKUP(tblSalaries[[#This Row],[Currency]],tblXrate[#Data],2,FALSE)</f>
        <v>11000</v>
      </c>
      <c r="I1146" s="3" t="s">
        <v>239</v>
      </c>
      <c r="J1146" s="3" t="s">
        <v>134</v>
      </c>
      <c r="K1146" s="3" t="s">
        <v>1</v>
      </c>
      <c r="L1146" s="3" t="str">
        <f>VLOOKUP(tblSalaries[[#This Row],[Where do you work]],tblCountries[[Actual]:[Mapping]],2,FALSE)</f>
        <v>India</v>
      </c>
      <c r="M1146" s="12" t="str">
        <f>VLOOKUP(tblSalaries[[#This Row],[clean Country]], mapping!$M$4:$N$137, 2, FALSE)</f>
        <v>Asia</v>
      </c>
      <c r="N1146" s="3" t="s">
        <v>61</v>
      </c>
      <c r="O1146" s="12">
        <v>8</v>
      </c>
      <c r="P1146" s="3">
        <v>8</v>
      </c>
    </row>
    <row r="1147" spans="2:16" ht="15" customHeight="1">
      <c r="B1147" s="3" t="s">
        <v>2356</v>
      </c>
      <c r="C1147" s="12" t="str">
        <f>IF(AND(tblSalaries[[#This Row],[Region]]=Selected_Region, tblSalaries[[#This Row],[Job Type]]=Selected_Job_Type), COUNT($C$5:C1146), "")</f>
        <v/>
      </c>
      <c r="D1147" s="5">
        <v>41079.897638888891</v>
      </c>
      <c r="E1147" s="6">
        <v>48000</v>
      </c>
      <c r="F1147" s="3">
        <v>48000</v>
      </c>
      <c r="G1147" s="3" t="s">
        <v>36</v>
      </c>
      <c r="H1147" s="3">
        <f>tblSalaries[[#This Row],[clean Salary (in local currency)]]*VLOOKUP(tblSalaries[[#This Row],[Currency]],tblXrate[#Data],2,FALSE)</f>
        <v>48000</v>
      </c>
      <c r="I1147" s="3" t="s">
        <v>2357</v>
      </c>
      <c r="J1147" s="3" t="s">
        <v>112</v>
      </c>
      <c r="K1147" s="3" t="s">
        <v>0</v>
      </c>
      <c r="L1147" s="3" t="str">
        <f>VLOOKUP(tblSalaries[[#This Row],[Where do you work]],tblCountries[[Actual]:[Mapping]],2,FALSE)</f>
        <v>USA</v>
      </c>
      <c r="M1147" s="12" t="str">
        <f>VLOOKUP(tblSalaries[[#This Row],[clean Country]], mapping!$M$4:$N$137, 2, FALSE)</f>
        <v>US / Canada</v>
      </c>
      <c r="N1147" s="3" t="s">
        <v>38</v>
      </c>
      <c r="O1147" s="12">
        <v>5</v>
      </c>
      <c r="P1147" s="3">
        <v>1</v>
      </c>
    </row>
    <row r="1148" spans="2:16" ht="15" customHeight="1">
      <c r="B1148" s="3" t="s">
        <v>2358</v>
      </c>
      <c r="C1148" s="12" t="str">
        <f>IF(AND(tblSalaries[[#This Row],[Region]]=Selected_Region, tblSalaries[[#This Row],[Job Type]]=Selected_Job_Type), COUNT($C$5:C1147), "")</f>
        <v/>
      </c>
      <c r="D1148" s="5">
        <v>41055.081712962965</v>
      </c>
      <c r="E1148" s="6">
        <v>1500</v>
      </c>
      <c r="F1148" s="3">
        <v>18000</v>
      </c>
      <c r="G1148" s="3" t="s">
        <v>43</v>
      </c>
      <c r="H1148" s="3">
        <f>tblSalaries[[#This Row],[clean Salary (in local currency)]]*VLOOKUP(tblSalaries[[#This Row],[Currency]],tblXrate[#Data],2,FALSE)</f>
        <v>22867.189901848938</v>
      </c>
      <c r="I1148" s="3" t="s">
        <v>2359</v>
      </c>
      <c r="J1148" s="3" t="s">
        <v>134</v>
      </c>
      <c r="K1148" s="3" t="s">
        <v>190</v>
      </c>
      <c r="L1148" s="3" t="str">
        <f>VLOOKUP(tblSalaries[[#This Row],[Where do you work]],tblCountries[[Actual]:[Mapping]],2,FALSE)</f>
        <v>Portugal</v>
      </c>
      <c r="M1148" s="12" t="str">
        <f>VLOOKUP(tblSalaries[[#This Row],[clean Country]], mapping!$M$4:$N$137, 2, FALSE)</f>
        <v>EU</v>
      </c>
      <c r="N1148" s="3" t="s">
        <v>34</v>
      </c>
      <c r="O1148" s="12">
        <v>2.5</v>
      </c>
    </row>
    <row r="1149" spans="2:16" ht="15" customHeight="1">
      <c r="B1149" s="3" t="s">
        <v>2360</v>
      </c>
      <c r="C1149" s="12" t="str">
        <f>IF(AND(tblSalaries[[#This Row],[Region]]=Selected_Region, tblSalaries[[#This Row],[Job Type]]=Selected_Job_Type), COUNT($C$5:C1148), "")</f>
        <v/>
      </c>
      <c r="D1149" s="5">
        <v>41064.987349537034</v>
      </c>
      <c r="E1149" s="6">
        <v>49000</v>
      </c>
      <c r="F1149" s="3">
        <v>49000</v>
      </c>
      <c r="G1149" s="3" t="s">
        <v>36</v>
      </c>
      <c r="H1149" s="3">
        <f>tblSalaries[[#This Row],[clean Salary (in local currency)]]*VLOOKUP(tblSalaries[[#This Row],[Currency]],tblXrate[#Data],2,FALSE)</f>
        <v>49000</v>
      </c>
      <c r="I1149" s="3" t="s">
        <v>2361</v>
      </c>
      <c r="J1149" s="3" t="s">
        <v>112</v>
      </c>
      <c r="K1149" s="3" t="s">
        <v>0</v>
      </c>
      <c r="L1149" s="3" t="str">
        <f>VLOOKUP(tblSalaries[[#This Row],[Where do you work]],tblCountries[[Actual]:[Mapping]],2,FALSE)</f>
        <v>USA</v>
      </c>
      <c r="M1149" s="12" t="str">
        <f>VLOOKUP(tblSalaries[[#This Row],[clean Country]], mapping!$M$4:$N$137, 2, FALSE)</f>
        <v>US / Canada</v>
      </c>
      <c r="N1149" s="3" t="s">
        <v>34</v>
      </c>
      <c r="O1149" s="12">
        <v>2.5</v>
      </c>
      <c r="P1149" s="3">
        <v>3</v>
      </c>
    </row>
    <row r="1150" spans="2:16" ht="15" customHeight="1">
      <c r="B1150" s="3" t="s">
        <v>2362</v>
      </c>
      <c r="C1150" s="12" t="str">
        <f>IF(AND(tblSalaries[[#This Row],[Region]]=Selected_Region, tblSalaries[[#This Row],[Job Type]]=Selected_Job_Type), COUNT($C$5:C1149), "")</f>
        <v/>
      </c>
      <c r="D1150" s="5">
        <v>41076.262418981481</v>
      </c>
      <c r="E1150" s="6">
        <v>63000</v>
      </c>
      <c r="F1150" s="3">
        <v>63000</v>
      </c>
      <c r="G1150" s="3" t="s">
        <v>36</v>
      </c>
      <c r="H1150" s="3">
        <f>tblSalaries[[#This Row],[clean Salary (in local currency)]]*VLOOKUP(tblSalaries[[#This Row],[Currency]],tblXrate[#Data],2,FALSE)</f>
        <v>63000</v>
      </c>
      <c r="I1150" s="3" t="s">
        <v>2363</v>
      </c>
      <c r="J1150" s="3" t="s">
        <v>112</v>
      </c>
      <c r="K1150" s="3" t="s">
        <v>0</v>
      </c>
      <c r="L1150" s="3" t="str">
        <f>VLOOKUP(tblSalaries[[#This Row],[Where do you work]],tblCountries[[Actual]:[Mapping]],2,FALSE)</f>
        <v>USA</v>
      </c>
      <c r="M1150" s="12" t="str">
        <f>VLOOKUP(tblSalaries[[#This Row],[clean Country]], mapping!$M$4:$N$137, 2, FALSE)</f>
        <v>US / Canada</v>
      </c>
      <c r="N1150" s="3" t="s">
        <v>38</v>
      </c>
      <c r="O1150" s="12">
        <v>5</v>
      </c>
      <c r="P1150" s="3">
        <v>6</v>
      </c>
    </row>
    <row r="1151" spans="2:16" ht="15" customHeight="1">
      <c r="B1151" s="3" t="s">
        <v>2364</v>
      </c>
      <c r="C1151" s="12" t="str">
        <f>IF(AND(tblSalaries[[#This Row],[Region]]=Selected_Region, tblSalaries[[#This Row],[Job Type]]=Selected_Job_Type), COUNT($C$5:C1150), "")</f>
        <v/>
      </c>
      <c r="D1151" s="5">
        <v>41054.189456018517</v>
      </c>
      <c r="E1151" s="6">
        <v>75000</v>
      </c>
      <c r="F1151" s="3">
        <v>75000</v>
      </c>
      <c r="G1151" s="3" t="s">
        <v>36</v>
      </c>
      <c r="H1151" s="3">
        <f>tblSalaries[[#This Row],[clean Salary (in local currency)]]*VLOOKUP(tblSalaries[[#This Row],[Currency]],tblXrate[#Data],2,FALSE)</f>
        <v>75000</v>
      </c>
      <c r="I1151" s="3" t="s">
        <v>2365</v>
      </c>
      <c r="J1151" s="3" t="s">
        <v>444</v>
      </c>
      <c r="K1151" s="3" t="s">
        <v>0</v>
      </c>
      <c r="L1151" s="3" t="str">
        <f>VLOOKUP(tblSalaries[[#This Row],[Where do you work]],tblCountries[[Actual]:[Mapping]],2,FALSE)</f>
        <v>USA</v>
      </c>
      <c r="M1151" s="12" t="str">
        <f>VLOOKUP(tblSalaries[[#This Row],[clean Country]], mapping!$M$4:$N$137, 2, FALSE)</f>
        <v>US / Canada</v>
      </c>
      <c r="N1151" s="3" t="s">
        <v>38</v>
      </c>
      <c r="O1151" s="12">
        <v>5</v>
      </c>
    </row>
    <row r="1152" spans="2:16" ht="15" customHeight="1">
      <c r="B1152" s="3" t="s">
        <v>2366</v>
      </c>
      <c r="C1152" s="12" t="str">
        <f>IF(AND(tblSalaries[[#This Row],[Region]]=Selected_Region, tblSalaries[[#This Row],[Job Type]]=Selected_Job_Type), COUNT($C$5:C1151), "")</f>
        <v/>
      </c>
      <c r="D1152" s="5">
        <v>41075.972916666666</v>
      </c>
      <c r="E1152" s="6">
        <v>60000</v>
      </c>
      <c r="F1152" s="3">
        <v>60000</v>
      </c>
      <c r="G1152" s="3" t="s">
        <v>36</v>
      </c>
      <c r="H1152" s="3">
        <f>tblSalaries[[#This Row],[clean Salary (in local currency)]]*VLOOKUP(tblSalaries[[#This Row],[Currency]],tblXrate[#Data],2,FALSE)</f>
        <v>60000</v>
      </c>
      <c r="I1152" s="3" t="s">
        <v>2367</v>
      </c>
      <c r="J1152" s="3" t="s">
        <v>112</v>
      </c>
      <c r="K1152" s="3" t="s">
        <v>0</v>
      </c>
      <c r="L1152" s="3" t="str">
        <f>VLOOKUP(tblSalaries[[#This Row],[Where do you work]],tblCountries[[Actual]:[Mapping]],2,FALSE)</f>
        <v>USA</v>
      </c>
      <c r="M1152" s="12" t="str">
        <f>VLOOKUP(tblSalaries[[#This Row],[clean Country]], mapping!$M$4:$N$137, 2, FALSE)</f>
        <v>US / Canada</v>
      </c>
      <c r="N1152" s="3" t="s">
        <v>61</v>
      </c>
      <c r="O1152" s="12">
        <v>8</v>
      </c>
      <c r="P1152" s="3">
        <v>10</v>
      </c>
    </row>
    <row r="1153" spans="2:16" ht="15" customHeight="1">
      <c r="B1153" s="3" t="s">
        <v>2368</v>
      </c>
      <c r="C1153" s="12" t="str">
        <f>IF(AND(tblSalaries[[#This Row],[Region]]=Selected_Region, tblSalaries[[#This Row],[Job Type]]=Selected_Job_Type), COUNT($C$5:C1152), "")</f>
        <v/>
      </c>
      <c r="D1153" s="5">
        <v>41057.074641203704</v>
      </c>
      <c r="E1153" s="6">
        <v>135000</v>
      </c>
      <c r="F1153" s="3">
        <v>135000</v>
      </c>
      <c r="G1153" s="3" t="s">
        <v>36</v>
      </c>
      <c r="H1153" s="3">
        <f>tblSalaries[[#This Row],[clean Salary (in local currency)]]*VLOOKUP(tblSalaries[[#This Row],[Currency]],tblXrate[#Data],2,FALSE)</f>
        <v>135000</v>
      </c>
      <c r="I1153" s="3" t="s">
        <v>2369</v>
      </c>
      <c r="J1153" s="3" t="s">
        <v>134</v>
      </c>
      <c r="K1153" s="3" t="s">
        <v>0</v>
      </c>
      <c r="L1153" s="3" t="str">
        <f>VLOOKUP(tblSalaries[[#This Row],[Where do you work]],tblCountries[[Actual]:[Mapping]],2,FALSE)</f>
        <v>USA</v>
      </c>
      <c r="M1153" s="12" t="str">
        <f>VLOOKUP(tblSalaries[[#This Row],[clean Country]], mapping!$M$4:$N$137, 2, FALSE)</f>
        <v>US / Canada</v>
      </c>
      <c r="N1153" s="3" t="s">
        <v>61</v>
      </c>
      <c r="O1153" s="12">
        <v>8</v>
      </c>
      <c r="P1153" s="3">
        <v>15</v>
      </c>
    </row>
    <row r="1154" spans="2:16" ht="15" customHeight="1">
      <c r="B1154" s="3" t="s">
        <v>2039</v>
      </c>
      <c r="C1154" s="12" t="str">
        <f>IF(AND(tblSalaries[[#This Row],[Region]]=Selected_Region, tblSalaries[[#This Row],[Job Type]]=Selected_Job_Type), COUNT($C$5:C1153), "")</f>
        <v/>
      </c>
      <c r="D1154" s="5">
        <v>41058.328425925924</v>
      </c>
      <c r="E1154" s="6">
        <v>65000</v>
      </c>
      <c r="F1154" s="3">
        <v>65000</v>
      </c>
      <c r="G1154" s="3" t="s">
        <v>48</v>
      </c>
      <c r="H1154" s="3">
        <f>tblSalaries[[#This Row],[clean Salary (in local currency)]]*VLOOKUP(tblSalaries[[#This Row],[Currency]],tblXrate[#Data],2,FALSE)</f>
        <v>63918.498996971248</v>
      </c>
      <c r="I1154" s="3" t="s">
        <v>2040</v>
      </c>
      <c r="J1154" s="3" t="s">
        <v>134</v>
      </c>
      <c r="K1154" s="3" t="s">
        <v>50</v>
      </c>
      <c r="L1154" s="3" t="str">
        <f>VLOOKUP(tblSalaries[[#This Row],[Where do you work]],tblCountries[[Actual]:[Mapping]],2,FALSE)</f>
        <v>Canada</v>
      </c>
      <c r="M1154" s="12" t="str">
        <f>VLOOKUP(tblSalaries[[#This Row],[clean Country]], mapping!$M$4:$N$137, 2, FALSE)</f>
        <v>US / Canada</v>
      </c>
      <c r="N1154" s="3" t="s">
        <v>34</v>
      </c>
      <c r="O1154" s="12">
        <v>2.5</v>
      </c>
      <c r="P1154" s="3">
        <v>15</v>
      </c>
    </row>
    <row r="1155" spans="2:16" ht="15" customHeight="1">
      <c r="B1155" s="3" t="s">
        <v>3898</v>
      </c>
      <c r="C1155" s="12" t="str">
        <f>IF(AND(tblSalaries[[#This Row],[Region]]=Selected_Region, tblSalaries[[#This Row],[Job Type]]=Selected_Job_Type), COUNT($C$5:C1154), "")</f>
        <v/>
      </c>
      <c r="D1155" s="5">
        <v>41071.830972222226</v>
      </c>
      <c r="E1155" s="6">
        <v>11000</v>
      </c>
      <c r="F1155" s="3">
        <v>11000</v>
      </c>
      <c r="G1155" s="3" t="s">
        <v>36</v>
      </c>
      <c r="H1155" s="3">
        <f>tblSalaries[[#This Row],[clean Salary (in local currency)]]*VLOOKUP(tblSalaries[[#This Row],[Currency]],tblXrate[#Data],2,FALSE)</f>
        <v>11000</v>
      </c>
      <c r="I1155" s="3" t="s">
        <v>3897</v>
      </c>
      <c r="J1155" s="3" t="s">
        <v>112</v>
      </c>
      <c r="K1155" s="3" t="s">
        <v>1</v>
      </c>
      <c r="L1155" s="3" t="str">
        <f>VLOOKUP(tblSalaries[[#This Row],[Where do you work]],tblCountries[[Actual]:[Mapping]],2,FALSE)</f>
        <v>India</v>
      </c>
      <c r="M1155" s="12" t="str">
        <f>VLOOKUP(tblSalaries[[#This Row],[clean Country]], mapping!$M$4:$N$137, 2, FALSE)</f>
        <v>Asia</v>
      </c>
      <c r="N1155" s="3" t="s">
        <v>38</v>
      </c>
      <c r="O1155" s="12">
        <v>5</v>
      </c>
      <c r="P1155" s="3">
        <v>2</v>
      </c>
    </row>
    <row r="1156" spans="2:16" ht="15" customHeight="1">
      <c r="B1156" s="3" t="s">
        <v>484</v>
      </c>
      <c r="C1156" s="12" t="str">
        <f>IF(AND(tblSalaries[[#This Row],[Region]]=Selected_Region, tblSalaries[[#This Row],[Job Type]]=Selected_Job_Type), COUNT($C$5:C1155), "")</f>
        <v/>
      </c>
      <c r="D1156" s="5">
        <v>41055.083379629628</v>
      </c>
      <c r="E1156" s="6" t="s">
        <v>485</v>
      </c>
      <c r="F1156" s="3">
        <v>620000</v>
      </c>
      <c r="G1156" s="3" t="s">
        <v>31</v>
      </c>
      <c r="H1156" s="3">
        <f>tblSalaries[[#This Row],[clean Salary (in local currency)]]*VLOOKUP(tblSalaries[[#This Row],[Currency]],tblXrate[#Data],2,FALSE)</f>
        <v>11040.908346214392</v>
      </c>
      <c r="I1156" s="3" t="s">
        <v>486</v>
      </c>
      <c r="J1156" s="3" t="s">
        <v>134</v>
      </c>
      <c r="K1156" s="3" t="s">
        <v>1</v>
      </c>
      <c r="L1156" s="3" t="str">
        <f>VLOOKUP(tblSalaries[[#This Row],[Where do you work]],tblCountries[[Actual]:[Mapping]],2,FALSE)</f>
        <v>India</v>
      </c>
      <c r="M1156" s="12" t="str">
        <f>VLOOKUP(tblSalaries[[#This Row],[clean Country]], mapping!$M$4:$N$137, 2, FALSE)</f>
        <v>Asia</v>
      </c>
      <c r="N1156" s="3" t="s">
        <v>73</v>
      </c>
      <c r="O1156" s="12">
        <v>1.5</v>
      </c>
    </row>
    <row r="1157" spans="2:16" ht="15" customHeight="1">
      <c r="B1157" s="3" t="s">
        <v>2376</v>
      </c>
      <c r="C1157" s="12" t="str">
        <f>IF(AND(tblSalaries[[#This Row],[Region]]=Selected_Region, tblSalaries[[#This Row],[Job Type]]=Selected_Job_Type), COUNT($C$5:C1156), "")</f>
        <v/>
      </c>
      <c r="D1157" s="5">
        <v>41055.243321759262</v>
      </c>
      <c r="E1157" s="6">
        <v>60000</v>
      </c>
      <c r="F1157" s="3">
        <v>60000</v>
      </c>
      <c r="G1157" s="3" t="s">
        <v>36</v>
      </c>
      <c r="H1157" s="3">
        <f>tblSalaries[[#This Row],[clean Salary (in local currency)]]*VLOOKUP(tblSalaries[[#This Row],[Currency]],tblXrate[#Data],2,FALSE)</f>
        <v>60000</v>
      </c>
      <c r="I1157" s="3" t="s">
        <v>2377</v>
      </c>
      <c r="J1157" s="3" t="s">
        <v>184</v>
      </c>
      <c r="K1157" s="3" t="s">
        <v>0</v>
      </c>
      <c r="L1157" s="3" t="str">
        <f>VLOOKUP(tblSalaries[[#This Row],[Where do you work]],tblCountries[[Actual]:[Mapping]],2,FALSE)</f>
        <v>USA</v>
      </c>
      <c r="M1157" s="12" t="str">
        <f>VLOOKUP(tblSalaries[[#This Row],[clean Country]], mapping!$M$4:$N$137, 2, FALSE)</f>
        <v>US / Canada</v>
      </c>
      <c r="N1157" s="3" t="s">
        <v>73</v>
      </c>
      <c r="O1157" s="12">
        <v>1.5</v>
      </c>
    </row>
    <row r="1158" spans="2:16" ht="15" customHeight="1">
      <c r="B1158" s="3" t="s">
        <v>2378</v>
      </c>
      <c r="C1158" s="12" t="str">
        <f>IF(AND(tblSalaries[[#This Row],[Region]]=Selected_Region, tblSalaries[[#This Row],[Job Type]]=Selected_Job_Type), COUNT($C$5:C1157), "")</f>
        <v/>
      </c>
      <c r="D1158" s="5">
        <v>41058.025243055556</v>
      </c>
      <c r="E1158" s="6">
        <v>74000</v>
      </c>
      <c r="F1158" s="3">
        <v>74000</v>
      </c>
      <c r="G1158" s="3" t="s">
        <v>36</v>
      </c>
      <c r="H1158" s="3">
        <f>tblSalaries[[#This Row],[clean Salary (in local currency)]]*VLOOKUP(tblSalaries[[#This Row],[Currency]],tblXrate[#Data],2,FALSE)</f>
        <v>74000</v>
      </c>
      <c r="I1158" s="3" t="s">
        <v>2379</v>
      </c>
      <c r="J1158" s="3" t="s">
        <v>184</v>
      </c>
      <c r="K1158" s="3" t="s">
        <v>0</v>
      </c>
      <c r="L1158" s="3" t="str">
        <f>VLOOKUP(tblSalaries[[#This Row],[Where do you work]],tblCountries[[Actual]:[Mapping]],2,FALSE)</f>
        <v>USA</v>
      </c>
      <c r="M1158" s="12" t="str">
        <f>VLOOKUP(tblSalaries[[#This Row],[clean Country]], mapping!$M$4:$N$137, 2, FALSE)</f>
        <v>US / Canada</v>
      </c>
      <c r="N1158" s="3" t="s">
        <v>38</v>
      </c>
      <c r="O1158" s="12">
        <v>5</v>
      </c>
      <c r="P1158" s="3">
        <v>10</v>
      </c>
    </row>
    <row r="1159" spans="2:16" ht="15" customHeight="1">
      <c r="B1159" s="3" t="s">
        <v>901</v>
      </c>
      <c r="C1159" s="12" t="str">
        <f>IF(AND(tblSalaries[[#This Row],[Region]]=Selected_Region, tblSalaries[[#This Row],[Job Type]]=Selected_Job_Type), COUNT($C$5:C1158), "")</f>
        <v/>
      </c>
      <c r="D1159" s="5">
        <v>41059.605243055557</v>
      </c>
      <c r="E1159" s="6">
        <v>620000</v>
      </c>
      <c r="F1159" s="3">
        <v>620000</v>
      </c>
      <c r="G1159" s="3" t="s">
        <v>31</v>
      </c>
      <c r="H1159" s="3">
        <f>tblSalaries[[#This Row],[clean Salary (in local currency)]]*VLOOKUP(tblSalaries[[#This Row],[Currency]],tblXrate[#Data],2,FALSE)</f>
        <v>11040.908346214392</v>
      </c>
      <c r="I1159" s="3" t="s">
        <v>902</v>
      </c>
      <c r="J1159" s="3" t="s">
        <v>112</v>
      </c>
      <c r="K1159" s="3" t="s">
        <v>1</v>
      </c>
      <c r="L1159" s="3" t="str">
        <f>VLOOKUP(tblSalaries[[#This Row],[Where do you work]],tblCountries[[Actual]:[Mapping]],2,FALSE)</f>
        <v>India</v>
      </c>
      <c r="M1159" s="12" t="str">
        <f>VLOOKUP(tblSalaries[[#This Row],[clean Country]], mapping!$M$4:$N$137, 2, FALSE)</f>
        <v>Asia</v>
      </c>
      <c r="N1159" s="3" t="s">
        <v>73</v>
      </c>
      <c r="O1159" s="12">
        <v>1.5</v>
      </c>
      <c r="P1159" s="3">
        <v>5</v>
      </c>
    </row>
    <row r="1160" spans="2:16" ht="15" customHeight="1">
      <c r="B1160" s="3" t="s">
        <v>2382</v>
      </c>
      <c r="C1160" s="12" t="str">
        <f>IF(AND(tblSalaries[[#This Row],[Region]]=Selected_Region, tblSalaries[[#This Row],[Job Type]]=Selected_Job_Type), COUNT($C$5:C1159), "")</f>
        <v/>
      </c>
      <c r="D1160" s="5">
        <v>41058.216006944444</v>
      </c>
      <c r="E1160" s="6" t="s">
        <v>2383</v>
      </c>
      <c r="F1160" s="3">
        <v>72000</v>
      </c>
      <c r="G1160" s="3" t="s">
        <v>36</v>
      </c>
      <c r="H1160" s="3">
        <f>tblSalaries[[#This Row],[clean Salary (in local currency)]]*VLOOKUP(tblSalaries[[#This Row],[Currency]],tblXrate[#Data],2,FALSE)</f>
        <v>72000</v>
      </c>
      <c r="I1160" s="3" t="s">
        <v>2384</v>
      </c>
      <c r="J1160" s="3" t="s">
        <v>41</v>
      </c>
      <c r="K1160" s="3" t="s">
        <v>113</v>
      </c>
      <c r="L1160" s="3" t="str">
        <f>VLOOKUP(tblSalaries[[#This Row],[Where do you work]],tblCountries[[Actual]:[Mapping]],2,FALSE)</f>
        <v>New Zealand</v>
      </c>
      <c r="M1160" s="12" t="str">
        <f>VLOOKUP(tblSalaries[[#This Row],[clean Country]], mapping!$M$4:$N$137, 2, FALSE)</f>
        <v>Pacific</v>
      </c>
      <c r="N1160" s="3" t="s">
        <v>34</v>
      </c>
      <c r="O1160" s="12">
        <v>2.5</v>
      </c>
      <c r="P1160" s="3">
        <v>10</v>
      </c>
    </row>
    <row r="1161" spans="2:16" ht="15" customHeight="1">
      <c r="B1161" s="3" t="s">
        <v>2385</v>
      </c>
      <c r="C1161" s="12" t="str">
        <f>IF(AND(tblSalaries[[#This Row],[Region]]=Selected_Region, tblSalaries[[#This Row],[Job Type]]=Selected_Job_Type), COUNT($C$5:C1160), "")</f>
        <v/>
      </c>
      <c r="D1161" s="5">
        <v>41058.401550925926</v>
      </c>
      <c r="E1161" s="6">
        <v>69000</v>
      </c>
      <c r="F1161" s="3">
        <v>69000</v>
      </c>
      <c r="G1161" s="3" t="s">
        <v>36</v>
      </c>
      <c r="H1161" s="3">
        <f>tblSalaries[[#This Row],[clean Salary (in local currency)]]*VLOOKUP(tblSalaries[[#This Row],[Currency]],tblXrate[#Data],2,FALSE)</f>
        <v>69000</v>
      </c>
      <c r="I1161" s="3" t="s">
        <v>2386</v>
      </c>
      <c r="J1161" s="3" t="s">
        <v>433</v>
      </c>
      <c r="K1161" s="3" t="s">
        <v>0</v>
      </c>
      <c r="L1161" s="3" t="str">
        <f>VLOOKUP(tblSalaries[[#This Row],[Where do you work]],tblCountries[[Actual]:[Mapping]],2,FALSE)</f>
        <v>USA</v>
      </c>
      <c r="M1161" s="12" t="str">
        <f>VLOOKUP(tblSalaries[[#This Row],[clean Country]], mapping!$M$4:$N$137, 2, FALSE)</f>
        <v>US / Canada</v>
      </c>
      <c r="N1161" s="3" t="s">
        <v>38</v>
      </c>
      <c r="O1161" s="12">
        <v>5</v>
      </c>
      <c r="P1161" s="3">
        <v>20</v>
      </c>
    </row>
    <row r="1162" spans="2:16" ht="15" customHeight="1">
      <c r="B1162" s="3" t="s">
        <v>590</v>
      </c>
      <c r="C1162" s="12" t="str">
        <f>IF(AND(tblSalaries[[#This Row],[Region]]=Selected_Region, tblSalaries[[#This Row],[Job Type]]=Selected_Job_Type), COUNT($C$5:C1161), "")</f>
        <v/>
      </c>
      <c r="D1162" s="5">
        <v>41055.595960648148</v>
      </c>
      <c r="E1162" s="6">
        <v>636000</v>
      </c>
      <c r="F1162" s="3">
        <v>636000</v>
      </c>
      <c r="G1162" s="3" t="s">
        <v>31</v>
      </c>
      <c r="H1162" s="3">
        <f>tblSalaries[[#This Row],[clean Salary (in local currency)]]*VLOOKUP(tblSalaries[[#This Row],[Currency]],tblXrate[#Data],2,FALSE)</f>
        <v>11325.835013213473</v>
      </c>
      <c r="I1162" s="3" t="s">
        <v>591</v>
      </c>
      <c r="J1162" s="3" t="s">
        <v>134</v>
      </c>
      <c r="K1162" s="3" t="s">
        <v>1</v>
      </c>
      <c r="L1162" s="3" t="str">
        <f>VLOOKUP(tblSalaries[[#This Row],[Where do you work]],tblCountries[[Actual]:[Mapping]],2,FALSE)</f>
        <v>India</v>
      </c>
      <c r="M1162" s="12" t="str">
        <f>VLOOKUP(tblSalaries[[#This Row],[clean Country]], mapping!$M$4:$N$137, 2, FALSE)</f>
        <v>Asia</v>
      </c>
      <c r="N1162" s="3" t="s">
        <v>38</v>
      </c>
      <c r="O1162" s="12">
        <v>5</v>
      </c>
      <c r="P1162" s="3">
        <v>2</v>
      </c>
    </row>
    <row r="1163" spans="2:16" ht="15" customHeight="1">
      <c r="B1163" s="3" t="s">
        <v>2390</v>
      </c>
      <c r="C1163" s="12" t="str">
        <f>IF(AND(tblSalaries[[#This Row],[Region]]=Selected_Region, tblSalaries[[#This Row],[Job Type]]=Selected_Job_Type), COUNT($C$5:C1162), "")</f>
        <v/>
      </c>
      <c r="D1163" s="5">
        <v>41076.118622685186</v>
      </c>
      <c r="E1163" s="6">
        <v>54000</v>
      </c>
      <c r="F1163" s="3">
        <v>54000</v>
      </c>
      <c r="G1163" s="3" t="s">
        <v>36</v>
      </c>
      <c r="H1163" s="3">
        <f>tblSalaries[[#This Row],[clean Salary (in local currency)]]*VLOOKUP(tblSalaries[[#This Row],[Currency]],tblXrate[#Data],2,FALSE)</f>
        <v>54000</v>
      </c>
      <c r="I1163" s="3" t="s">
        <v>2391</v>
      </c>
      <c r="J1163" s="3" t="s">
        <v>112</v>
      </c>
      <c r="K1163" s="3" t="s">
        <v>0</v>
      </c>
      <c r="L1163" s="3" t="str">
        <f>VLOOKUP(tblSalaries[[#This Row],[Where do you work]],tblCountries[[Actual]:[Mapping]],2,FALSE)</f>
        <v>USA</v>
      </c>
      <c r="M1163" s="12" t="str">
        <f>VLOOKUP(tblSalaries[[#This Row],[clean Country]], mapping!$M$4:$N$137, 2, FALSE)</f>
        <v>US / Canada</v>
      </c>
      <c r="N1163" s="3" t="s">
        <v>38</v>
      </c>
      <c r="O1163" s="12">
        <v>5</v>
      </c>
      <c r="P1163" s="3">
        <v>18</v>
      </c>
    </row>
    <row r="1164" spans="2:16" ht="15" customHeight="1">
      <c r="B1164" s="3" t="s">
        <v>2392</v>
      </c>
      <c r="C1164" s="12" t="str">
        <f>IF(AND(tblSalaries[[#This Row],[Region]]=Selected_Region, tblSalaries[[#This Row],[Job Type]]=Selected_Job_Type), COUNT($C$5:C1163), "")</f>
        <v/>
      </c>
      <c r="D1164" s="5">
        <v>41055.054965277777</v>
      </c>
      <c r="E1164" s="6">
        <v>50000</v>
      </c>
      <c r="F1164" s="3">
        <v>50000</v>
      </c>
      <c r="G1164" s="3" t="s">
        <v>36</v>
      </c>
      <c r="H1164" s="3">
        <f>tblSalaries[[#This Row],[clean Salary (in local currency)]]*VLOOKUP(tblSalaries[[#This Row],[Currency]],tblXrate[#Data],2,FALSE)</f>
        <v>50000</v>
      </c>
      <c r="I1164" s="3" t="s">
        <v>2393</v>
      </c>
      <c r="J1164" s="3" t="s">
        <v>112</v>
      </c>
      <c r="K1164" s="3" t="s">
        <v>0</v>
      </c>
      <c r="L1164" s="3" t="str">
        <f>VLOOKUP(tblSalaries[[#This Row],[Where do you work]],tblCountries[[Actual]:[Mapping]],2,FALSE)</f>
        <v>USA</v>
      </c>
      <c r="M1164" s="12" t="str">
        <f>VLOOKUP(tblSalaries[[#This Row],[clean Country]], mapping!$M$4:$N$137, 2, FALSE)</f>
        <v>US / Canada</v>
      </c>
      <c r="N1164" s="3" t="s">
        <v>61</v>
      </c>
      <c r="O1164" s="12">
        <v>8</v>
      </c>
    </row>
    <row r="1165" spans="2:16" ht="15" customHeight="1">
      <c r="B1165" s="3" t="s">
        <v>2394</v>
      </c>
      <c r="C1165" s="12" t="str">
        <f>IF(AND(tblSalaries[[#This Row],[Region]]=Selected_Region, tblSalaries[[#This Row],[Job Type]]=Selected_Job_Type), COUNT($C$5:C1164), "")</f>
        <v/>
      </c>
      <c r="D1165" s="5">
        <v>41057.680335648147</v>
      </c>
      <c r="E1165" s="6" t="s">
        <v>832</v>
      </c>
      <c r="F1165" s="3">
        <v>30000</v>
      </c>
      <c r="G1165" s="3" t="s">
        <v>108</v>
      </c>
      <c r="H1165" s="3">
        <f>tblSalaries[[#This Row],[clean Salary (in local currency)]]*VLOOKUP(tblSalaries[[#This Row],[Currency]],tblXrate[#Data],2,FALSE)</f>
        <v>47285.348162018527</v>
      </c>
      <c r="I1165" s="3" t="s">
        <v>2395</v>
      </c>
      <c r="J1165" s="3" t="s">
        <v>112</v>
      </c>
      <c r="K1165" s="3" t="s">
        <v>89</v>
      </c>
      <c r="L1165" s="3" t="str">
        <f>VLOOKUP(tblSalaries[[#This Row],[Where do you work]],tblCountries[[Actual]:[Mapping]],2,FALSE)</f>
        <v>UK</v>
      </c>
      <c r="M1165" s="12" t="str">
        <f>VLOOKUP(tblSalaries[[#This Row],[clean Country]], mapping!$M$4:$N$137, 2, FALSE)</f>
        <v>EU</v>
      </c>
      <c r="N1165" s="3" t="s">
        <v>61</v>
      </c>
      <c r="O1165" s="12">
        <v>8</v>
      </c>
      <c r="P1165" s="3">
        <v>10</v>
      </c>
    </row>
    <row r="1166" spans="2:16" ht="15" customHeight="1">
      <c r="B1166" s="3" t="s">
        <v>2396</v>
      </c>
      <c r="C1166" s="12" t="str">
        <f>IF(AND(tblSalaries[[#This Row],[Region]]=Selected_Region, tblSalaries[[#This Row],[Job Type]]=Selected_Job_Type), COUNT($C$5:C1165), "")</f>
        <v/>
      </c>
      <c r="D1166" s="5">
        <v>41058.905555555553</v>
      </c>
      <c r="E1166" s="6">
        <v>69960</v>
      </c>
      <c r="F1166" s="3">
        <v>69960</v>
      </c>
      <c r="G1166" s="3" t="s">
        <v>36</v>
      </c>
      <c r="H1166" s="3">
        <f>tblSalaries[[#This Row],[clean Salary (in local currency)]]*VLOOKUP(tblSalaries[[#This Row],[Currency]],tblXrate[#Data],2,FALSE)</f>
        <v>69960</v>
      </c>
      <c r="I1166" s="3" t="s">
        <v>2397</v>
      </c>
      <c r="J1166" s="3" t="s">
        <v>374</v>
      </c>
      <c r="K1166" s="3" t="s">
        <v>0</v>
      </c>
      <c r="L1166" s="3" t="str">
        <f>VLOOKUP(tblSalaries[[#This Row],[Where do you work]],tblCountries[[Actual]:[Mapping]],2,FALSE)</f>
        <v>USA</v>
      </c>
      <c r="M1166" s="12" t="str">
        <f>VLOOKUP(tblSalaries[[#This Row],[clean Country]], mapping!$M$4:$N$137, 2, FALSE)</f>
        <v>US / Canada</v>
      </c>
      <c r="N1166" s="3" t="s">
        <v>34</v>
      </c>
      <c r="O1166" s="12">
        <v>2.5</v>
      </c>
      <c r="P1166" s="3">
        <v>22</v>
      </c>
    </row>
    <row r="1167" spans="2:16" ht="15" customHeight="1">
      <c r="B1167" s="3" t="s">
        <v>2398</v>
      </c>
      <c r="C1167" s="12" t="str">
        <f>IF(AND(tblSalaries[[#This Row],[Region]]=Selected_Region, tblSalaries[[#This Row],[Job Type]]=Selected_Job_Type), COUNT($C$5:C1166), "")</f>
        <v/>
      </c>
      <c r="D1167" s="5">
        <v>41058.912881944445</v>
      </c>
      <c r="E1167" s="6">
        <v>62000</v>
      </c>
      <c r="F1167" s="3">
        <v>62000</v>
      </c>
      <c r="G1167" s="3" t="s">
        <v>36</v>
      </c>
      <c r="H1167" s="3">
        <f>tblSalaries[[#This Row],[clean Salary (in local currency)]]*VLOOKUP(tblSalaries[[#This Row],[Currency]],tblXrate[#Data],2,FALSE)</f>
        <v>62000</v>
      </c>
      <c r="I1167" s="3" t="s">
        <v>2399</v>
      </c>
      <c r="J1167" s="3" t="s">
        <v>184</v>
      </c>
      <c r="K1167" s="3" t="s">
        <v>0</v>
      </c>
      <c r="L1167" s="3" t="str">
        <f>VLOOKUP(tblSalaries[[#This Row],[Where do you work]],tblCountries[[Actual]:[Mapping]],2,FALSE)</f>
        <v>USA</v>
      </c>
      <c r="M1167" s="12" t="str">
        <f>VLOOKUP(tblSalaries[[#This Row],[clean Country]], mapping!$M$4:$N$137, 2, FALSE)</f>
        <v>US / Canada</v>
      </c>
      <c r="N1167" s="3" t="s">
        <v>61</v>
      </c>
      <c r="O1167" s="12">
        <v>8</v>
      </c>
      <c r="P1167" s="3">
        <v>25</v>
      </c>
    </row>
    <row r="1168" spans="2:16" ht="15" customHeight="1">
      <c r="B1168" s="3" t="s">
        <v>2843</v>
      </c>
      <c r="C1168" s="12" t="str">
        <f>IF(AND(tblSalaries[[#This Row],[Region]]=Selected_Region, tblSalaries[[#This Row],[Job Type]]=Selected_Job_Type), COUNT($C$5:C1167), "")</f>
        <v/>
      </c>
      <c r="D1168" s="5">
        <v>41055.797164351854</v>
      </c>
      <c r="E1168" s="6">
        <v>636000</v>
      </c>
      <c r="F1168" s="3">
        <v>636000</v>
      </c>
      <c r="G1168" s="3" t="s">
        <v>31</v>
      </c>
      <c r="H1168" s="3">
        <f>tblSalaries[[#This Row],[clean Salary (in local currency)]]*VLOOKUP(tblSalaries[[#This Row],[Currency]],tblXrate[#Data],2,FALSE)</f>
        <v>11325.835013213473</v>
      </c>
      <c r="I1168" s="3" t="s">
        <v>2841</v>
      </c>
      <c r="J1168" s="3" t="s">
        <v>134</v>
      </c>
      <c r="K1168" s="3" t="s">
        <v>1</v>
      </c>
      <c r="L1168" s="3" t="str">
        <f>VLOOKUP(tblSalaries[[#This Row],[Where do you work]],tblCountries[[Actual]:[Mapping]],2,FALSE)</f>
        <v>India</v>
      </c>
      <c r="M1168" s="12" t="str">
        <f>VLOOKUP(tblSalaries[[#This Row],[clean Country]], mapping!$M$4:$N$137, 2, FALSE)</f>
        <v>Asia</v>
      </c>
      <c r="N1168" s="3" t="s">
        <v>38</v>
      </c>
      <c r="O1168" s="12">
        <v>5</v>
      </c>
      <c r="P1168" s="3">
        <v>7</v>
      </c>
    </row>
    <row r="1169" spans="2:16" ht="15" customHeight="1">
      <c r="B1169" s="3" t="s">
        <v>3607</v>
      </c>
      <c r="C1169" s="12" t="str">
        <f>IF(AND(tblSalaries[[#This Row],[Region]]=Selected_Region, tblSalaries[[#This Row],[Job Type]]=Selected_Job_Type), COUNT($C$5:C1168), "")</f>
        <v/>
      </c>
      <c r="D1169" s="5">
        <v>41057.48542824074</v>
      </c>
      <c r="E1169" s="6" t="s">
        <v>3608</v>
      </c>
      <c r="F1169" s="3">
        <v>640000</v>
      </c>
      <c r="G1169" s="3" t="s">
        <v>31</v>
      </c>
      <c r="H1169" s="3">
        <f>tblSalaries[[#This Row],[clean Salary (in local currency)]]*VLOOKUP(tblSalaries[[#This Row],[Currency]],tblXrate[#Data],2,FALSE)</f>
        <v>11397.066679963244</v>
      </c>
      <c r="I1169" s="3" t="s">
        <v>3609</v>
      </c>
      <c r="J1169" s="3" t="s">
        <v>112</v>
      </c>
      <c r="K1169" s="3" t="s">
        <v>1</v>
      </c>
      <c r="L1169" s="3" t="str">
        <f>VLOOKUP(tblSalaries[[#This Row],[Where do you work]],tblCountries[[Actual]:[Mapping]],2,FALSE)</f>
        <v>India</v>
      </c>
      <c r="M1169" s="12" t="str">
        <f>VLOOKUP(tblSalaries[[#This Row],[clean Country]], mapping!$M$4:$N$137, 2, FALSE)</f>
        <v>Asia</v>
      </c>
      <c r="N1169" s="3" t="s">
        <v>61</v>
      </c>
      <c r="O1169" s="12">
        <v>8</v>
      </c>
      <c r="P1169" s="3">
        <v>6</v>
      </c>
    </row>
    <row r="1170" spans="2:16" ht="15" customHeight="1">
      <c r="B1170" s="3" t="s">
        <v>2405</v>
      </c>
      <c r="C1170" s="12" t="str">
        <f>IF(AND(tblSalaries[[#This Row],[Region]]=Selected_Region, tblSalaries[[#This Row],[Job Type]]=Selected_Job_Type), COUNT($C$5:C1169), "")</f>
        <v/>
      </c>
      <c r="D1170" s="5">
        <v>41056.525717592594</v>
      </c>
      <c r="E1170" s="6">
        <v>40000</v>
      </c>
      <c r="F1170" s="3">
        <v>40000</v>
      </c>
      <c r="G1170" s="3" t="s">
        <v>43</v>
      </c>
      <c r="H1170" s="3">
        <f>tblSalaries[[#This Row],[clean Salary (in local currency)]]*VLOOKUP(tblSalaries[[#This Row],[Currency]],tblXrate[#Data],2,FALSE)</f>
        <v>50815.977559664309</v>
      </c>
      <c r="I1170" s="3" t="s">
        <v>2406</v>
      </c>
      <c r="J1170" s="3" t="s">
        <v>112</v>
      </c>
      <c r="K1170" s="3" t="s">
        <v>119</v>
      </c>
      <c r="L1170" s="3" t="str">
        <f>VLOOKUP(tblSalaries[[#This Row],[Where do you work]],tblCountries[[Actual]:[Mapping]],2,FALSE)</f>
        <v>Netherlands</v>
      </c>
      <c r="M1170" s="12" t="str">
        <f>VLOOKUP(tblSalaries[[#This Row],[clean Country]], mapping!$M$4:$N$137, 2, FALSE)</f>
        <v>EU</v>
      </c>
      <c r="N1170" s="3" t="s">
        <v>38</v>
      </c>
      <c r="O1170" s="12">
        <v>5</v>
      </c>
      <c r="P1170" s="3">
        <v>4</v>
      </c>
    </row>
    <row r="1171" spans="2:16" ht="15" customHeight="1">
      <c r="B1171" s="3" t="s">
        <v>2407</v>
      </c>
      <c r="C1171" s="12" t="str">
        <f>IF(AND(tblSalaries[[#This Row],[Region]]=Selected_Region, tblSalaries[[#This Row],[Job Type]]=Selected_Job_Type), COUNT($C$5:C1170), "")</f>
        <v/>
      </c>
      <c r="D1171" s="5">
        <v>41057.194918981484</v>
      </c>
      <c r="E1171" s="6" t="s">
        <v>2408</v>
      </c>
      <c r="F1171" s="3">
        <v>48000</v>
      </c>
      <c r="G1171" s="3" t="s">
        <v>36</v>
      </c>
      <c r="H1171" s="3">
        <f>tblSalaries[[#This Row],[clean Salary (in local currency)]]*VLOOKUP(tblSalaries[[#This Row],[Currency]],tblXrate[#Data],2,FALSE)</f>
        <v>48000</v>
      </c>
      <c r="I1171" s="3" t="s">
        <v>2409</v>
      </c>
      <c r="J1171" s="3" t="s">
        <v>134</v>
      </c>
      <c r="K1171" s="3" t="s">
        <v>1060</v>
      </c>
      <c r="L1171" s="3" t="str">
        <f>VLOOKUP(tblSalaries[[#This Row],[Where do you work]],tblCountries[[Actual]:[Mapping]],2,FALSE)</f>
        <v>France</v>
      </c>
      <c r="M1171" s="12" t="str">
        <f>VLOOKUP(tblSalaries[[#This Row],[clean Country]], mapping!$M$4:$N$137, 2, FALSE)</f>
        <v>EU</v>
      </c>
      <c r="N1171" s="3" t="s">
        <v>38</v>
      </c>
      <c r="O1171" s="12">
        <v>5</v>
      </c>
      <c r="P1171" s="3">
        <v>5</v>
      </c>
    </row>
    <row r="1172" spans="2:16" ht="15" customHeight="1">
      <c r="B1172" s="3" t="s">
        <v>2410</v>
      </c>
      <c r="C1172" s="12" t="str">
        <f>IF(AND(tblSalaries[[#This Row],[Region]]=Selected_Region, tblSalaries[[#This Row],[Job Type]]=Selected_Job_Type), COUNT($C$5:C1171), "")</f>
        <v/>
      </c>
      <c r="D1172" s="5">
        <v>41060.684305555558</v>
      </c>
      <c r="E1172" s="6">
        <v>320000</v>
      </c>
      <c r="F1172" s="3">
        <v>320000</v>
      </c>
      <c r="G1172" s="3" t="s">
        <v>2411</v>
      </c>
      <c r="H1172" s="3">
        <f>tblSalaries[[#This Row],[clean Salary (in local currency)]]*VLOOKUP(tblSalaries[[#This Row],[Currency]],tblXrate[#Data],2,FALSE)</f>
        <v>85333.333333333328</v>
      </c>
      <c r="I1172" s="3" t="s">
        <v>2412</v>
      </c>
      <c r="J1172" s="3" t="s">
        <v>134</v>
      </c>
      <c r="K1172" s="3" t="s">
        <v>77</v>
      </c>
      <c r="L1172" s="3" t="str">
        <f>VLOOKUP(tblSalaries[[#This Row],[Where do you work]],tblCountries[[Actual]:[Mapping]],2,FALSE)</f>
        <v>Saudi Arabia</v>
      </c>
      <c r="M1172" s="12" t="str">
        <f>VLOOKUP(tblSalaries[[#This Row],[clean Country]], mapping!$M$4:$N$137, 2, FALSE)</f>
        <v>Middle East</v>
      </c>
      <c r="N1172" s="3" t="s">
        <v>34</v>
      </c>
      <c r="O1172" s="12">
        <v>2.5</v>
      </c>
      <c r="P1172" s="3">
        <v>15</v>
      </c>
    </row>
    <row r="1173" spans="2:16" ht="15" customHeight="1">
      <c r="B1173" s="3" t="s">
        <v>1024</v>
      </c>
      <c r="C1173" s="12" t="str">
        <f>IF(AND(tblSalaries[[#This Row],[Region]]=Selected_Region, tblSalaries[[#This Row],[Job Type]]=Selected_Job_Type), COUNT($C$5:C1172), "")</f>
        <v/>
      </c>
      <c r="D1173" s="5">
        <v>41055.558391203704</v>
      </c>
      <c r="E1173" s="6" t="s">
        <v>1025</v>
      </c>
      <c r="F1173" s="3">
        <v>648000</v>
      </c>
      <c r="G1173" s="3" t="s">
        <v>31</v>
      </c>
      <c r="H1173" s="3">
        <f>tblSalaries[[#This Row],[clean Salary (in local currency)]]*VLOOKUP(tblSalaries[[#This Row],[Currency]],tblXrate[#Data],2,FALSE)</f>
        <v>11539.530013462785</v>
      </c>
      <c r="I1173" s="3" t="s">
        <v>1026</v>
      </c>
      <c r="J1173" s="3" t="s">
        <v>112</v>
      </c>
      <c r="K1173" s="3" t="s">
        <v>1</v>
      </c>
      <c r="L1173" s="3" t="str">
        <f>VLOOKUP(tblSalaries[[#This Row],[Where do you work]],tblCountries[[Actual]:[Mapping]],2,FALSE)</f>
        <v>India</v>
      </c>
      <c r="M1173" s="12" t="str">
        <f>VLOOKUP(tblSalaries[[#This Row],[clean Country]], mapping!$M$4:$N$137, 2, FALSE)</f>
        <v>Asia</v>
      </c>
      <c r="N1173" s="3" t="s">
        <v>61</v>
      </c>
      <c r="O1173" s="12">
        <v>8</v>
      </c>
      <c r="P1173" s="3">
        <v>2</v>
      </c>
    </row>
    <row r="1174" spans="2:16" ht="15" customHeight="1">
      <c r="B1174" s="3" t="s">
        <v>2415</v>
      </c>
      <c r="C1174" s="12" t="str">
        <f>IF(AND(tblSalaries[[#This Row],[Region]]=Selected_Region, tblSalaries[[#This Row],[Job Type]]=Selected_Job_Type), COUNT($C$5:C1173), "")</f>
        <v/>
      </c>
      <c r="D1174" s="5">
        <v>41055.190752314818</v>
      </c>
      <c r="E1174" s="6">
        <v>70000</v>
      </c>
      <c r="F1174" s="3">
        <v>70000</v>
      </c>
      <c r="G1174" s="3" t="s">
        <v>36</v>
      </c>
      <c r="H1174" s="3">
        <f>tblSalaries[[#This Row],[clean Salary (in local currency)]]*VLOOKUP(tblSalaries[[#This Row],[Currency]],tblXrate[#Data],2,FALSE)</f>
        <v>70000</v>
      </c>
      <c r="I1174" s="3" t="s">
        <v>2416</v>
      </c>
      <c r="J1174" s="3" t="s">
        <v>112</v>
      </c>
      <c r="K1174" s="3" t="s">
        <v>0</v>
      </c>
      <c r="L1174" s="3" t="str">
        <f>VLOOKUP(tblSalaries[[#This Row],[Where do you work]],tblCountries[[Actual]:[Mapping]],2,FALSE)</f>
        <v>USA</v>
      </c>
      <c r="M1174" s="12" t="str">
        <f>VLOOKUP(tblSalaries[[#This Row],[clean Country]], mapping!$M$4:$N$137, 2, FALSE)</f>
        <v>US / Canada</v>
      </c>
      <c r="N1174" s="3" t="s">
        <v>61</v>
      </c>
      <c r="O1174" s="12">
        <v>8</v>
      </c>
    </row>
    <row r="1175" spans="2:16" ht="15" customHeight="1">
      <c r="B1175" s="3" t="s">
        <v>2417</v>
      </c>
      <c r="C1175" s="12" t="str">
        <f>IF(AND(tblSalaries[[#This Row],[Region]]=Selected_Region, tblSalaries[[#This Row],[Job Type]]=Selected_Job_Type), COUNT($C$5:C1174), "")</f>
        <v/>
      </c>
      <c r="D1175" s="5">
        <v>41059.029745370368</v>
      </c>
      <c r="E1175" s="6">
        <v>40000</v>
      </c>
      <c r="F1175" s="3">
        <v>40000</v>
      </c>
      <c r="G1175" s="3" t="s">
        <v>36</v>
      </c>
      <c r="H1175" s="3">
        <f>tblSalaries[[#This Row],[clean Salary (in local currency)]]*VLOOKUP(tblSalaries[[#This Row],[Currency]],tblXrate[#Data],2,FALSE)</f>
        <v>40000</v>
      </c>
      <c r="I1175" s="3" t="s">
        <v>2416</v>
      </c>
      <c r="J1175" s="3" t="s">
        <v>112</v>
      </c>
      <c r="K1175" s="3" t="s">
        <v>0</v>
      </c>
      <c r="L1175" s="3" t="str">
        <f>VLOOKUP(tblSalaries[[#This Row],[Where do you work]],tblCountries[[Actual]:[Mapping]],2,FALSE)</f>
        <v>USA</v>
      </c>
      <c r="M1175" s="12" t="str">
        <f>VLOOKUP(tblSalaries[[#This Row],[clean Country]], mapping!$M$4:$N$137, 2, FALSE)</f>
        <v>US / Canada</v>
      </c>
      <c r="N1175" s="3" t="s">
        <v>34</v>
      </c>
      <c r="O1175" s="12">
        <v>2.5</v>
      </c>
      <c r="P1175" s="3">
        <v>6</v>
      </c>
    </row>
    <row r="1176" spans="2:16" ht="15" customHeight="1">
      <c r="B1176" s="3" t="s">
        <v>2418</v>
      </c>
      <c r="C1176" s="12" t="str">
        <f>IF(AND(tblSalaries[[#This Row],[Region]]=Selected_Region, tblSalaries[[#This Row],[Job Type]]=Selected_Job_Type), COUNT($C$5:C1175), "")</f>
        <v/>
      </c>
      <c r="D1176" s="5">
        <v>41055.091435185182</v>
      </c>
      <c r="E1176" s="6" t="s">
        <v>2158</v>
      </c>
      <c r="F1176" s="3">
        <v>35000</v>
      </c>
      <c r="G1176" s="3" t="s">
        <v>108</v>
      </c>
      <c r="H1176" s="3">
        <f>tblSalaries[[#This Row],[clean Salary (in local currency)]]*VLOOKUP(tblSalaries[[#This Row],[Currency]],tblXrate[#Data],2,FALSE)</f>
        <v>55166.239522354947</v>
      </c>
      <c r="I1176" s="3" t="s">
        <v>2419</v>
      </c>
      <c r="J1176" s="3" t="s">
        <v>45</v>
      </c>
      <c r="K1176" s="3" t="s">
        <v>89</v>
      </c>
      <c r="L1176" s="3" t="str">
        <f>VLOOKUP(tblSalaries[[#This Row],[Where do you work]],tblCountries[[Actual]:[Mapping]],2,FALSE)</f>
        <v>UK</v>
      </c>
      <c r="M1176" s="12" t="str">
        <f>VLOOKUP(tblSalaries[[#This Row],[clean Country]], mapping!$M$4:$N$137, 2, FALSE)</f>
        <v>EU</v>
      </c>
      <c r="N1176" s="3" t="s">
        <v>38</v>
      </c>
      <c r="O1176" s="12">
        <v>5</v>
      </c>
    </row>
    <row r="1177" spans="2:16" ht="15" customHeight="1">
      <c r="B1177" s="3" t="s">
        <v>2420</v>
      </c>
      <c r="C1177" s="12" t="str">
        <f>IF(AND(tblSalaries[[#This Row],[Region]]=Selected_Region, tblSalaries[[#This Row],[Job Type]]=Selected_Job_Type), COUNT($C$5:C1176), "")</f>
        <v/>
      </c>
      <c r="D1177" s="5">
        <v>41055.326967592591</v>
      </c>
      <c r="E1177" s="6">
        <v>115000</v>
      </c>
      <c r="F1177" s="3">
        <v>115000</v>
      </c>
      <c r="G1177" s="3" t="s">
        <v>36</v>
      </c>
      <c r="H1177" s="3">
        <f>tblSalaries[[#This Row],[clean Salary (in local currency)]]*VLOOKUP(tblSalaries[[#This Row],[Currency]],tblXrate[#Data],2,FALSE)</f>
        <v>115000</v>
      </c>
      <c r="I1177" s="3" t="s">
        <v>2421</v>
      </c>
      <c r="J1177" s="3" t="s">
        <v>134</v>
      </c>
      <c r="K1177" s="3" t="s">
        <v>0</v>
      </c>
      <c r="L1177" s="3" t="str">
        <f>VLOOKUP(tblSalaries[[#This Row],[Where do you work]],tblCountries[[Actual]:[Mapping]],2,FALSE)</f>
        <v>USA</v>
      </c>
      <c r="M1177" s="12" t="str">
        <f>VLOOKUP(tblSalaries[[#This Row],[clean Country]], mapping!$M$4:$N$137, 2, FALSE)</f>
        <v>US / Canada</v>
      </c>
      <c r="N1177" s="3" t="s">
        <v>38</v>
      </c>
      <c r="O1177" s="12">
        <v>5</v>
      </c>
      <c r="P1177" s="3">
        <v>15</v>
      </c>
    </row>
    <row r="1178" spans="2:16" ht="15" customHeight="1">
      <c r="B1178" s="3" t="s">
        <v>2422</v>
      </c>
      <c r="C1178" s="12" t="str">
        <f>IF(AND(tblSalaries[[#This Row],[Region]]=Selected_Region, tblSalaries[[#This Row],[Job Type]]=Selected_Job_Type), COUNT($C$5:C1177), "")</f>
        <v/>
      </c>
      <c r="D1178" s="5">
        <v>41059.794953703706</v>
      </c>
      <c r="E1178" s="6">
        <v>109000</v>
      </c>
      <c r="F1178" s="3">
        <v>109000</v>
      </c>
      <c r="G1178" s="3" t="s">
        <v>36</v>
      </c>
      <c r="H1178" s="3">
        <f>tblSalaries[[#This Row],[clean Salary (in local currency)]]*VLOOKUP(tblSalaries[[#This Row],[Currency]],tblXrate[#Data],2,FALSE)</f>
        <v>109000</v>
      </c>
      <c r="I1178" s="3" t="s">
        <v>2423</v>
      </c>
      <c r="J1178" s="3" t="s">
        <v>134</v>
      </c>
      <c r="K1178" s="3" t="s">
        <v>0</v>
      </c>
      <c r="L1178" s="3" t="str">
        <f>VLOOKUP(tblSalaries[[#This Row],[Where do you work]],tblCountries[[Actual]:[Mapping]],2,FALSE)</f>
        <v>USA</v>
      </c>
      <c r="M1178" s="12" t="str">
        <f>VLOOKUP(tblSalaries[[#This Row],[clean Country]], mapping!$M$4:$N$137, 2, FALSE)</f>
        <v>US / Canada</v>
      </c>
      <c r="N1178" s="3" t="s">
        <v>38</v>
      </c>
      <c r="O1178" s="12">
        <v>5</v>
      </c>
      <c r="P1178" s="3">
        <v>15</v>
      </c>
    </row>
    <row r="1179" spans="2:16" ht="15" customHeight="1">
      <c r="B1179" s="3" t="s">
        <v>2424</v>
      </c>
      <c r="C1179" s="12" t="str">
        <f>IF(AND(tblSalaries[[#This Row],[Region]]=Selected_Region, tblSalaries[[#This Row],[Job Type]]=Selected_Job_Type), COUNT($C$5:C1178), "")</f>
        <v/>
      </c>
      <c r="D1179" s="5">
        <v>41057.857986111114</v>
      </c>
      <c r="E1179" s="6" t="s">
        <v>2158</v>
      </c>
      <c r="F1179" s="3">
        <v>35000</v>
      </c>
      <c r="G1179" s="3" t="s">
        <v>108</v>
      </c>
      <c r="H1179" s="3">
        <f>tblSalaries[[#This Row],[clean Salary (in local currency)]]*VLOOKUP(tblSalaries[[#This Row],[Currency]],tblXrate[#Data],2,FALSE)</f>
        <v>55166.239522354947</v>
      </c>
      <c r="I1179" s="3" t="s">
        <v>2425</v>
      </c>
      <c r="J1179" s="3" t="s">
        <v>112</v>
      </c>
      <c r="K1179" s="3" t="s">
        <v>89</v>
      </c>
      <c r="L1179" s="3" t="str">
        <f>VLOOKUP(tblSalaries[[#This Row],[Where do you work]],tblCountries[[Actual]:[Mapping]],2,FALSE)</f>
        <v>UK</v>
      </c>
      <c r="M1179" s="12" t="str">
        <f>VLOOKUP(tblSalaries[[#This Row],[clean Country]], mapping!$M$4:$N$137, 2, FALSE)</f>
        <v>EU</v>
      </c>
      <c r="N1179" s="3" t="s">
        <v>38</v>
      </c>
      <c r="O1179" s="12">
        <v>5</v>
      </c>
      <c r="P1179" s="3">
        <v>10</v>
      </c>
    </row>
    <row r="1180" spans="2:16" ht="15" customHeight="1">
      <c r="B1180" s="3" t="s">
        <v>2426</v>
      </c>
      <c r="C1180" s="12" t="str">
        <f>IF(AND(tblSalaries[[#This Row],[Region]]=Selected_Region, tblSalaries[[#This Row],[Job Type]]=Selected_Job_Type), COUNT($C$5:C1179), "")</f>
        <v/>
      </c>
      <c r="D1180" s="5">
        <v>41057.73809027778</v>
      </c>
      <c r="E1180" s="6">
        <v>19000</v>
      </c>
      <c r="F1180" s="3">
        <v>19000</v>
      </c>
      <c r="G1180" s="3" t="s">
        <v>36</v>
      </c>
      <c r="H1180" s="3">
        <f>tblSalaries[[#This Row],[clean Salary (in local currency)]]*VLOOKUP(tblSalaries[[#This Row],[Currency]],tblXrate[#Data],2,FALSE)</f>
        <v>19000</v>
      </c>
      <c r="I1180" s="3" t="s">
        <v>2427</v>
      </c>
      <c r="J1180" s="3" t="s">
        <v>632</v>
      </c>
      <c r="K1180" s="3" t="s">
        <v>89</v>
      </c>
      <c r="L1180" s="3" t="str">
        <f>VLOOKUP(tblSalaries[[#This Row],[Where do you work]],tblCountries[[Actual]:[Mapping]],2,FALSE)</f>
        <v>UK</v>
      </c>
      <c r="M1180" s="12" t="str">
        <f>VLOOKUP(tblSalaries[[#This Row],[clean Country]], mapping!$M$4:$N$137, 2, FALSE)</f>
        <v>EU</v>
      </c>
      <c r="N1180" s="3" t="s">
        <v>61</v>
      </c>
      <c r="O1180" s="12">
        <v>8</v>
      </c>
      <c r="P1180" s="3">
        <v>8</v>
      </c>
    </row>
    <row r="1181" spans="2:16" ht="15" customHeight="1">
      <c r="B1181" s="3" t="s">
        <v>2428</v>
      </c>
      <c r="C1181" s="12" t="str">
        <f>IF(AND(tblSalaries[[#This Row],[Region]]=Selected_Region, tblSalaries[[#This Row],[Job Type]]=Selected_Job_Type), COUNT($C$5:C1180), "")</f>
        <v/>
      </c>
      <c r="D1181" s="5">
        <v>41057.753657407404</v>
      </c>
      <c r="E1181" s="6" t="s">
        <v>2429</v>
      </c>
      <c r="F1181" s="3">
        <v>15000</v>
      </c>
      <c r="G1181" s="3" t="s">
        <v>108</v>
      </c>
      <c r="H1181" s="3">
        <f>tblSalaries[[#This Row],[clean Salary (in local currency)]]*VLOOKUP(tblSalaries[[#This Row],[Currency]],tblXrate[#Data],2,FALSE)</f>
        <v>23642.674081009263</v>
      </c>
      <c r="I1181" s="3" t="s">
        <v>2427</v>
      </c>
      <c r="J1181" s="3" t="s">
        <v>632</v>
      </c>
      <c r="K1181" s="3" t="s">
        <v>89</v>
      </c>
      <c r="L1181" s="3" t="str">
        <f>VLOOKUP(tblSalaries[[#This Row],[Where do you work]],tblCountries[[Actual]:[Mapping]],2,FALSE)</f>
        <v>UK</v>
      </c>
      <c r="M1181" s="12" t="str">
        <f>VLOOKUP(tblSalaries[[#This Row],[clean Country]], mapping!$M$4:$N$137, 2, FALSE)</f>
        <v>EU</v>
      </c>
      <c r="N1181" s="3" t="s">
        <v>61</v>
      </c>
      <c r="O1181" s="12">
        <v>8</v>
      </c>
      <c r="P1181" s="3">
        <v>2</v>
      </c>
    </row>
    <row r="1182" spans="2:16" ht="15" customHeight="1">
      <c r="B1182" s="3" t="s">
        <v>405</v>
      </c>
      <c r="C1182" s="12" t="str">
        <f>IF(AND(tblSalaries[[#This Row],[Region]]=Selected_Region, tblSalaries[[#This Row],[Job Type]]=Selected_Job_Type), COUNT($C$5:C1181), "")</f>
        <v/>
      </c>
      <c r="D1182" s="5">
        <v>41057.466585648152</v>
      </c>
      <c r="E1182" s="6">
        <v>650000</v>
      </c>
      <c r="F1182" s="3">
        <v>650000</v>
      </c>
      <c r="G1182" s="3" t="s">
        <v>31</v>
      </c>
      <c r="H1182" s="3">
        <f>tblSalaries[[#This Row],[clean Salary (in local currency)]]*VLOOKUP(tblSalaries[[#This Row],[Currency]],tblXrate[#Data],2,FALSE)</f>
        <v>11575.14584683767</v>
      </c>
      <c r="I1182" s="3" t="s">
        <v>406</v>
      </c>
      <c r="J1182" s="3" t="s">
        <v>134</v>
      </c>
      <c r="K1182" s="3" t="s">
        <v>1</v>
      </c>
      <c r="L1182" s="3" t="str">
        <f>VLOOKUP(tblSalaries[[#This Row],[Where do you work]],tblCountries[[Actual]:[Mapping]],2,FALSE)</f>
        <v>India</v>
      </c>
      <c r="M1182" s="12" t="str">
        <f>VLOOKUP(tblSalaries[[#This Row],[clean Country]], mapping!$M$4:$N$137, 2, FALSE)</f>
        <v>Asia</v>
      </c>
      <c r="N1182" s="3" t="s">
        <v>34</v>
      </c>
      <c r="O1182" s="12">
        <v>2.5</v>
      </c>
      <c r="P1182" s="3">
        <v>1</v>
      </c>
    </row>
    <row r="1183" spans="2:16" ht="15" customHeight="1">
      <c r="B1183" s="3" t="s">
        <v>504</v>
      </c>
      <c r="C1183" s="12" t="str">
        <f>IF(AND(tblSalaries[[#This Row],[Region]]=Selected_Region, tblSalaries[[#This Row],[Job Type]]=Selected_Job_Type), COUNT($C$5:C1182), "")</f>
        <v/>
      </c>
      <c r="D1183" s="5">
        <v>41061.82136574074</v>
      </c>
      <c r="E1183" s="6">
        <v>650000</v>
      </c>
      <c r="F1183" s="3">
        <v>650000</v>
      </c>
      <c r="G1183" s="3" t="s">
        <v>31</v>
      </c>
      <c r="H1183" s="3">
        <f>tblSalaries[[#This Row],[clean Salary (in local currency)]]*VLOOKUP(tblSalaries[[#This Row],[Currency]],tblXrate[#Data],2,FALSE)</f>
        <v>11575.14584683767</v>
      </c>
      <c r="I1183" s="3" t="s">
        <v>498</v>
      </c>
      <c r="J1183" s="3" t="s">
        <v>112</v>
      </c>
      <c r="K1183" s="3" t="s">
        <v>1</v>
      </c>
      <c r="L1183" s="3" t="str">
        <f>VLOOKUP(tblSalaries[[#This Row],[Where do you work]],tblCountries[[Actual]:[Mapping]],2,FALSE)</f>
        <v>India</v>
      </c>
      <c r="M1183" s="12" t="str">
        <f>VLOOKUP(tblSalaries[[#This Row],[clean Country]], mapping!$M$4:$N$137, 2, FALSE)</f>
        <v>Asia</v>
      </c>
      <c r="N1183" s="3" t="s">
        <v>38</v>
      </c>
      <c r="O1183" s="12">
        <v>5</v>
      </c>
      <c r="P1183" s="3">
        <v>5</v>
      </c>
    </row>
    <row r="1184" spans="2:16" ht="15" customHeight="1">
      <c r="B1184" s="3" t="s">
        <v>1369</v>
      </c>
      <c r="C1184" s="12" t="str">
        <f>IF(AND(tblSalaries[[#This Row],[Region]]=Selected_Region, tblSalaries[[#This Row],[Job Type]]=Selected_Job_Type), COUNT($C$5:C1183), "")</f>
        <v/>
      </c>
      <c r="D1184" s="5">
        <v>41055.927893518521</v>
      </c>
      <c r="E1184" s="6" t="s">
        <v>1370</v>
      </c>
      <c r="F1184" s="3">
        <v>650000</v>
      </c>
      <c r="G1184" s="3" t="s">
        <v>31</v>
      </c>
      <c r="H1184" s="3">
        <f>tblSalaries[[#This Row],[clean Salary (in local currency)]]*VLOOKUP(tblSalaries[[#This Row],[Currency]],tblXrate[#Data],2,FALSE)</f>
        <v>11575.14584683767</v>
      </c>
      <c r="I1184" s="3" t="s">
        <v>1371</v>
      </c>
      <c r="J1184" s="3" t="s">
        <v>134</v>
      </c>
      <c r="K1184" s="3" t="s">
        <v>1</v>
      </c>
      <c r="L1184" s="3" t="str">
        <f>VLOOKUP(tblSalaries[[#This Row],[Where do you work]],tblCountries[[Actual]:[Mapping]],2,FALSE)</f>
        <v>India</v>
      </c>
      <c r="M1184" s="12" t="str">
        <f>VLOOKUP(tblSalaries[[#This Row],[clean Country]], mapping!$M$4:$N$137, 2, FALSE)</f>
        <v>Asia</v>
      </c>
      <c r="N1184" s="3" t="s">
        <v>34</v>
      </c>
      <c r="O1184" s="12">
        <v>2.5</v>
      </c>
      <c r="P1184" s="3">
        <v>5</v>
      </c>
    </row>
    <row r="1185" spans="2:16" ht="15" customHeight="1">
      <c r="B1185" s="3" t="s">
        <v>1719</v>
      </c>
      <c r="C1185" s="12" t="str">
        <f>IF(AND(tblSalaries[[#This Row],[Region]]=Selected_Region, tblSalaries[[#This Row],[Job Type]]=Selected_Job_Type), COUNT($C$5:C1184), "")</f>
        <v/>
      </c>
      <c r="D1185" s="5">
        <v>41056.073611111111</v>
      </c>
      <c r="E1185" s="6">
        <v>650000</v>
      </c>
      <c r="F1185" s="3">
        <v>650000</v>
      </c>
      <c r="G1185" s="3" t="s">
        <v>31</v>
      </c>
      <c r="H1185" s="3">
        <f>tblSalaries[[#This Row],[clean Salary (in local currency)]]*VLOOKUP(tblSalaries[[#This Row],[Currency]],tblXrate[#Data],2,FALSE)</f>
        <v>11575.14584683767</v>
      </c>
      <c r="I1185" s="3" t="s">
        <v>1720</v>
      </c>
      <c r="J1185" s="3" t="s">
        <v>112</v>
      </c>
      <c r="K1185" s="3" t="s">
        <v>1</v>
      </c>
      <c r="L1185" s="3" t="str">
        <f>VLOOKUP(tblSalaries[[#This Row],[Where do you work]],tblCountries[[Actual]:[Mapping]],2,FALSE)</f>
        <v>India</v>
      </c>
      <c r="M1185" s="12" t="str">
        <f>VLOOKUP(tblSalaries[[#This Row],[clean Country]], mapping!$M$4:$N$137, 2, FALSE)</f>
        <v>Asia</v>
      </c>
      <c r="N1185" s="3" t="s">
        <v>61</v>
      </c>
      <c r="O1185" s="12">
        <v>8</v>
      </c>
      <c r="P1185" s="3">
        <v>3.5</v>
      </c>
    </row>
    <row r="1186" spans="2:16" ht="15" customHeight="1">
      <c r="B1186" s="3" t="s">
        <v>1917</v>
      </c>
      <c r="C1186" s="12" t="str">
        <f>IF(AND(tblSalaries[[#This Row],[Region]]=Selected_Region, tblSalaries[[#This Row],[Job Type]]=Selected_Job_Type), COUNT($C$5:C1185), "")</f>
        <v/>
      </c>
      <c r="D1186" s="5">
        <v>41059.999560185184</v>
      </c>
      <c r="E1186" s="6" t="s">
        <v>1918</v>
      </c>
      <c r="F1186" s="3">
        <v>650000</v>
      </c>
      <c r="G1186" s="3" t="s">
        <v>31</v>
      </c>
      <c r="H1186" s="3">
        <f>tblSalaries[[#This Row],[clean Salary (in local currency)]]*VLOOKUP(tblSalaries[[#This Row],[Currency]],tblXrate[#Data],2,FALSE)</f>
        <v>11575.14584683767</v>
      </c>
      <c r="I1186" s="3" t="s">
        <v>1919</v>
      </c>
      <c r="J1186" s="3" t="s">
        <v>112</v>
      </c>
      <c r="K1186" s="3" t="s">
        <v>1</v>
      </c>
      <c r="L1186" s="3" t="str">
        <f>VLOOKUP(tblSalaries[[#This Row],[Where do you work]],tblCountries[[Actual]:[Mapping]],2,FALSE)</f>
        <v>India</v>
      </c>
      <c r="M1186" s="12" t="str">
        <f>VLOOKUP(tblSalaries[[#This Row],[clean Country]], mapping!$M$4:$N$137, 2, FALSE)</f>
        <v>Asia</v>
      </c>
      <c r="N1186" s="3" t="s">
        <v>38</v>
      </c>
      <c r="O1186" s="12">
        <v>5</v>
      </c>
      <c r="P1186" s="3">
        <v>21</v>
      </c>
    </row>
    <row r="1187" spans="2:16" ht="15" customHeight="1">
      <c r="B1187" s="3" t="s">
        <v>241</v>
      </c>
      <c r="C1187" s="12" t="str">
        <f>IF(AND(tblSalaries[[#This Row],[Region]]=Selected_Region, tblSalaries[[#This Row],[Job Type]]=Selected_Job_Type), COUNT($C$5:C1186), "")</f>
        <v/>
      </c>
      <c r="D1187" s="5">
        <v>41058.679849537039</v>
      </c>
      <c r="E1187" s="6" t="s">
        <v>242</v>
      </c>
      <c r="F1187" s="3">
        <v>660000</v>
      </c>
      <c r="G1187" s="3" t="s">
        <v>31</v>
      </c>
      <c r="H1187" s="3">
        <f>tblSalaries[[#This Row],[clean Salary (in local currency)]]*VLOOKUP(tblSalaries[[#This Row],[Currency]],tblXrate[#Data],2,FALSE)</f>
        <v>11753.225013712095</v>
      </c>
      <c r="I1187" s="3" t="s">
        <v>243</v>
      </c>
      <c r="J1187" s="3" t="s">
        <v>134</v>
      </c>
      <c r="K1187" s="3" t="s">
        <v>1</v>
      </c>
      <c r="L1187" s="3" t="str">
        <f>VLOOKUP(tblSalaries[[#This Row],[Where do you work]],tblCountries[[Actual]:[Mapping]],2,FALSE)</f>
        <v>India</v>
      </c>
      <c r="M1187" s="12" t="str">
        <f>VLOOKUP(tblSalaries[[#This Row],[clean Country]], mapping!$M$4:$N$137, 2, FALSE)</f>
        <v>Asia</v>
      </c>
      <c r="N1187" s="3" t="s">
        <v>61</v>
      </c>
      <c r="O1187" s="12">
        <v>8</v>
      </c>
      <c r="P1187" s="3">
        <v>7</v>
      </c>
    </row>
    <row r="1188" spans="2:16" ht="15" customHeight="1">
      <c r="B1188" s="3" t="s">
        <v>438</v>
      </c>
      <c r="C1188" s="12" t="str">
        <f>IF(AND(tblSalaries[[#This Row],[Region]]=Selected_Region, tblSalaries[[#This Row],[Job Type]]=Selected_Job_Type), COUNT($C$5:C1187), "")</f>
        <v/>
      </c>
      <c r="D1188" s="5">
        <v>41058.450381944444</v>
      </c>
      <c r="E1188" s="6" t="s">
        <v>439</v>
      </c>
      <c r="F1188" s="3">
        <v>11800</v>
      </c>
      <c r="G1188" s="3" t="s">
        <v>36</v>
      </c>
      <c r="H1188" s="3">
        <f>tblSalaries[[#This Row],[clean Salary (in local currency)]]*VLOOKUP(tblSalaries[[#This Row],[Currency]],tblXrate[#Data],2,FALSE)</f>
        <v>11800</v>
      </c>
      <c r="I1188" s="3" t="s">
        <v>440</v>
      </c>
      <c r="J1188" s="3" t="s">
        <v>112</v>
      </c>
      <c r="K1188" s="3" t="s">
        <v>1</v>
      </c>
      <c r="L1188" s="3" t="str">
        <f>VLOOKUP(tblSalaries[[#This Row],[Where do you work]],tblCountries[[Actual]:[Mapping]],2,FALSE)</f>
        <v>India</v>
      </c>
      <c r="M1188" s="12" t="str">
        <f>VLOOKUP(tblSalaries[[#This Row],[clean Country]], mapping!$M$4:$N$137, 2, FALSE)</f>
        <v>Asia</v>
      </c>
      <c r="N1188" s="3" t="s">
        <v>38</v>
      </c>
      <c r="O1188" s="12">
        <v>5</v>
      </c>
      <c r="P1188" s="3">
        <v>10</v>
      </c>
    </row>
    <row r="1189" spans="2:16" ht="15" customHeight="1">
      <c r="B1189" s="3" t="s">
        <v>278</v>
      </c>
      <c r="C1189" s="12" t="str">
        <f>IF(AND(tblSalaries[[#This Row],[Region]]=Selected_Region, tblSalaries[[#This Row],[Job Type]]=Selected_Job_Type), COUNT($C$5:C1188), "")</f>
        <v/>
      </c>
      <c r="D1189" s="5">
        <v>41055.057881944442</v>
      </c>
      <c r="E1189" s="6">
        <v>12000</v>
      </c>
      <c r="F1189" s="3">
        <v>12000</v>
      </c>
      <c r="G1189" s="3" t="s">
        <v>36</v>
      </c>
      <c r="H1189" s="3">
        <f>tblSalaries[[#This Row],[clean Salary (in local currency)]]*VLOOKUP(tblSalaries[[#This Row],[Currency]],tblXrate[#Data],2,FALSE)</f>
        <v>12000</v>
      </c>
      <c r="I1189" s="3" t="s">
        <v>112</v>
      </c>
      <c r="J1189" s="3" t="s">
        <v>112</v>
      </c>
      <c r="K1189" s="3" t="s">
        <v>1</v>
      </c>
      <c r="L1189" s="3" t="str">
        <f>VLOOKUP(tblSalaries[[#This Row],[Where do you work]],tblCountries[[Actual]:[Mapping]],2,FALSE)</f>
        <v>India</v>
      </c>
      <c r="M1189" s="12" t="str">
        <f>VLOOKUP(tblSalaries[[#This Row],[clean Country]], mapping!$M$4:$N$137, 2, FALSE)</f>
        <v>Asia</v>
      </c>
      <c r="N1189" s="3" t="s">
        <v>61</v>
      </c>
      <c r="O1189" s="12">
        <v>8</v>
      </c>
    </row>
    <row r="1190" spans="2:16" ht="15" customHeight="1">
      <c r="B1190" s="3" t="s">
        <v>1064</v>
      </c>
      <c r="C1190" s="12" t="str">
        <f>IF(AND(tblSalaries[[#This Row],[Region]]=Selected_Region, tblSalaries[[#This Row],[Job Type]]=Selected_Job_Type), COUNT($C$5:C1189), "")</f>
        <v/>
      </c>
      <c r="D1190" s="5">
        <v>41057.599965277775</v>
      </c>
      <c r="E1190" s="6">
        <v>1000</v>
      </c>
      <c r="F1190" s="3">
        <v>12000</v>
      </c>
      <c r="G1190" s="3" t="s">
        <v>36</v>
      </c>
      <c r="H1190" s="3">
        <f>tblSalaries[[#This Row],[clean Salary (in local currency)]]*VLOOKUP(tblSalaries[[#This Row],[Currency]],tblXrate[#Data],2,FALSE)</f>
        <v>12000</v>
      </c>
      <c r="I1190" s="3" t="s">
        <v>1038</v>
      </c>
      <c r="J1190" s="3" t="s">
        <v>41</v>
      </c>
      <c r="K1190" s="3" t="s">
        <v>1</v>
      </c>
      <c r="L1190" s="3" t="str">
        <f>VLOOKUP(tblSalaries[[#This Row],[Where do you work]],tblCountries[[Actual]:[Mapping]],2,FALSE)</f>
        <v>India</v>
      </c>
      <c r="M1190" s="12" t="str">
        <f>VLOOKUP(tblSalaries[[#This Row],[clean Country]], mapping!$M$4:$N$137, 2, FALSE)</f>
        <v>Asia</v>
      </c>
      <c r="N1190" s="3" t="s">
        <v>34</v>
      </c>
      <c r="O1190" s="12">
        <v>2.5</v>
      </c>
      <c r="P1190" s="3">
        <v>8</v>
      </c>
    </row>
    <row r="1191" spans="2:16" ht="15" customHeight="1">
      <c r="B1191" s="3" t="s">
        <v>1586</v>
      </c>
      <c r="C1191" s="12" t="str">
        <f>IF(AND(tblSalaries[[#This Row],[Region]]=Selected_Region, tblSalaries[[#This Row],[Job Type]]=Selected_Job_Type), COUNT($C$5:C1190), "")</f>
        <v/>
      </c>
      <c r="D1191" s="5">
        <v>41058.553298611114</v>
      </c>
      <c r="E1191" s="6">
        <v>1000</v>
      </c>
      <c r="F1191" s="3">
        <v>12000</v>
      </c>
      <c r="G1191" s="3" t="s">
        <v>36</v>
      </c>
      <c r="H1191" s="3">
        <f>tblSalaries[[#This Row],[clean Salary (in local currency)]]*VLOOKUP(tblSalaries[[#This Row],[Currency]],tblXrate[#Data],2,FALSE)</f>
        <v>12000</v>
      </c>
      <c r="I1191" s="3" t="s">
        <v>1587</v>
      </c>
      <c r="J1191" s="3" t="s">
        <v>41</v>
      </c>
      <c r="K1191" s="3" t="s">
        <v>1588</v>
      </c>
      <c r="L1191" s="3" t="str">
        <f>VLOOKUP(tblSalaries[[#This Row],[Where do you work]],tblCountries[[Actual]:[Mapping]],2,FALSE)</f>
        <v>Pakistan</v>
      </c>
      <c r="M1191" s="12" t="str">
        <f>VLOOKUP(tblSalaries[[#This Row],[clean Country]], mapping!$M$4:$N$137, 2, FALSE)</f>
        <v>Asia</v>
      </c>
      <c r="N1191" s="3" t="s">
        <v>38</v>
      </c>
      <c r="O1191" s="12">
        <v>5</v>
      </c>
      <c r="P1191" s="3">
        <v>1</v>
      </c>
    </row>
    <row r="1192" spans="2:16" ht="15" customHeight="1">
      <c r="B1192" s="3" t="s">
        <v>1836</v>
      </c>
      <c r="C1192" s="12" t="str">
        <f>IF(AND(tblSalaries[[#This Row],[Region]]=Selected_Region, tblSalaries[[#This Row],[Job Type]]=Selected_Job_Type), COUNT($C$5:C1191), "")</f>
        <v/>
      </c>
      <c r="D1192" s="5">
        <v>41055.029560185183</v>
      </c>
      <c r="E1192" s="6">
        <v>1000</v>
      </c>
      <c r="F1192" s="3">
        <v>12000</v>
      </c>
      <c r="G1192" s="3" t="s">
        <v>36</v>
      </c>
      <c r="H1192" s="3">
        <f>tblSalaries[[#This Row],[clean Salary (in local currency)]]*VLOOKUP(tblSalaries[[#This Row],[Currency]],tblXrate[#Data],2,FALSE)</f>
        <v>12000</v>
      </c>
      <c r="I1192" s="3" t="s">
        <v>1837</v>
      </c>
      <c r="J1192" s="3" t="s">
        <v>41</v>
      </c>
      <c r="K1192" s="3" t="s">
        <v>155</v>
      </c>
      <c r="L1192" s="3" t="str">
        <f>VLOOKUP(tblSalaries[[#This Row],[Where do you work]],tblCountries[[Actual]:[Mapping]],2,FALSE)</f>
        <v>Pakistan</v>
      </c>
      <c r="M1192" s="12" t="str">
        <f>VLOOKUP(tblSalaries[[#This Row],[clean Country]], mapping!$M$4:$N$137, 2, FALSE)</f>
        <v>Asia</v>
      </c>
      <c r="N1192" s="3" t="s">
        <v>73</v>
      </c>
      <c r="O1192" s="12">
        <v>1.5</v>
      </c>
    </row>
    <row r="1193" spans="2:16" ht="15" customHeight="1">
      <c r="B1193" s="3" t="s">
        <v>2211</v>
      </c>
      <c r="C1193" s="12" t="str">
        <f>IF(AND(tblSalaries[[#This Row],[Region]]=Selected_Region, tblSalaries[[#This Row],[Job Type]]=Selected_Job_Type), COUNT($C$5:C1192), "")</f>
        <v/>
      </c>
      <c r="D1193" s="5">
        <v>41057.40289351852</v>
      </c>
      <c r="E1193" s="6" t="s">
        <v>2212</v>
      </c>
      <c r="F1193" s="3">
        <v>12000</v>
      </c>
      <c r="G1193" s="3" t="s">
        <v>36</v>
      </c>
      <c r="H1193" s="3">
        <f>tblSalaries[[#This Row],[clean Salary (in local currency)]]*VLOOKUP(tblSalaries[[#This Row],[Currency]],tblXrate[#Data],2,FALSE)</f>
        <v>12000</v>
      </c>
      <c r="I1193" s="3" t="s">
        <v>134</v>
      </c>
      <c r="J1193" s="3" t="s">
        <v>134</v>
      </c>
      <c r="K1193" s="3" t="s">
        <v>2213</v>
      </c>
      <c r="L1193" s="3" t="str">
        <f>VLOOKUP(tblSalaries[[#This Row],[Where do you work]],tblCountries[[Actual]:[Mapping]],2,FALSE)</f>
        <v>Asia</v>
      </c>
      <c r="M1193" s="12" t="str">
        <f>VLOOKUP(tblSalaries[[#This Row],[clean Country]], mapping!$M$4:$N$137, 2, FALSE)</f>
        <v>Asia</v>
      </c>
      <c r="N1193" s="3" t="s">
        <v>61</v>
      </c>
      <c r="O1193" s="12">
        <v>8</v>
      </c>
      <c r="P1193" s="3">
        <v>3</v>
      </c>
    </row>
    <row r="1194" spans="2:16" ht="15" customHeight="1">
      <c r="B1194" s="3" t="s">
        <v>2449</v>
      </c>
      <c r="C1194" s="12" t="str">
        <f>IF(AND(tblSalaries[[#This Row],[Region]]=Selected_Region, tblSalaries[[#This Row],[Job Type]]=Selected_Job_Type), COUNT($C$5:C1193), "")</f>
        <v/>
      </c>
      <c r="D1194" s="5">
        <v>41063.700624999998</v>
      </c>
      <c r="E1194" s="6">
        <v>12000</v>
      </c>
      <c r="F1194" s="3">
        <v>12000</v>
      </c>
      <c r="G1194" s="3" t="s">
        <v>36</v>
      </c>
      <c r="H1194" s="3">
        <f>tblSalaries[[#This Row],[clean Salary (in local currency)]]*VLOOKUP(tblSalaries[[#This Row],[Currency]],tblXrate[#Data],2,FALSE)</f>
        <v>12000</v>
      </c>
      <c r="I1194" s="3" t="s">
        <v>2450</v>
      </c>
      <c r="J1194" s="3" t="s">
        <v>632</v>
      </c>
      <c r="K1194" s="3" t="s">
        <v>1</v>
      </c>
      <c r="L1194" s="3" t="str">
        <f>VLOOKUP(tblSalaries[[#This Row],[Where do you work]],tblCountries[[Actual]:[Mapping]],2,FALSE)</f>
        <v>India</v>
      </c>
      <c r="M1194" s="12" t="str">
        <f>VLOOKUP(tblSalaries[[#This Row],[clean Country]], mapping!$M$4:$N$137, 2, FALSE)</f>
        <v>Asia</v>
      </c>
      <c r="N1194" s="3" t="s">
        <v>61</v>
      </c>
      <c r="O1194" s="12">
        <v>8</v>
      </c>
      <c r="P1194" s="3">
        <v>3</v>
      </c>
    </row>
    <row r="1195" spans="2:16" ht="15" customHeight="1">
      <c r="B1195" s="3" t="s">
        <v>2888</v>
      </c>
      <c r="C1195" s="12" t="str">
        <f>IF(AND(tblSalaries[[#This Row],[Region]]=Selected_Region, tblSalaries[[#This Row],[Job Type]]=Selected_Job_Type), COUNT($C$5:C1194), "")</f>
        <v/>
      </c>
      <c r="D1195" s="5">
        <v>41070.63890046296</v>
      </c>
      <c r="E1195" s="6">
        <v>1000</v>
      </c>
      <c r="F1195" s="3">
        <v>12000</v>
      </c>
      <c r="G1195" s="3" t="s">
        <v>36</v>
      </c>
      <c r="H1195" s="3">
        <f>tblSalaries[[#This Row],[clean Salary (in local currency)]]*VLOOKUP(tblSalaries[[#This Row],[Currency]],tblXrate[#Data],2,FALSE)</f>
        <v>12000</v>
      </c>
      <c r="I1195" s="3" t="s">
        <v>2889</v>
      </c>
      <c r="J1195" s="3" t="s">
        <v>374</v>
      </c>
      <c r="K1195" s="3" t="s">
        <v>1</v>
      </c>
      <c r="L1195" s="3" t="str">
        <f>VLOOKUP(tblSalaries[[#This Row],[Where do you work]],tblCountries[[Actual]:[Mapping]],2,FALSE)</f>
        <v>India</v>
      </c>
      <c r="M1195" s="12" t="str">
        <f>VLOOKUP(tblSalaries[[#This Row],[clean Country]], mapping!$M$4:$N$137, 2, FALSE)</f>
        <v>Asia</v>
      </c>
      <c r="N1195" s="3" t="s">
        <v>34</v>
      </c>
      <c r="O1195" s="12">
        <v>2.5</v>
      </c>
      <c r="P1195" s="3">
        <v>7</v>
      </c>
    </row>
    <row r="1196" spans="2:16" ht="15" customHeight="1">
      <c r="B1196" s="3" t="s">
        <v>1376</v>
      </c>
      <c r="C1196" s="12" t="str">
        <f>IF(AND(tblSalaries[[#This Row],[Region]]=Selected_Region, tblSalaries[[#This Row],[Job Type]]=Selected_Job_Type), COUNT($C$5:C1195), "")</f>
        <v/>
      </c>
      <c r="D1196" s="5">
        <v>41062.904652777775</v>
      </c>
      <c r="E1196" s="6" t="s">
        <v>1377</v>
      </c>
      <c r="F1196" s="3">
        <v>680000</v>
      </c>
      <c r="G1196" s="3" t="s">
        <v>31</v>
      </c>
      <c r="H1196" s="3">
        <f>tblSalaries[[#This Row],[clean Salary (in local currency)]]*VLOOKUP(tblSalaries[[#This Row],[Currency]],tblXrate[#Data],2,FALSE)</f>
        <v>12109.383347460946</v>
      </c>
      <c r="I1196" s="3" t="s">
        <v>1371</v>
      </c>
      <c r="J1196" s="3" t="s">
        <v>134</v>
      </c>
      <c r="K1196" s="3" t="s">
        <v>1</v>
      </c>
      <c r="L1196" s="3" t="str">
        <f>VLOOKUP(tblSalaries[[#This Row],[Where do you work]],tblCountries[[Actual]:[Mapping]],2,FALSE)</f>
        <v>India</v>
      </c>
      <c r="M1196" s="12" t="str">
        <f>VLOOKUP(tblSalaries[[#This Row],[clean Country]], mapping!$M$4:$N$137, 2, FALSE)</f>
        <v>Asia</v>
      </c>
      <c r="N1196" s="3" t="s">
        <v>73</v>
      </c>
      <c r="O1196" s="12">
        <v>1.5</v>
      </c>
      <c r="P1196" s="3">
        <v>2</v>
      </c>
    </row>
    <row r="1197" spans="2:16" ht="15" customHeight="1">
      <c r="B1197" s="3" t="s">
        <v>593</v>
      </c>
      <c r="C1197" s="12" t="str">
        <f>IF(AND(tblSalaries[[#This Row],[Region]]=Selected_Region, tblSalaries[[#This Row],[Job Type]]=Selected_Job_Type), COUNT($C$5:C1196), "")</f>
        <v/>
      </c>
      <c r="D1197" s="5">
        <v>41054.152048611111</v>
      </c>
      <c r="E1197" s="6" t="s">
        <v>594</v>
      </c>
      <c r="F1197" s="3">
        <v>1152000</v>
      </c>
      <c r="G1197" s="3" t="s">
        <v>157</v>
      </c>
      <c r="H1197" s="3">
        <f>tblSalaries[[#This Row],[clean Salary (in local currency)]]*VLOOKUP(tblSalaries[[#This Row],[Currency]],tblXrate[#Data],2,FALSE)</f>
        <v>12227.430201752599</v>
      </c>
      <c r="I1197" s="3" t="s">
        <v>595</v>
      </c>
      <c r="J1197" s="3" t="s">
        <v>45</v>
      </c>
      <c r="K1197" s="3" t="s">
        <v>155</v>
      </c>
      <c r="L1197" s="3" t="str">
        <f>VLOOKUP(tblSalaries[[#This Row],[Where do you work]],tblCountries[[Actual]:[Mapping]],2,FALSE)</f>
        <v>Pakistan</v>
      </c>
      <c r="M1197" s="12" t="str">
        <f>VLOOKUP(tblSalaries[[#This Row],[clean Country]], mapping!$M$4:$N$137, 2, FALSE)</f>
        <v>Asia</v>
      </c>
      <c r="N1197" s="3" t="s">
        <v>61</v>
      </c>
      <c r="O1197" s="12">
        <v>8</v>
      </c>
    </row>
    <row r="1198" spans="2:16" ht="15" customHeight="1">
      <c r="B1198" s="3" t="s">
        <v>528</v>
      </c>
      <c r="C1198" s="12" t="str">
        <f>IF(AND(tblSalaries[[#This Row],[Region]]=Selected_Region, tblSalaries[[#This Row],[Job Type]]=Selected_Job_Type), COUNT($C$5:C1197), "")</f>
        <v/>
      </c>
      <c r="D1198" s="5">
        <v>41057.443668981483</v>
      </c>
      <c r="E1198" s="6">
        <v>700000</v>
      </c>
      <c r="F1198" s="3">
        <v>700000</v>
      </c>
      <c r="G1198" s="3" t="s">
        <v>31</v>
      </c>
      <c r="H1198" s="3">
        <f>tblSalaries[[#This Row],[clean Salary (in local currency)]]*VLOOKUP(tblSalaries[[#This Row],[Currency]],tblXrate[#Data],2,FALSE)</f>
        <v>12465.541681209797</v>
      </c>
      <c r="I1198" s="3" t="s">
        <v>529</v>
      </c>
      <c r="J1198" s="3" t="s">
        <v>134</v>
      </c>
      <c r="K1198" s="3" t="s">
        <v>1</v>
      </c>
      <c r="L1198" s="3" t="str">
        <f>VLOOKUP(tblSalaries[[#This Row],[Where do you work]],tblCountries[[Actual]:[Mapping]],2,FALSE)</f>
        <v>India</v>
      </c>
      <c r="M1198" s="12" t="str">
        <f>VLOOKUP(tblSalaries[[#This Row],[clean Country]], mapping!$M$4:$N$137, 2, FALSE)</f>
        <v>Asia</v>
      </c>
      <c r="N1198" s="3" t="s">
        <v>34</v>
      </c>
      <c r="O1198" s="12">
        <v>2.5</v>
      </c>
      <c r="P1198" s="3">
        <v>7</v>
      </c>
    </row>
    <row r="1199" spans="2:16" ht="15" customHeight="1">
      <c r="B1199" s="3" t="s">
        <v>737</v>
      </c>
      <c r="C1199" s="12" t="str">
        <f>IF(AND(tblSalaries[[#This Row],[Region]]=Selected_Region, tblSalaries[[#This Row],[Job Type]]=Selected_Job_Type), COUNT($C$5:C1198), "")</f>
        <v/>
      </c>
      <c r="D1199" s="5">
        <v>41056.965289351851</v>
      </c>
      <c r="E1199" s="6" t="s">
        <v>738</v>
      </c>
      <c r="F1199" s="3">
        <v>700000</v>
      </c>
      <c r="G1199" s="3" t="s">
        <v>31</v>
      </c>
      <c r="H1199" s="3">
        <f>tblSalaries[[#This Row],[clean Salary (in local currency)]]*VLOOKUP(tblSalaries[[#This Row],[Currency]],tblXrate[#Data],2,FALSE)</f>
        <v>12465.541681209797</v>
      </c>
      <c r="I1199" s="3" t="s">
        <v>700</v>
      </c>
      <c r="J1199" s="3" t="s">
        <v>112</v>
      </c>
      <c r="K1199" s="3" t="s">
        <v>1</v>
      </c>
      <c r="L1199" s="3" t="str">
        <f>VLOOKUP(tblSalaries[[#This Row],[Where do you work]],tblCountries[[Actual]:[Mapping]],2,FALSE)</f>
        <v>India</v>
      </c>
      <c r="M1199" s="12" t="str">
        <f>VLOOKUP(tblSalaries[[#This Row],[clean Country]], mapping!$M$4:$N$137, 2, FALSE)</f>
        <v>Asia</v>
      </c>
      <c r="N1199" s="3" t="s">
        <v>61</v>
      </c>
      <c r="O1199" s="12">
        <v>8</v>
      </c>
      <c r="P1199" s="3">
        <v>1</v>
      </c>
    </row>
    <row r="1200" spans="2:16" ht="15" customHeight="1">
      <c r="B1200" s="3" t="s">
        <v>2464</v>
      </c>
      <c r="C1200" s="12" t="str">
        <f>IF(AND(tblSalaries[[#This Row],[Region]]=Selected_Region, tblSalaries[[#This Row],[Job Type]]=Selected_Job_Type), COUNT($C$5:C1199), "")</f>
        <v/>
      </c>
      <c r="D1200" s="5">
        <v>41058.919548611113</v>
      </c>
      <c r="E1200" s="6">
        <v>180000</v>
      </c>
      <c r="F1200" s="3">
        <v>180000</v>
      </c>
      <c r="G1200" s="3" t="s">
        <v>43</v>
      </c>
      <c r="H1200" s="3">
        <f>tblSalaries[[#This Row],[clean Salary (in local currency)]]*VLOOKUP(tblSalaries[[#This Row],[Currency]],tblXrate[#Data],2,FALSE)</f>
        <v>228671.89901848941</v>
      </c>
      <c r="I1200" s="3" t="s">
        <v>2465</v>
      </c>
      <c r="J1200" s="3" t="s">
        <v>433</v>
      </c>
      <c r="K1200" s="3" t="s">
        <v>2136</v>
      </c>
      <c r="L1200" s="3" t="str">
        <f>VLOOKUP(tblSalaries[[#This Row],[Where do you work]],tblCountries[[Actual]:[Mapping]],2,FALSE)</f>
        <v>Europe</v>
      </c>
      <c r="M1200" s="12" t="str">
        <f>VLOOKUP(tblSalaries[[#This Row],[clean Country]], mapping!$M$4:$N$137, 2, FALSE)</f>
        <v>EU</v>
      </c>
      <c r="N1200" s="3" t="s">
        <v>38</v>
      </c>
      <c r="O1200" s="12">
        <v>5</v>
      </c>
      <c r="P1200" s="3">
        <v>15</v>
      </c>
    </row>
    <row r="1201" spans="2:16" ht="15" customHeight="1">
      <c r="B1201" s="3" t="s">
        <v>863</v>
      </c>
      <c r="C1201" s="12" t="str">
        <f>IF(AND(tblSalaries[[#This Row],[Region]]=Selected_Region, tblSalaries[[#This Row],[Job Type]]=Selected_Job_Type), COUNT($C$5:C1200), "")</f>
        <v/>
      </c>
      <c r="D1201" s="5">
        <v>41056.892152777778</v>
      </c>
      <c r="E1201" s="6" t="s">
        <v>864</v>
      </c>
      <c r="F1201" s="3">
        <v>700000</v>
      </c>
      <c r="G1201" s="3" t="s">
        <v>31</v>
      </c>
      <c r="H1201" s="3">
        <f>tblSalaries[[#This Row],[clean Salary (in local currency)]]*VLOOKUP(tblSalaries[[#This Row],[Currency]],tblXrate[#Data],2,FALSE)</f>
        <v>12465.541681209797</v>
      </c>
      <c r="I1201" s="3" t="s">
        <v>865</v>
      </c>
      <c r="J1201" s="3" t="s">
        <v>134</v>
      </c>
      <c r="K1201" s="3" t="s">
        <v>1</v>
      </c>
      <c r="L1201" s="3" t="str">
        <f>VLOOKUP(tblSalaries[[#This Row],[Where do you work]],tblCountries[[Actual]:[Mapping]],2,FALSE)</f>
        <v>India</v>
      </c>
      <c r="M1201" s="12" t="str">
        <f>VLOOKUP(tblSalaries[[#This Row],[clean Country]], mapping!$M$4:$N$137, 2, FALSE)</f>
        <v>Asia</v>
      </c>
      <c r="N1201" s="3" t="s">
        <v>38</v>
      </c>
      <c r="O1201" s="12">
        <v>5</v>
      </c>
      <c r="P1201" s="3">
        <v>3</v>
      </c>
    </row>
    <row r="1202" spans="2:16" ht="15" customHeight="1">
      <c r="B1202" s="3" t="s">
        <v>1219</v>
      </c>
      <c r="C1202" s="12" t="str">
        <f>IF(AND(tblSalaries[[#This Row],[Region]]=Selected_Region, tblSalaries[[#This Row],[Job Type]]=Selected_Job_Type), COUNT($C$5:C1201), "")</f>
        <v/>
      </c>
      <c r="D1202" s="5">
        <v>41057.579826388886</v>
      </c>
      <c r="E1202" s="6" t="s">
        <v>1220</v>
      </c>
      <c r="F1202" s="3">
        <v>700000</v>
      </c>
      <c r="G1202" s="3" t="s">
        <v>31</v>
      </c>
      <c r="H1202" s="3">
        <f>tblSalaries[[#This Row],[clean Salary (in local currency)]]*VLOOKUP(tblSalaries[[#This Row],[Currency]],tblXrate[#Data],2,FALSE)</f>
        <v>12465.541681209797</v>
      </c>
      <c r="I1202" s="3" t="s">
        <v>1218</v>
      </c>
      <c r="J1202" s="3" t="s">
        <v>112</v>
      </c>
      <c r="K1202" s="3" t="s">
        <v>1</v>
      </c>
      <c r="L1202" s="3" t="str">
        <f>VLOOKUP(tblSalaries[[#This Row],[Where do you work]],tblCountries[[Actual]:[Mapping]],2,FALSE)</f>
        <v>India</v>
      </c>
      <c r="M1202" s="12" t="str">
        <f>VLOOKUP(tblSalaries[[#This Row],[clean Country]], mapping!$M$4:$N$137, 2, FALSE)</f>
        <v>Asia</v>
      </c>
      <c r="N1202" s="3" t="s">
        <v>38</v>
      </c>
      <c r="O1202" s="12">
        <v>5</v>
      </c>
      <c r="P1202" s="3">
        <v>5</v>
      </c>
    </row>
    <row r="1203" spans="2:16" ht="15" customHeight="1">
      <c r="B1203" s="3" t="s">
        <v>2082</v>
      </c>
      <c r="C1203" s="12" t="str">
        <f>IF(AND(tblSalaries[[#This Row],[Region]]=Selected_Region, tblSalaries[[#This Row],[Job Type]]=Selected_Job_Type), COUNT($C$5:C1202), "")</f>
        <v/>
      </c>
      <c r="D1203" s="5">
        <v>41058.063645833332</v>
      </c>
      <c r="E1203" s="6" t="s">
        <v>2083</v>
      </c>
      <c r="F1203" s="3">
        <v>700000</v>
      </c>
      <c r="G1203" s="3" t="s">
        <v>31</v>
      </c>
      <c r="H1203" s="3">
        <f>tblSalaries[[#This Row],[clean Salary (in local currency)]]*VLOOKUP(tblSalaries[[#This Row],[Currency]],tblXrate[#Data],2,FALSE)</f>
        <v>12465.541681209797</v>
      </c>
      <c r="I1203" s="3" t="s">
        <v>2084</v>
      </c>
      <c r="J1203" s="3" t="s">
        <v>632</v>
      </c>
      <c r="K1203" s="3" t="s">
        <v>1</v>
      </c>
      <c r="L1203" s="3" t="str">
        <f>VLOOKUP(tblSalaries[[#This Row],[Where do you work]],tblCountries[[Actual]:[Mapping]],2,FALSE)</f>
        <v>India</v>
      </c>
      <c r="M1203" s="12" t="str">
        <f>VLOOKUP(tblSalaries[[#This Row],[clean Country]], mapping!$M$4:$N$137, 2, FALSE)</f>
        <v>Asia</v>
      </c>
      <c r="N1203" s="3" t="s">
        <v>38</v>
      </c>
      <c r="O1203" s="12">
        <v>5</v>
      </c>
      <c r="P1203" s="3">
        <v>6</v>
      </c>
    </row>
    <row r="1204" spans="2:16" ht="15" customHeight="1">
      <c r="B1204" s="3" t="s">
        <v>2240</v>
      </c>
      <c r="C1204" s="12" t="str">
        <f>IF(AND(tblSalaries[[#This Row],[Region]]=Selected_Region, tblSalaries[[#This Row],[Job Type]]=Selected_Job_Type), COUNT($C$5:C1203), "")</f>
        <v/>
      </c>
      <c r="D1204" s="5">
        <v>41061.001782407409</v>
      </c>
      <c r="E1204" s="6" t="s">
        <v>1220</v>
      </c>
      <c r="F1204" s="3">
        <v>700000</v>
      </c>
      <c r="G1204" s="3" t="s">
        <v>31</v>
      </c>
      <c r="H1204" s="3">
        <f>tblSalaries[[#This Row],[clean Salary (in local currency)]]*VLOOKUP(tblSalaries[[#This Row],[Currency]],tblXrate[#Data],2,FALSE)</f>
        <v>12465.541681209797</v>
      </c>
      <c r="I1204" s="3" t="s">
        <v>2241</v>
      </c>
      <c r="J1204" s="3" t="s">
        <v>134</v>
      </c>
      <c r="K1204" s="3" t="s">
        <v>1</v>
      </c>
      <c r="L1204" s="3" t="str">
        <f>VLOOKUP(tblSalaries[[#This Row],[Where do you work]],tblCountries[[Actual]:[Mapping]],2,FALSE)</f>
        <v>India</v>
      </c>
      <c r="M1204" s="12" t="str">
        <f>VLOOKUP(tblSalaries[[#This Row],[clean Country]], mapping!$M$4:$N$137, 2, FALSE)</f>
        <v>Asia</v>
      </c>
      <c r="N1204" s="3" t="s">
        <v>61</v>
      </c>
      <c r="O1204" s="12">
        <v>8</v>
      </c>
      <c r="P1204" s="3">
        <v>30</v>
      </c>
    </row>
    <row r="1205" spans="2:16" ht="15" customHeight="1">
      <c r="B1205" s="3" t="s">
        <v>3128</v>
      </c>
      <c r="C1205" s="12" t="str">
        <f>IF(AND(tblSalaries[[#This Row],[Region]]=Selected_Region, tblSalaries[[#This Row],[Job Type]]=Selected_Job_Type), COUNT($C$5:C1204), "")</f>
        <v/>
      </c>
      <c r="D1205" s="5">
        <v>41076.773206018515</v>
      </c>
      <c r="E1205" s="6" t="s">
        <v>1220</v>
      </c>
      <c r="F1205" s="3">
        <v>700000</v>
      </c>
      <c r="G1205" s="3" t="s">
        <v>31</v>
      </c>
      <c r="H1205" s="3">
        <f>tblSalaries[[#This Row],[clean Salary (in local currency)]]*VLOOKUP(tblSalaries[[#This Row],[Currency]],tblXrate[#Data],2,FALSE)</f>
        <v>12465.541681209797</v>
      </c>
      <c r="I1205" s="3" t="s">
        <v>3129</v>
      </c>
      <c r="J1205" s="3" t="s">
        <v>134</v>
      </c>
      <c r="K1205" s="3" t="s">
        <v>1</v>
      </c>
      <c r="L1205" s="3" t="str">
        <f>VLOOKUP(tblSalaries[[#This Row],[Where do you work]],tblCountries[[Actual]:[Mapping]],2,FALSE)</f>
        <v>India</v>
      </c>
      <c r="M1205" s="12" t="str">
        <f>VLOOKUP(tblSalaries[[#This Row],[clean Country]], mapping!$M$4:$N$137, 2, FALSE)</f>
        <v>Asia</v>
      </c>
      <c r="N1205" s="3" t="s">
        <v>34</v>
      </c>
      <c r="O1205" s="12">
        <v>2.5</v>
      </c>
      <c r="P1205" s="3">
        <v>9</v>
      </c>
    </row>
    <row r="1206" spans="2:16" ht="15" customHeight="1">
      <c r="B1206" s="3" t="s">
        <v>3202</v>
      </c>
      <c r="C1206" s="12" t="str">
        <f>IF(AND(tblSalaries[[#This Row],[Region]]=Selected_Region, tblSalaries[[#This Row],[Job Type]]=Selected_Job_Type), COUNT($C$5:C1205), "")</f>
        <v/>
      </c>
      <c r="D1206" s="5">
        <v>41055.711377314816</v>
      </c>
      <c r="E1206" s="6" t="s">
        <v>3203</v>
      </c>
      <c r="F1206" s="3">
        <v>700000</v>
      </c>
      <c r="G1206" s="3" t="s">
        <v>31</v>
      </c>
      <c r="H1206" s="3">
        <f>tblSalaries[[#This Row],[clean Salary (in local currency)]]*VLOOKUP(tblSalaries[[#This Row],[Currency]],tblXrate[#Data],2,FALSE)</f>
        <v>12465.541681209797</v>
      </c>
      <c r="I1206" s="3" t="s">
        <v>3204</v>
      </c>
      <c r="J1206" s="3" t="s">
        <v>112</v>
      </c>
      <c r="K1206" s="3" t="s">
        <v>1</v>
      </c>
      <c r="L1206" s="3" t="str">
        <f>VLOOKUP(tblSalaries[[#This Row],[Where do you work]],tblCountries[[Actual]:[Mapping]],2,FALSE)</f>
        <v>India</v>
      </c>
      <c r="M1206" s="12" t="str">
        <f>VLOOKUP(tblSalaries[[#This Row],[clean Country]], mapping!$M$4:$N$137, 2, FALSE)</f>
        <v>Asia</v>
      </c>
      <c r="N1206" s="3" t="s">
        <v>61</v>
      </c>
      <c r="O1206" s="12">
        <v>8</v>
      </c>
      <c r="P1206" s="3">
        <v>5</v>
      </c>
    </row>
    <row r="1207" spans="2:16" ht="15" customHeight="1">
      <c r="B1207" s="3" t="s">
        <v>3599</v>
      </c>
      <c r="C1207" s="12" t="str">
        <f>IF(AND(tblSalaries[[#This Row],[Region]]=Selected_Region, tblSalaries[[#This Row],[Job Type]]=Selected_Job_Type), COUNT($C$5:C1206), "")</f>
        <v/>
      </c>
      <c r="D1207" s="5">
        <v>41075.719664351855</v>
      </c>
      <c r="E1207" s="6" t="s">
        <v>3203</v>
      </c>
      <c r="F1207" s="3">
        <v>700000</v>
      </c>
      <c r="G1207" s="3" t="s">
        <v>31</v>
      </c>
      <c r="H1207" s="3">
        <f>tblSalaries[[#This Row],[clean Salary (in local currency)]]*VLOOKUP(tblSalaries[[#This Row],[Currency]],tblXrate[#Data],2,FALSE)</f>
        <v>12465.541681209797</v>
      </c>
      <c r="I1207" s="3" t="s">
        <v>3600</v>
      </c>
      <c r="J1207" s="3" t="s">
        <v>112</v>
      </c>
      <c r="K1207" s="3" t="s">
        <v>1</v>
      </c>
      <c r="L1207" s="3" t="str">
        <f>VLOOKUP(tblSalaries[[#This Row],[Where do you work]],tblCountries[[Actual]:[Mapping]],2,FALSE)</f>
        <v>India</v>
      </c>
      <c r="M1207" s="12" t="str">
        <f>VLOOKUP(tblSalaries[[#This Row],[clean Country]], mapping!$M$4:$N$137, 2, FALSE)</f>
        <v>Asia</v>
      </c>
      <c r="N1207" s="3" t="s">
        <v>34</v>
      </c>
      <c r="O1207" s="12">
        <v>2.5</v>
      </c>
      <c r="P1207" s="3">
        <v>4</v>
      </c>
    </row>
    <row r="1208" spans="2:16" ht="15" customHeight="1">
      <c r="B1208" s="3" t="s">
        <v>2319</v>
      </c>
      <c r="C1208" s="12" t="str">
        <f>IF(AND(tblSalaries[[#This Row],[Region]]=Selected_Region, tblSalaries[[#This Row],[Job Type]]=Selected_Job_Type), COUNT($C$5:C1207), "")</f>
        <v/>
      </c>
      <c r="D1208" s="5">
        <v>41057.871168981481</v>
      </c>
      <c r="E1208" s="6" t="s">
        <v>2320</v>
      </c>
      <c r="F1208" s="3">
        <v>708000</v>
      </c>
      <c r="G1208" s="3" t="s">
        <v>31</v>
      </c>
      <c r="H1208" s="3">
        <f>tblSalaries[[#This Row],[clean Salary (in local currency)]]*VLOOKUP(tblSalaries[[#This Row],[Currency]],tblXrate[#Data],2,FALSE)</f>
        <v>12608.005014709339</v>
      </c>
      <c r="I1208" s="3" t="s">
        <v>2321</v>
      </c>
      <c r="J1208" s="3" t="s">
        <v>134</v>
      </c>
      <c r="K1208" s="3" t="s">
        <v>1</v>
      </c>
      <c r="L1208" s="3" t="str">
        <f>VLOOKUP(tblSalaries[[#This Row],[Where do you work]],tblCountries[[Actual]:[Mapping]],2,FALSE)</f>
        <v>India</v>
      </c>
      <c r="M1208" s="12" t="str">
        <f>VLOOKUP(tblSalaries[[#This Row],[clean Country]], mapping!$M$4:$N$137, 2, FALSE)</f>
        <v>Asia</v>
      </c>
      <c r="N1208" s="3" t="s">
        <v>38</v>
      </c>
      <c r="O1208" s="12">
        <v>5</v>
      </c>
      <c r="P1208" s="3">
        <v>5</v>
      </c>
    </row>
    <row r="1209" spans="2:16" ht="15" customHeight="1">
      <c r="B1209" s="3" t="s">
        <v>396</v>
      </c>
      <c r="C1209" s="12" t="str">
        <f>IF(AND(tblSalaries[[#This Row],[Region]]=Selected_Region, tblSalaries[[#This Row],[Job Type]]=Selected_Job_Type), COUNT($C$5:C1208), "")</f>
        <v/>
      </c>
      <c r="D1209" s="5">
        <v>41056.540173611109</v>
      </c>
      <c r="E1209" s="6" t="s">
        <v>397</v>
      </c>
      <c r="F1209" s="3">
        <v>720000</v>
      </c>
      <c r="G1209" s="3" t="s">
        <v>31</v>
      </c>
      <c r="H1209" s="3">
        <f>tblSalaries[[#This Row],[clean Salary (in local currency)]]*VLOOKUP(tblSalaries[[#This Row],[Currency]],tblXrate[#Data],2,FALSE)</f>
        <v>12821.700014958649</v>
      </c>
      <c r="I1209" s="3" t="s">
        <v>398</v>
      </c>
      <c r="J1209" s="3" t="s">
        <v>45</v>
      </c>
      <c r="K1209" s="3" t="s">
        <v>1</v>
      </c>
      <c r="L1209" s="3" t="str">
        <f>VLOOKUP(tblSalaries[[#This Row],[Where do you work]],tblCountries[[Actual]:[Mapping]],2,FALSE)</f>
        <v>India</v>
      </c>
      <c r="M1209" s="12" t="str">
        <f>VLOOKUP(tblSalaries[[#This Row],[clean Country]], mapping!$M$4:$N$137, 2, FALSE)</f>
        <v>Asia</v>
      </c>
      <c r="N1209" s="3" t="s">
        <v>38</v>
      </c>
      <c r="O1209" s="12">
        <v>5</v>
      </c>
      <c r="P1209" s="3">
        <v>3</v>
      </c>
    </row>
    <row r="1210" spans="2:16" ht="15" customHeight="1">
      <c r="B1210" s="3" t="s">
        <v>574</v>
      </c>
      <c r="C1210" s="12" t="str">
        <f>IF(AND(tblSalaries[[#This Row],[Region]]=Selected_Region, tblSalaries[[#This Row],[Job Type]]=Selected_Job_Type), COUNT($C$5:C1209), "")</f>
        <v/>
      </c>
      <c r="D1210" s="5">
        <v>41055.608194444445</v>
      </c>
      <c r="E1210" s="6" t="s">
        <v>575</v>
      </c>
      <c r="F1210" s="3">
        <v>720000</v>
      </c>
      <c r="G1210" s="3" t="s">
        <v>31</v>
      </c>
      <c r="H1210" s="3">
        <f>tblSalaries[[#This Row],[clean Salary (in local currency)]]*VLOOKUP(tblSalaries[[#This Row],[Currency]],tblXrate[#Data],2,FALSE)</f>
        <v>12821.700014958649</v>
      </c>
      <c r="I1210" s="3" t="s">
        <v>576</v>
      </c>
      <c r="J1210" s="3" t="s">
        <v>134</v>
      </c>
      <c r="K1210" s="3" t="s">
        <v>1</v>
      </c>
      <c r="L1210" s="3" t="str">
        <f>VLOOKUP(tblSalaries[[#This Row],[Where do you work]],tblCountries[[Actual]:[Mapping]],2,FALSE)</f>
        <v>India</v>
      </c>
      <c r="M1210" s="12" t="str">
        <f>VLOOKUP(tblSalaries[[#This Row],[clean Country]], mapping!$M$4:$N$137, 2, FALSE)</f>
        <v>Asia</v>
      </c>
      <c r="N1210" s="3" t="s">
        <v>61</v>
      </c>
      <c r="O1210" s="12">
        <v>8</v>
      </c>
      <c r="P1210" s="3">
        <v>10</v>
      </c>
    </row>
    <row r="1211" spans="2:16" ht="15" customHeight="1">
      <c r="B1211" s="3" t="s">
        <v>1193</v>
      </c>
      <c r="C1211" s="12" t="str">
        <f>IF(AND(tblSalaries[[#This Row],[Region]]=Selected_Region, tblSalaries[[#This Row],[Job Type]]=Selected_Job_Type), COUNT($C$5:C1210), "")</f>
        <v/>
      </c>
      <c r="D1211" s="5">
        <v>41055.581377314818</v>
      </c>
      <c r="E1211" s="6">
        <v>720000</v>
      </c>
      <c r="F1211" s="3">
        <v>720000</v>
      </c>
      <c r="G1211" s="3" t="s">
        <v>31</v>
      </c>
      <c r="H1211" s="3">
        <f>tblSalaries[[#This Row],[clean Salary (in local currency)]]*VLOOKUP(tblSalaries[[#This Row],[Currency]],tblXrate[#Data],2,FALSE)</f>
        <v>12821.700014958649</v>
      </c>
      <c r="I1211" s="3" t="s">
        <v>1194</v>
      </c>
      <c r="J1211" s="3" t="s">
        <v>45</v>
      </c>
      <c r="K1211" s="3" t="s">
        <v>1</v>
      </c>
      <c r="L1211" s="3" t="str">
        <f>VLOOKUP(tblSalaries[[#This Row],[Where do you work]],tblCountries[[Actual]:[Mapping]],2,FALSE)</f>
        <v>India</v>
      </c>
      <c r="M1211" s="12" t="str">
        <f>VLOOKUP(tblSalaries[[#This Row],[clean Country]], mapping!$M$4:$N$137, 2, FALSE)</f>
        <v>Asia</v>
      </c>
      <c r="N1211" s="3" t="s">
        <v>38</v>
      </c>
      <c r="O1211" s="12">
        <v>5</v>
      </c>
      <c r="P1211" s="3">
        <v>4</v>
      </c>
    </row>
    <row r="1212" spans="2:16" ht="15" customHeight="1">
      <c r="B1212" s="3" t="s">
        <v>1362</v>
      </c>
      <c r="C1212" s="12" t="str">
        <f>IF(AND(tblSalaries[[#This Row],[Region]]=Selected_Region, tblSalaries[[#This Row],[Job Type]]=Selected_Job_Type), COUNT($C$5:C1211), "")</f>
        <v/>
      </c>
      <c r="D1212" s="5">
        <v>41059.721273148149</v>
      </c>
      <c r="E1212" s="6" t="s">
        <v>1363</v>
      </c>
      <c r="F1212" s="3">
        <v>720000</v>
      </c>
      <c r="G1212" s="3" t="s">
        <v>31</v>
      </c>
      <c r="H1212" s="3">
        <f>tblSalaries[[#This Row],[clean Salary (in local currency)]]*VLOOKUP(tblSalaries[[#This Row],[Currency]],tblXrate[#Data],2,FALSE)</f>
        <v>12821.700014958649</v>
      </c>
      <c r="I1212" s="3" t="s">
        <v>1364</v>
      </c>
      <c r="J1212" s="3" t="s">
        <v>112</v>
      </c>
      <c r="K1212" s="3" t="s">
        <v>1</v>
      </c>
      <c r="L1212" s="3" t="str">
        <f>VLOOKUP(tblSalaries[[#This Row],[Where do you work]],tblCountries[[Actual]:[Mapping]],2,FALSE)</f>
        <v>India</v>
      </c>
      <c r="M1212" s="12" t="str">
        <f>VLOOKUP(tblSalaries[[#This Row],[clean Country]], mapping!$M$4:$N$137, 2, FALSE)</f>
        <v>Asia</v>
      </c>
      <c r="N1212" s="3" t="s">
        <v>38</v>
      </c>
      <c r="O1212" s="12">
        <v>5</v>
      </c>
      <c r="P1212" s="3">
        <v>3</v>
      </c>
    </row>
    <row r="1213" spans="2:16" ht="15" customHeight="1">
      <c r="B1213" s="3" t="s">
        <v>2279</v>
      </c>
      <c r="C1213" s="12" t="str">
        <f>IF(AND(tblSalaries[[#This Row],[Region]]=Selected_Region, tblSalaries[[#This Row],[Job Type]]=Selected_Job_Type), COUNT($C$5:C1212), "")</f>
        <v/>
      </c>
      <c r="D1213" s="5">
        <v>41055.162141203706</v>
      </c>
      <c r="E1213" s="6" t="s">
        <v>2280</v>
      </c>
      <c r="F1213" s="3">
        <v>720000</v>
      </c>
      <c r="G1213" s="3" t="s">
        <v>31</v>
      </c>
      <c r="H1213" s="3">
        <f>tblSalaries[[#This Row],[clean Salary (in local currency)]]*VLOOKUP(tblSalaries[[#This Row],[Currency]],tblXrate[#Data],2,FALSE)</f>
        <v>12821.700014958649</v>
      </c>
      <c r="I1213" s="3" t="s">
        <v>2281</v>
      </c>
      <c r="J1213" s="3" t="s">
        <v>134</v>
      </c>
      <c r="K1213" s="3" t="s">
        <v>1</v>
      </c>
      <c r="L1213" s="3" t="str">
        <f>VLOOKUP(tblSalaries[[#This Row],[Where do you work]],tblCountries[[Actual]:[Mapping]],2,FALSE)</f>
        <v>India</v>
      </c>
      <c r="M1213" s="12" t="str">
        <f>VLOOKUP(tblSalaries[[#This Row],[clean Country]], mapping!$M$4:$N$137, 2, FALSE)</f>
        <v>Asia</v>
      </c>
      <c r="N1213" s="3" t="s">
        <v>34</v>
      </c>
      <c r="O1213" s="12">
        <v>2.5</v>
      </c>
    </row>
    <row r="1214" spans="2:16" ht="15" customHeight="1">
      <c r="B1214" s="3" t="s">
        <v>3027</v>
      </c>
      <c r="C1214" s="12" t="str">
        <f>IF(AND(tblSalaries[[#This Row],[Region]]=Selected_Region, tblSalaries[[#This Row],[Job Type]]=Selected_Job_Type), COUNT($C$5:C1213), "")</f>
        <v/>
      </c>
      <c r="D1214" s="5">
        <v>41055.465543981481</v>
      </c>
      <c r="E1214" s="6" t="s">
        <v>3028</v>
      </c>
      <c r="F1214" s="3">
        <v>720000</v>
      </c>
      <c r="G1214" s="3" t="s">
        <v>31</v>
      </c>
      <c r="H1214" s="3">
        <f>tblSalaries[[#This Row],[clean Salary (in local currency)]]*VLOOKUP(tblSalaries[[#This Row],[Currency]],tblXrate[#Data],2,FALSE)</f>
        <v>12821.700014958649</v>
      </c>
      <c r="I1214" s="3" t="s">
        <v>3029</v>
      </c>
      <c r="J1214" s="3" t="s">
        <v>134</v>
      </c>
      <c r="K1214" s="3" t="s">
        <v>1</v>
      </c>
      <c r="L1214" s="3" t="str">
        <f>VLOOKUP(tblSalaries[[#This Row],[Where do you work]],tblCountries[[Actual]:[Mapping]],2,FALSE)</f>
        <v>India</v>
      </c>
      <c r="M1214" s="12" t="str">
        <f>VLOOKUP(tblSalaries[[#This Row],[clean Country]], mapping!$M$4:$N$137, 2, FALSE)</f>
        <v>Asia</v>
      </c>
      <c r="N1214" s="3" t="s">
        <v>38</v>
      </c>
      <c r="O1214" s="12">
        <v>5</v>
      </c>
      <c r="P1214" s="3">
        <v>12</v>
      </c>
    </row>
    <row r="1215" spans="2:16" ht="15" customHeight="1">
      <c r="B1215" s="3" t="s">
        <v>295</v>
      </c>
      <c r="C1215" s="12" t="str">
        <f>IF(AND(tblSalaries[[#This Row],[Region]]=Selected_Region, tblSalaries[[#This Row],[Job Type]]=Selected_Job_Type), COUNT($C$5:C1214), "")</f>
        <v/>
      </c>
      <c r="D1215" s="5">
        <v>41055.553020833337</v>
      </c>
      <c r="E1215" s="6">
        <v>13000</v>
      </c>
      <c r="F1215" s="3">
        <v>13000</v>
      </c>
      <c r="G1215" s="3" t="s">
        <v>36</v>
      </c>
      <c r="H1215" s="3">
        <f>tblSalaries[[#This Row],[clean Salary (in local currency)]]*VLOOKUP(tblSalaries[[#This Row],[Currency]],tblXrate[#Data],2,FALSE)</f>
        <v>13000</v>
      </c>
      <c r="I1215" s="3" t="s">
        <v>112</v>
      </c>
      <c r="J1215" s="3" t="s">
        <v>112</v>
      </c>
      <c r="K1215" s="3" t="s">
        <v>1</v>
      </c>
      <c r="L1215" s="3" t="str">
        <f>VLOOKUP(tblSalaries[[#This Row],[Where do you work]],tblCountries[[Actual]:[Mapping]],2,FALSE)</f>
        <v>India</v>
      </c>
      <c r="M1215" s="12" t="str">
        <f>VLOOKUP(tblSalaries[[#This Row],[clean Country]], mapping!$M$4:$N$137, 2, FALSE)</f>
        <v>Asia</v>
      </c>
      <c r="N1215" s="3" t="s">
        <v>73</v>
      </c>
      <c r="O1215" s="12">
        <v>1.5</v>
      </c>
      <c r="P1215" s="3">
        <v>4</v>
      </c>
    </row>
    <row r="1216" spans="2:16" ht="15" customHeight="1">
      <c r="B1216" s="3" t="s">
        <v>733</v>
      </c>
      <c r="C1216" s="12" t="str">
        <f>IF(AND(tblSalaries[[#This Row],[Region]]=Selected_Region, tblSalaries[[#This Row],[Job Type]]=Selected_Job_Type), COUNT($C$5:C1215), "")</f>
        <v/>
      </c>
      <c r="D1216" s="5">
        <v>41055.991365740738</v>
      </c>
      <c r="E1216" s="6" t="s">
        <v>734</v>
      </c>
      <c r="F1216" s="3">
        <v>13000</v>
      </c>
      <c r="G1216" s="3" t="s">
        <v>36</v>
      </c>
      <c r="H1216" s="3">
        <f>tblSalaries[[#This Row],[clean Salary (in local currency)]]*VLOOKUP(tblSalaries[[#This Row],[Currency]],tblXrate[#Data],2,FALSE)</f>
        <v>13000</v>
      </c>
      <c r="I1216" s="3" t="s">
        <v>700</v>
      </c>
      <c r="J1216" s="3" t="s">
        <v>112</v>
      </c>
      <c r="K1216" s="3" t="s">
        <v>1</v>
      </c>
      <c r="L1216" s="3" t="str">
        <f>VLOOKUP(tblSalaries[[#This Row],[Where do you work]],tblCountries[[Actual]:[Mapping]],2,FALSE)</f>
        <v>India</v>
      </c>
      <c r="M1216" s="12" t="str">
        <f>VLOOKUP(tblSalaries[[#This Row],[clean Country]], mapping!$M$4:$N$137, 2, FALSE)</f>
        <v>Asia</v>
      </c>
      <c r="N1216" s="3" t="s">
        <v>61</v>
      </c>
      <c r="O1216" s="12">
        <v>8</v>
      </c>
      <c r="P1216" s="3">
        <v>6</v>
      </c>
    </row>
    <row r="1217" spans="2:16" ht="15" customHeight="1">
      <c r="B1217" s="3" t="s">
        <v>2602</v>
      </c>
      <c r="C1217" s="12" t="str">
        <f>IF(AND(tblSalaries[[#This Row],[Region]]=Selected_Region, tblSalaries[[#This Row],[Job Type]]=Selected_Job_Type), COUNT($C$5:C1216), "")</f>
        <v/>
      </c>
      <c r="D1217" s="5">
        <v>41055.067743055559</v>
      </c>
      <c r="E1217" s="6">
        <v>13000</v>
      </c>
      <c r="F1217" s="3">
        <v>13000</v>
      </c>
      <c r="G1217" s="3" t="s">
        <v>36</v>
      </c>
      <c r="H1217" s="3">
        <f>tblSalaries[[#This Row],[clean Salary (in local currency)]]*VLOOKUP(tblSalaries[[#This Row],[Currency]],tblXrate[#Data],2,FALSE)</f>
        <v>13000</v>
      </c>
      <c r="I1217" s="3" t="s">
        <v>2603</v>
      </c>
      <c r="J1217" s="3" t="s">
        <v>134</v>
      </c>
      <c r="K1217" s="3" t="s">
        <v>1</v>
      </c>
      <c r="L1217" s="3" t="str">
        <f>VLOOKUP(tblSalaries[[#This Row],[Where do you work]],tblCountries[[Actual]:[Mapping]],2,FALSE)</f>
        <v>India</v>
      </c>
      <c r="M1217" s="12" t="str">
        <f>VLOOKUP(tblSalaries[[#This Row],[clean Country]], mapping!$M$4:$N$137, 2, FALSE)</f>
        <v>Asia</v>
      </c>
      <c r="N1217" s="3" t="s">
        <v>61</v>
      </c>
      <c r="O1217" s="12">
        <v>8</v>
      </c>
    </row>
    <row r="1218" spans="2:16" ht="15" customHeight="1">
      <c r="B1218" s="3" t="s">
        <v>74</v>
      </c>
      <c r="C1218" s="12" t="str">
        <f>IF(AND(tblSalaries[[#This Row],[Region]]=Selected_Region, tblSalaries[[#This Row],[Job Type]]=Selected_Job_Type), COUNT($C$5:C1217), "")</f>
        <v/>
      </c>
      <c r="D1218" s="5">
        <v>41055.914456018516</v>
      </c>
      <c r="E1218" s="6">
        <v>13100</v>
      </c>
      <c r="F1218" s="3">
        <v>13100</v>
      </c>
      <c r="G1218" s="3" t="s">
        <v>36</v>
      </c>
      <c r="H1218" s="3">
        <f>tblSalaries[[#This Row],[clean Salary (in local currency)]]*VLOOKUP(tblSalaries[[#This Row],[Currency]],tblXrate[#Data],2,FALSE)</f>
        <v>13100</v>
      </c>
      <c r="I1218" s="3" t="s">
        <v>75</v>
      </c>
      <c r="J1218" s="3" t="s">
        <v>45</v>
      </c>
      <c r="K1218" s="3" t="s">
        <v>1</v>
      </c>
      <c r="L1218" s="3" t="str">
        <f>VLOOKUP(tblSalaries[[#This Row],[Where do you work]],tblCountries[[Actual]:[Mapping]],2,FALSE)</f>
        <v>India</v>
      </c>
      <c r="M1218" s="12" t="str">
        <f>VLOOKUP(tblSalaries[[#This Row],[clean Country]], mapping!$M$4:$N$137, 2, FALSE)</f>
        <v>Asia</v>
      </c>
      <c r="N1218" s="3" t="s">
        <v>34</v>
      </c>
      <c r="O1218" s="12">
        <v>2.5</v>
      </c>
      <c r="P1218" s="3">
        <v>5</v>
      </c>
    </row>
    <row r="1219" spans="2:16" ht="15" customHeight="1">
      <c r="B1219" s="3" t="s">
        <v>3242</v>
      </c>
      <c r="C1219" s="12" t="str">
        <f>IF(AND(tblSalaries[[#This Row],[Region]]=Selected_Region, tblSalaries[[#This Row],[Job Type]]=Selected_Job_Type), COUNT($C$5:C1218), "")</f>
        <v/>
      </c>
      <c r="D1219" s="5">
        <v>41054.158946759257</v>
      </c>
      <c r="E1219" s="6" t="s">
        <v>3243</v>
      </c>
      <c r="F1219" s="3">
        <v>749000</v>
      </c>
      <c r="G1219" s="3" t="s">
        <v>31</v>
      </c>
      <c r="H1219" s="3">
        <f>tblSalaries[[#This Row],[clean Salary (in local currency)]]*VLOOKUP(tblSalaries[[#This Row],[Currency]],tblXrate[#Data],2,FALSE)</f>
        <v>13338.129598894484</v>
      </c>
      <c r="I1219" s="3" t="s">
        <v>3244</v>
      </c>
      <c r="J1219" s="3" t="s">
        <v>112</v>
      </c>
      <c r="K1219" s="3" t="s">
        <v>1</v>
      </c>
      <c r="L1219" s="3" t="str">
        <f>VLOOKUP(tblSalaries[[#This Row],[Where do you work]],tblCountries[[Actual]:[Mapping]],2,FALSE)</f>
        <v>India</v>
      </c>
      <c r="M1219" s="12" t="str">
        <f>VLOOKUP(tblSalaries[[#This Row],[clean Country]], mapping!$M$4:$N$137, 2, FALSE)</f>
        <v>Asia</v>
      </c>
      <c r="N1219" s="3" t="s">
        <v>61</v>
      </c>
      <c r="O1219" s="12">
        <v>8</v>
      </c>
    </row>
    <row r="1220" spans="2:16" ht="15" customHeight="1">
      <c r="B1220" s="3" t="s">
        <v>356</v>
      </c>
      <c r="C1220" s="12" t="str">
        <f>IF(AND(tblSalaries[[#This Row],[Region]]=Selected_Region, tblSalaries[[#This Row],[Job Type]]=Selected_Job_Type), COUNT($C$5:C1219), "")</f>
        <v/>
      </c>
      <c r="D1220" s="5">
        <v>41079.84479166667</v>
      </c>
      <c r="E1220" s="6">
        <v>750000</v>
      </c>
      <c r="F1220" s="3">
        <v>750000</v>
      </c>
      <c r="G1220" s="3" t="s">
        <v>31</v>
      </c>
      <c r="H1220" s="3">
        <f>tblSalaries[[#This Row],[clean Salary (in local currency)]]*VLOOKUP(tblSalaries[[#This Row],[Currency]],tblXrate[#Data],2,FALSE)</f>
        <v>13355.937515581925</v>
      </c>
      <c r="I1220" s="3" t="s">
        <v>112</v>
      </c>
      <c r="J1220" s="3" t="s">
        <v>112</v>
      </c>
      <c r="K1220" s="3" t="s">
        <v>1</v>
      </c>
      <c r="L1220" s="3" t="str">
        <f>VLOOKUP(tblSalaries[[#This Row],[Where do you work]],tblCountries[[Actual]:[Mapping]],2,FALSE)</f>
        <v>India</v>
      </c>
      <c r="M1220" s="12" t="str">
        <f>VLOOKUP(tblSalaries[[#This Row],[clean Country]], mapping!$M$4:$N$137, 2, FALSE)</f>
        <v>Asia</v>
      </c>
      <c r="N1220" s="3" t="s">
        <v>38</v>
      </c>
      <c r="O1220" s="12">
        <v>5</v>
      </c>
      <c r="P1220" s="3">
        <v>5</v>
      </c>
    </row>
    <row r="1221" spans="2:16" ht="15" customHeight="1">
      <c r="B1221" s="3" t="s">
        <v>468</v>
      </c>
      <c r="C1221" s="12" t="str">
        <f>IF(AND(tblSalaries[[#This Row],[Region]]=Selected_Region, tblSalaries[[#This Row],[Job Type]]=Selected_Job_Type), COUNT($C$5:C1220), "")</f>
        <v/>
      </c>
      <c r="D1221" s="5">
        <v>41058.022627314815</v>
      </c>
      <c r="E1221" s="6" t="s">
        <v>469</v>
      </c>
      <c r="F1221" s="3">
        <v>750000</v>
      </c>
      <c r="G1221" s="3" t="s">
        <v>31</v>
      </c>
      <c r="H1221" s="3">
        <f>tblSalaries[[#This Row],[clean Salary (in local currency)]]*VLOOKUP(tblSalaries[[#This Row],[Currency]],tblXrate[#Data],2,FALSE)</f>
        <v>13355.937515581925</v>
      </c>
      <c r="I1221" s="3" t="s">
        <v>460</v>
      </c>
      <c r="J1221" s="3" t="s">
        <v>134</v>
      </c>
      <c r="K1221" s="3" t="s">
        <v>1</v>
      </c>
      <c r="L1221" s="3" t="str">
        <f>VLOOKUP(tblSalaries[[#This Row],[Where do you work]],tblCountries[[Actual]:[Mapping]],2,FALSE)</f>
        <v>India</v>
      </c>
      <c r="M1221" s="12" t="str">
        <f>VLOOKUP(tblSalaries[[#This Row],[clean Country]], mapping!$M$4:$N$137, 2, FALSE)</f>
        <v>Asia</v>
      </c>
      <c r="N1221" s="3" t="s">
        <v>34</v>
      </c>
      <c r="O1221" s="12">
        <v>2.5</v>
      </c>
      <c r="P1221" s="3">
        <v>3</v>
      </c>
    </row>
    <row r="1222" spans="2:16" ht="15" customHeight="1">
      <c r="B1222" s="3" t="s">
        <v>505</v>
      </c>
      <c r="C1222" s="12" t="str">
        <f>IF(AND(tblSalaries[[#This Row],[Region]]=Selected_Region, tblSalaries[[#This Row],[Job Type]]=Selected_Job_Type), COUNT($C$5:C1221), "")</f>
        <v/>
      </c>
      <c r="D1222" s="5">
        <v>41059.050405092596</v>
      </c>
      <c r="E1222" s="6" t="s">
        <v>506</v>
      </c>
      <c r="F1222" s="3">
        <v>750000</v>
      </c>
      <c r="G1222" s="3" t="s">
        <v>31</v>
      </c>
      <c r="H1222" s="3">
        <f>tblSalaries[[#This Row],[clean Salary (in local currency)]]*VLOOKUP(tblSalaries[[#This Row],[Currency]],tblXrate[#Data],2,FALSE)</f>
        <v>13355.937515581925</v>
      </c>
      <c r="I1222" s="3" t="s">
        <v>507</v>
      </c>
      <c r="J1222" s="3" t="s">
        <v>444</v>
      </c>
      <c r="K1222" s="3" t="s">
        <v>1</v>
      </c>
      <c r="L1222" s="3" t="str">
        <f>VLOOKUP(tblSalaries[[#This Row],[Where do you work]],tblCountries[[Actual]:[Mapping]],2,FALSE)</f>
        <v>India</v>
      </c>
      <c r="M1222" s="12" t="str">
        <f>VLOOKUP(tblSalaries[[#This Row],[clean Country]], mapping!$M$4:$N$137, 2, FALSE)</f>
        <v>Asia</v>
      </c>
      <c r="N1222" s="3" t="s">
        <v>73</v>
      </c>
      <c r="O1222" s="12">
        <v>1.5</v>
      </c>
      <c r="P1222" s="3">
        <v>1</v>
      </c>
    </row>
    <row r="1223" spans="2:16" ht="15" customHeight="1">
      <c r="B1223" s="3" t="s">
        <v>709</v>
      </c>
      <c r="C1223" s="12" t="str">
        <f>IF(AND(tblSalaries[[#This Row],[Region]]=Selected_Region, tblSalaries[[#This Row],[Job Type]]=Selected_Job_Type), COUNT($C$5:C1222), "")</f>
        <v/>
      </c>
      <c r="D1223" s="5">
        <v>41055.084386574075</v>
      </c>
      <c r="E1223" s="6" t="s">
        <v>710</v>
      </c>
      <c r="F1223" s="3">
        <v>750000</v>
      </c>
      <c r="G1223" s="3" t="s">
        <v>31</v>
      </c>
      <c r="H1223" s="3">
        <f>tblSalaries[[#This Row],[clean Salary (in local currency)]]*VLOOKUP(tblSalaries[[#This Row],[Currency]],tblXrate[#Data],2,FALSE)</f>
        <v>13355.937515581925</v>
      </c>
      <c r="I1223" s="3" t="s">
        <v>700</v>
      </c>
      <c r="J1223" s="3" t="s">
        <v>112</v>
      </c>
      <c r="K1223" s="3" t="s">
        <v>1</v>
      </c>
      <c r="L1223" s="3" t="str">
        <f>VLOOKUP(tblSalaries[[#This Row],[Where do you work]],tblCountries[[Actual]:[Mapping]],2,FALSE)</f>
        <v>India</v>
      </c>
      <c r="M1223" s="12" t="str">
        <f>VLOOKUP(tblSalaries[[#This Row],[clean Country]], mapping!$M$4:$N$137, 2, FALSE)</f>
        <v>Asia</v>
      </c>
      <c r="N1223" s="3" t="s">
        <v>73</v>
      </c>
      <c r="O1223" s="12">
        <v>1.5</v>
      </c>
    </row>
    <row r="1224" spans="2:16" ht="15" customHeight="1">
      <c r="B1224" s="3" t="s">
        <v>554</v>
      </c>
      <c r="C1224" s="12" t="str">
        <f>IF(AND(tblSalaries[[#This Row],[Region]]=Selected_Region, tblSalaries[[#This Row],[Job Type]]=Selected_Job_Type), COUNT($C$5:C1223), "")</f>
        <v/>
      </c>
      <c r="D1224" s="5">
        <v>41058.632222222222</v>
      </c>
      <c r="E1224" s="6">
        <v>13500</v>
      </c>
      <c r="F1224" s="3">
        <v>13500</v>
      </c>
      <c r="G1224" s="3" t="s">
        <v>36</v>
      </c>
      <c r="H1224" s="3">
        <f>tblSalaries[[#This Row],[clean Salary (in local currency)]]*VLOOKUP(tblSalaries[[#This Row],[Currency]],tblXrate[#Data],2,FALSE)</f>
        <v>13500</v>
      </c>
      <c r="I1224" s="3" t="s">
        <v>549</v>
      </c>
      <c r="J1224" s="3" t="s">
        <v>134</v>
      </c>
      <c r="K1224" s="3" t="s">
        <v>1</v>
      </c>
      <c r="L1224" s="3" t="str">
        <f>VLOOKUP(tblSalaries[[#This Row],[Where do you work]],tblCountries[[Actual]:[Mapping]],2,FALSE)</f>
        <v>India</v>
      </c>
      <c r="M1224" s="12" t="str">
        <f>VLOOKUP(tblSalaries[[#This Row],[clean Country]], mapping!$M$4:$N$137, 2, FALSE)</f>
        <v>Asia</v>
      </c>
      <c r="N1224" s="3" t="s">
        <v>34</v>
      </c>
      <c r="O1224" s="12">
        <v>2.5</v>
      </c>
      <c r="P1224" s="3">
        <v>20</v>
      </c>
    </row>
    <row r="1225" spans="2:16" ht="15" customHeight="1">
      <c r="B1225" s="3" t="s">
        <v>1467</v>
      </c>
      <c r="C1225" s="12" t="str">
        <f>IF(AND(tblSalaries[[#This Row],[Region]]=Selected_Region, tblSalaries[[#This Row],[Job Type]]=Selected_Job_Type), COUNT($C$5:C1224), "")</f>
        <v/>
      </c>
      <c r="D1225" s="5">
        <v>41054.183344907404</v>
      </c>
      <c r="E1225" s="6">
        <v>13500</v>
      </c>
      <c r="F1225" s="3">
        <v>13500</v>
      </c>
      <c r="G1225" s="3" t="s">
        <v>36</v>
      </c>
      <c r="H1225" s="3">
        <f>tblSalaries[[#This Row],[clean Salary (in local currency)]]*VLOOKUP(tblSalaries[[#This Row],[Currency]],tblXrate[#Data],2,FALSE)</f>
        <v>13500</v>
      </c>
      <c r="I1225" s="3" t="s">
        <v>1468</v>
      </c>
      <c r="J1225" s="3" t="s">
        <v>134</v>
      </c>
      <c r="K1225" s="3" t="s">
        <v>1</v>
      </c>
      <c r="L1225" s="3" t="str">
        <f>VLOOKUP(tblSalaries[[#This Row],[Where do you work]],tblCountries[[Actual]:[Mapping]],2,FALSE)</f>
        <v>India</v>
      </c>
      <c r="M1225" s="12" t="str">
        <f>VLOOKUP(tblSalaries[[#This Row],[clean Country]], mapping!$M$4:$N$137, 2, FALSE)</f>
        <v>Asia</v>
      </c>
      <c r="N1225" s="3" t="s">
        <v>38</v>
      </c>
      <c r="O1225" s="12">
        <v>5</v>
      </c>
    </row>
    <row r="1226" spans="2:16" ht="15" customHeight="1">
      <c r="B1226" s="3" t="s">
        <v>2438</v>
      </c>
      <c r="C1226" s="12" t="str">
        <f>IF(AND(tblSalaries[[#This Row],[Region]]=Selected_Region, tblSalaries[[#This Row],[Job Type]]=Selected_Job_Type), COUNT($C$5:C1225), "")</f>
        <v/>
      </c>
      <c r="D1226" s="5">
        <v>41055.770208333335</v>
      </c>
      <c r="E1226" s="6">
        <v>13500</v>
      </c>
      <c r="F1226" s="3">
        <v>13500</v>
      </c>
      <c r="G1226" s="3" t="s">
        <v>36</v>
      </c>
      <c r="H1226" s="3">
        <f>tblSalaries[[#This Row],[clean Salary (in local currency)]]*VLOOKUP(tblSalaries[[#This Row],[Currency]],tblXrate[#Data],2,FALSE)</f>
        <v>13500</v>
      </c>
      <c r="I1226" s="3" t="s">
        <v>2431</v>
      </c>
      <c r="J1226" s="3" t="s">
        <v>632</v>
      </c>
      <c r="K1226" s="3" t="s">
        <v>1</v>
      </c>
      <c r="L1226" s="3" t="str">
        <f>VLOOKUP(tblSalaries[[#This Row],[Where do you work]],tblCountries[[Actual]:[Mapping]],2,FALSE)</f>
        <v>India</v>
      </c>
      <c r="M1226" s="12" t="str">
        <f>VLOOKUP(tblSalaries[[#This Row],[clean Country]], mapping!$M$4:$N$137, 2, FALSE)</f>
        <v>Asia</v>
      </c>
      <c r="N1226" s="3" t="s">
        <v>61</v>
      </c>
      <c r="O1226" s="12">
        <v>8</v>
      </c>
      <c r="P1226" s="3">
        <v>2.5</v>
      </c>
    </row>
    <row r="1227" spans="2:16" ht="15" customHeight="1">
      <c r="B1227" s="3" t="s">
        <v>2287</v>
      </c>
      <c r="C1227" s="12" t="str">
        <f>IF(AND(tblSalaries[[#This Row],[Region]]=Selected_Region, tblSalaries[[#This Row],[Job Type]]=Selected_Job_Type), COUNT($C$5:C1226), "")</f>
        <v/>
      </c>
      <c r="D1227" s="5">
        <v>41072.841249999998</v>
      </c>
      <c r="E1227" s="6">
        <v>8900</v>
      </c>
      <c r="F1227" s="3">
        <v>1281600</v>
      </c>
      <c r="G1227" s="3" t="s">
        <v>157</v>
      </c>
      <c r="H1227" s="3">
        <f>tblSalaries[[#This Row],[clean Salary (in local currency)]]*VLOOKUP(tblSalaries[[#This Row],[Currency]],tblXrate[#Data],2,FALSE)</f>
        <v>13603.016099449767</v>
      </c>
      <c r="I1227" s="3" t="s">
        <v>2288</v>
      </c>
      <c r="J1227" s="3" t="s">
        <v>134</v>
      </c>
      <c r="K1227" s="3" t="s">
        <v>1588</v>
      </c>
      <c r="L1227" s="3" t="str">
        <f>VLOOKUP(tblSalaries[[#This Row],[Where do you work]],tblCountries[[Actual]:[Mapping]],2,FALSE)</f>
        <v>Pakistan</v>
      </c>
      <c r="M1227" s="12" t="str">
        <f>VLOOKUP(tblSalaries[[#This Row],[clean Country]], mapping!$M$4:$N$137, 2, FALSE)</f>
        <v>Asia</v>
      </c>
      <c r="N1227" s="3" t="s">
        <v>61</v>
      </c>
      <c r="O1227" s="12">
        <v>8</v>
      </c>
      <c r="P1227" s="3">
        <v>8</v>
      </c>
    </row>
    <row r="1228" spans="2:16" ht="15" customHeight="1">
      <c r="B1228" s="3" t="s">
        <v>2787</v>
      </c>
      <c r="C1228" s="12" t="str">
        <f>IF(AND(tblSalaries[[#This Row],[Region]]=Selected_Region, tblSalaries[[#This Row],[Job Type]]=Selected_Job_Type), COUNT($C$5:C1227), "")</f>
        <v/>
      </c>
      <c r="D1228" s="5">
        <v>41055.035219907404</v>
      </c>
      <c r="E1228" s="6">
        <v>13636.36</v>
      </c>
      <c r="F1228" s="3">
        <v>13636</v>
      </c>
      <c r="G1228" s="3" t="s">
        <v>36</v>
      </c>
      <c r="H1228" s="3">
        <f>tblSalaries[[#This Row],[clean Salary (in local currency)]]*VLOOKUP(tblSalaries[[#This Row],[Currency]],tblXrate[#Data],2,FALSE)</f>
        <v>13636</v>
      </c>
      <c r="I1228" s="3" t="s">
        <v>2788</v>
      </c>
      <c r="J1228" s="3" t="s">
        <v>134</v>
      </c>
      <c r="K1228" s="3" t="s">
        <v>1</v>
      </c>
      <c r="L1228" s="3" t="str">
        <f>VLOOKUP(tblSalaries[[#This Row],[Where do you work]],tblCountries[[Actual]:[Mapping]],2,FALSE)</f>
        <v>India</v>
      </c>
      <c r="M1228" s="12" t="str">
        <f>VLOOKUP(tblSalaries[[#This Row],[clean Country]], mapping!$M$4:$N$137, 2, FALSE)</f>
        <v>Asia</v>
      </c>
      <c r="N1228" s="3" t="s">
        <v>61</v>
      </c>
      <c r="O1228" s="12">
        <v>8</v>
      </c>
    </row>
    <row r="1229" spans="2:16" ht="15" customHeight="1">
      <c r="B1229" s="3" t="s">
        <v>2512</v>
      </c>
      <c r="C1229" s="12" t="str">
        <f>IF(AND(tblSalaries[[#This Row],[Region]]=Selected_Region, tblSalaries[[#This Row],[Job Type]]=Selected_Job_Type), COUNT($C$5:C1228), "")</f>
        <v/>
      </c>
      <c r="D1229" s="5">
        <v>41055.083958333336</v>
      </c>
      <c r="E1229" s="6">
        <v>12000</v>
      </c>
      <c r="F1229" s="3">
        <v>12000</v>
      </c>
      <c r="G1229" s="3" t="s">
        <v>36</v>
      </c>
      <c r="H1229" s="3">
        <f>tblSalaries[[#This Row],[clean Salary (in local currency)]]*VLOOKUP(tblSalaries[[#This Row],[Currency]],tblXrate[#Data],2,FALSE)</f>
        <v>12000</v>
      </c>
      <c r="I1229" s="3" t="s">
        <v>2513</v>
      </c>
      <c r="J1229" s="3" t="s">
        <v>632</v>
      </c>
      <c r="K1229" s="3" t="s">
        <v>87</v>
      </c>
      <c r="L1229" s="3" t="str">
        <f>VLOOKUP(tblSalaries[[#This Row],[Where do you work]],tblCountries[[Actual]:[Mapping]],2,FALSE)</f>
        <v>South Africa</v>
      </c>
      <c r="M1229" s="12" t="str">
        <f>VLOOKUP(tblSalaries[[#This Row],[clean Country]], mapping!$M$4:$N$137, 2, FALSE)</f>
        <v>Africa</v>
      </c>
      <c r="N1229" s="3" t="s">
        <v>38</v>
      </c>
      <c r="O1229" s="12">
        <v>5</v>
      </c>
    </row>
    <row r="1230" spans="2:16" ht="15" customHeight="1">
      <c r="B1230" s="3" t="s">
        <v>305</v>
      </c>
      <c r="C1230" s="12" t="str">
        <f>IF(AND(tblSalaries[[#This Row],[Region]]=Selected_Region, tblSalaries[[#This Row],[Job Type]]=Selected_Job_Type), COUNT($C$5:C1229), "")</f>
        <v/>
      </c>
      <c r="D1230" s="5">
        <v>41056.688125000001</v>
      </c>
      <c r="E1230" s="6">
        <v>775000</v>
      </c>
      <c r="F1230" s="3">
        <v>775000</v>
      </c>
      <c r="G1230" s="3" t="s">
        <v>31</v>
      </c>
      <c r="H1230" s="3">
        <f>tblSalaries[[#This Row],[clean Salary (in local currency)]]*VLOOKUP(tblSalaries[[#This Row],[Currency]],tblXrate[#Data],2,FALSE)</f>
        <v>13801.135432767991</v>
      </c>
      <c r="I1230" s="3" t="s">
        <v>112</v>
      </c>
      <c r="J1230" s="3" t="s">
        <v>112</v>
      </c>
      <c r="K1230" s="3" t="s">
        <v>1</v>
      </c>
      <c r="L1230" s="3" t="str">
        <f>VLOOKUP(tblSalaries[[#This Row],[Where do you work]],tblCountries[[Actual]:[Mapping]],2,FALSE)</f>
        <v>India</v>
      </c>
      <c r="M1230" s="12" t="str">
        <f>VLOOKUP(tblSalaries[[#This Row],[clean Country]], mapping!$M$4:$N$137, 2, FALSE)</f>
        <v>Asia</v>
      </c>
      <c r="N1230" s="3" t="s">
        <v>38</v>
      </c>
      <c r="O1230" s="12">
        <v>5</v>
      </c>
      <c r="P1230" s="3">
        <v>2</v>
      </c>
    </row>
    <row r="1231" spans="2:16" ht="15" customHeight="1">
      <c r="B1231" s="3" t="s">
        <v>1072</v>
      </c>
      <c r="C1231" s="12" t="str">
        <f>IF(AND(tblSalaries[[#This Row],[Region]]=Selected_Region, tblSalaries[[#This Row],[Job Type]]=Selected_Job_Type), COUNT($C$5:C1230), "")</f>
        <v/>
      </c>
      <c r="D1231" s="5">
        <v>41059.099062499998</v>
      </c>
      <c r="E1231" s="6">
        <v>14000</v>
      </c>
      <c r="F1231" s="3">
        <v>14000</v>
      </c>
      <c r="G1231" s="3" t="s">
        <v>36</v>
      </c>
      <c r="H1231" s="3">
        <f>tblSalaries[[#This Row],[clean Salary (in local currency)]]*VLOOKUP(tblSalaries[[#This Row],[Currency]],tblXrate[#Data],2,FALSE)</f>
        <v>14000</v>
      </c>
      <c r="I1231" s="3" t="s">
        <v>41</v>
      </c>
      <c r="J1231" s="3" t="s">
        <v>41</v>
      </c>
      <c r="K1231" s="3" t="s">
        <v>1</v>
      </c>
      <c r="L1231" s="3" t="str">
        <f>VLOOKUP(tblSalaries[[#This Row],[Where do you work]],tblCountries[[Actual]:[Mapping]],2,FALSE)</f>
        <v>India</v>
      </c>
      <c r="M1231" s="12" t="str">
        <f>VLOOKUP(tblSalaries[[#This Row],[clean Country]], mapping!$M$4:$N$137, 2, FALSE)</f>
        <v>Asia</v>
      </c>
      <c r="N1231" s="3" t="s">
        <v>38</v>
      </c>
      <c r="O1231" s="12">
        <v>5</v>
      </c>
      <c r="P1231" s="3">
        <v>3</v>
      </c>
    </row>
    <row r="1232" spans="2:16" ht="15" customHeight="1">
      <c r="B1232" s="3" t="s">
        <v>2237</v>
      </c>
      <c r="C1232" s="12" t="str">
        <f>IF(AND(tblSalaries[[#This Row],[Region]]=Selected_Region, tblSalaries[[#This Row],[Job Type]]=Selected_Job_Type), COUNT($C$5:C1231), "")</f>
        <v/>
      </c>
      <c r="D1232" s="5">
        <v>41072.678067129629</v>
      </c>
      <c r="E1232" s="6">
        <v>14000</v>
      </c>
      <c r="F1232" s="3">
        <v>14000</v>
      </c>
      <c r="G1232" s="3" t="s">
        <v>36</v>
      </c>
      <c r="H1232" s="3">
        <f>tblSalaries[[#This Row],[clean Salary (in local currency)]]*VLOOKUP(tblSalaries[[#This Row],[Currency]],tblXrate[#Data],2,FALSE)</f>
        <v>14000</v>
      </c>
      <c r="I1232" s="3" t="s">
        <v>134</v>
      </c>
      <c r="J1232" s="3" t="s">
        <v>134</v>
      </c>
      <c r="K1232" s="3" t="s">
        <v>1</v>
      </c>
      <c r="L1232" s="3" t="str">
        <f>VLOOKUP(tblSalaries[[#This Row],[Where do you work]],tblCountries[[Actual]:[Mapping]],2,FALSE)</f>
        <v>India</v>
      </c>
      <c r="M1232" s="12" t="str">
        <f>VLOOKUP(tblSalaries[[#This Row],[clean Country]], mapping!$M$4:$N$137, 2, FALSE)</f>
        <v>Asia</v>
      </c>
      <c r="N1232" s="3" t="s">
        <v>38</v>
      </c>
      <c r="O1232" s="12">
        <v>5</v>
      </c>
      <c r="P1232" s="3">
        <v>5</v>
      </c>
    </row>
    <row r="1233" spans="2:16" ht="15" customHeight="1">
      <c r="B1233" s="3" t="s">
        <v>2746</v>
      </c>
      <c r="C1233" s="12" t="str">
        <f>IF(AND(tblSalaries[[#This Row],[Region]]=Selected_Region, tblSalaries[[#This Row],[Job Type]]=Selected_Job_Type), COUNT($C$5:C1232), "")</f>
        <v/>
      </c>
      <c r="D1233" s="5">
        <v>41058.520277777781</v>
      </c>
      <c r="E1233" s="6" t="s">
        <v>2747</v>
      </c>
      <c r="F1233" s="3">
        <v>14000</v>
      </c>
      <c r="G1233" s="3" t="s">
        <v>36</v>
      </c>
      <c r="H1233" s="3">
        <f>tblSalaries[[#This Row],[clean Salary (in local currency)]]*VLOOKUP(tblSalaries[[#This Row],[Currency]],tblXrate[#Data],2,FALSE)</f>
        <v>14000</v>
      </c>
      <c r="I1233" s="3" t="s">
        <v>2748</v>
      </c>
      <c r="J1233" s="3" t="s">
        <v>112</v>
      </c>
      <c r="K1233" s="3" t="s">
        <v>1</v>
      </c>
      <c r="L1233" s="3" t="str">
        <f>VLOOKUP(tblSalaries[[#This Row],[Where do you work]],tblCountries[[Actual]:[Mapping]],2,FALSE)</f>
        <v>India</v>
      </c>
      <c r="M1233" s="12" t="str">
        <f>VLOOKUP(tblSalaries[[#This Row],[clean Country]], mapping!$M$4:$N$137, 2, FALSE)</f>
        <v>Asia</v>
      </c>
      <c r="N1233" s="3" t="s">
        <v>38</v>
      </c>
      <c r="O1233" s="12">
        <v>5</v>
      </c>
      <c r="P1233" s="3">
        <v>12</v>
      </c>
    </row>
    <row r="1234" spans="2:16" ht="15" customHeight="1">
      <c r="B1234" s="3" t="s">
        <v>1521</v>
      </c>
      <c r="C1234" s="12" t="str">
        <f>IF(AND(tblSalaries[[#This Row],[Region]]=Selected_Region, tblSalaries[[#This Row],[Job Type]]=Selected_Job_Type), COUNT($C$5:C1233), "")</f>
        <v/>
      </c>
      <c r="D1234" s="5">
        <v>41055.50980324074</v>
      </c>
      <c r="E1234" s="6" t="s">
        <v>1522</v>
      </c>
      <c r="F1234" s="3">
        <v>800000</v>
      </c>
      <c r="G1234" s="3" t="s">
        <v>31</v>
      </c>
      <c r="H1234" s="3">
        <f>tblSalaries[[#This Row],[clean Salary (in local currency)]]*VLOOKUP(tblSalaries[[#This Row],[Currency]],tblXrate[#Data],2,FALSE)</f>
        <v>14246.333349954055</v>
      </c>
      <c r="I1234" s="3" t="s">
        <v>374</v>
      </c>
      <c r="J1234" s="3" t="s">
        <v>374</v>
      </c>
      <c r="K1234" s="3" t="s">
        <v>1</v>
      </c>
      <c r="L1234" s="3" t="str">
        <f>VLOOKUP(tblSalaries[[#This Row],[Where do you work]],tblCountries[[Actual]:[Mapping]],2,FALSE)</f>
        <v>India</v>
      </c>
      <c r="M1234" s="12" t="str">
        <f>VLOOKUP(tblSalaries[[#This Row],[clean Country]], mapping!$M$4:$N$137, 2, FALSE)</f>
        <v>Asia</v>
      </c>
      <c r="N1234" s="3" t="s">
        <v>34</v>
      </c>
      <c r="O1234" s="12">
        <v>2.5</v>
      </c>
      <c r="P1234" s="3">
        <v>3</v>
      </c>
    </row>
    <row r="1235" spans="2:16" ht="15" customHeight="1">
      <c r="B1235" s="3" t="s">
        <v>2201</v>
      </c>
      <c r="C1235" s="12" t="str">
        <f>IF(AND(tblSalaries[[#This Row],[Region]]=Selected_Region, tblSalaries[[#This Row],[Job Type]]=Selected_Job_Type), COUNT($C$5:C1234), "")</f>
        <v/>
      </c>
      <c r="D1235" s="5">
        <v>41055.571504629632</v>
      </c>
      <c r="E1235" s="6">
        <v>800000</v>
      </c>
      <c r="F1235" s="3">
        <v>800000</v>
      </c>
      <c r="G1235" s="3" t="s">
        <v>31</v>
      </c>
      <c r="H1235" s="3">
        <f>tblSalaries[[#This Row],[clean Salary (in local currency)]]*VLOOKUP(tblSalaries[[#This Row],[Currency]],tblXrate[#Data],2,FALSE)</f>
        <v>14246.333349954055</v>
      </c>
      <c r="I1235" s="3" t="s">
        <v>134</v>
      </c>
      <c r="J1235" s="3" t="s">
        <v>134</v>
      </c>
      <c r="K1235" s="3" t="s">
        <v>1</v>
      </c>
      <c r="L1235" s="3" t="str">
        <f>VLOOKUP(tblSalaries[[#This Row],[Where do you work]],tblCountries[[Actual]:[Mapping]],2,FALSE)</f>
        <v>India</v>
      </c>
      <c r="M1235" s="12" t="str">
        <f>VLOOKUP(tblSalaries[[#This Row],[clean Country]], mapping!$M$4:$N$137, 2, FALSE)</f>
        <v>Asia</v>
      </c>
      <c r="N1235" s="3" t="s">
        <v>38</v>
      </c>
      <c r="O1235" s="12">
        <v>5</v>
      </c>
      <c r="P1235" s="3">
        <v>7</v>
      </c>
    </row>
    <row r="1236" spans="2:16" ht="15" customHeight="1">
      <c r="B1236" s="3" t="s">
        <v>2531</v>
      </c>
      <c r="C1236" s="12" t="str">
        <f>IF(AND(tblSalaries[[#This Row],[Region]]=Selected_Region, tblSalaries[[#This Row],[Job Type]]=Selected_Job_Type), COUNT($C$5:C1235), "")</f>
        <v/>
      </c>
      <c r="D1236" s="5">
        <v>41054.324305555558</v>
      </c>
      <c r="E1236" s="6">
        <v>100000</v>
      </c>
      <c r="F1236" s="3">
        <v>100000</v>
      </c>
      <c r="G1236" s="3" t="s">
        <v>36</v>
      </c>
      <c r="H1236" s="3">
        <f>tblSalaries[[#This Row],[clean Salary (in local currency)]]*VLOOKUP(tblSalaries[[#This Row],[Currency]],tblXrate[#Data],2,FALSE)</f>
        <v>100000</v>
      </c>
      <c r="I1236" s="3" t="s">
        <v>2532</v>
      </c>
      <c r="J1236" s="3" t="s">
        <v>134</v>
      </c>
      <c r="K1236" s="3" t="s">
        <v>2533</v>
      </c>
      <c r="L1236" s="3" t="str">
        <f>VLOOKUP(tblSalaries[[#This Row],[Where do you work]],tblCountries[[Actual]:[Mapping]],2,FALSE)</f>
        <v>South Africa</v>
      </c>
      <c r="M1236" s="12" t="str">
        <f>VLOOKUP(tblSalaries[[#This Row],[clean Country]], mapping!$M$4:$N$137, 2, FALSE)</f>
        <v>Africa</v>
      </c>
      <c r="N1236" s="3" t="s">
        <v>38</v>
      </c>
      <c r="O1236" s="12">
        <v>5</v>
      </c>
    </row>
    <row r="1237" spans="2:16" ht="15" customHeight="1">
      <c r="B1237" s="3" t="s">
        <v>2203</v>
      </c>
      <c r="C1237" s="12" t="str">
        <f>IF(AND(tblSalaries[[#This Row],[Region]]=Selected_Region, tblSalaries[[#This Row],[Job Type]]=Selected_Job_Type), COUNT($C$5:C1236), "")</f>
        <v/>
      </c>
      <c r="D1237" s="5">
        <v>41055.644305555557</v>
      </c>
      <c r="E1237" s="6" t="s">
        <v>2204</v>
      </c>
      <c r="F1237" s="3">
        <v>800000</v>
      </c>
      <c r="G1237" s="3" t="s">
        <v>31</v>
      </c>
      <c r="H1237" s="3">
        <f>tblSalaries[[#This Row],[clean Salary (in local currency)]]*VLOOKUP(tblSalaries[[#This Row],[Currency]],tblXrate[#Data],2,FALSE)</f>
        <v>14246.333349954055</v>
      </c>
      <c r="I1237" s="3" t="s">
        <v>134</v>
      </c>
      <c r="J1237" s="3" t="s">
        <v>134</v>
      </c>
      <c r="K1237" s="3" t="s">
        <v>1</v>
      </c>
      <c r="L1237" s="3" t="str">
        <f>VLOOKUP(tblSalaries[[#This Row],[Where do you work]],tblCountries[[Actual]:[Mapping]],2,FALSE)</f>
        <v>India</v>
      </c>
      <c r="M1237" s="12" t="str">
        <f>VLOOKUP(tblSalaries[[#This Row],[clean Country]], mapping!$M$4:$N$137, 2, FALSE)</f>
        <v>Asia</v>
      </c>
      <c r="N1237" s="3" t="s">
        <v>34</v>
      </c>
      <c r="O1237" s="12">
        <v>2.5</v>
      </c>
      <c r="P1237" s="3">
        <v>13</v>
      </c>
    </row>
    <row r="1238" spans="2:16" ht="15" customHeight="1">
      <c r="B1238" s="3" t="s">
        <v>2537</v>
      </c>
      <c r="C1238" s="12" t="str">
        <f>IF(AND(tblSalaries[[#This Row],[Region]]=Selected_Region, tblSalaries[[#This Row],[Job Type]]=Selected_Job_Type), COUNT($C$5:C1237), "")</f>
        <v/>
      </c>
      <c r="D1238" s="5">
        <v>41055.625694444447</v>
      </c>
      <c r="E1238" s="6" t="s">
        <v>2538</v>
      </c>
      <c r="F1238" s="3">
        <v>130000</v>
      </c>
      <c r="G1238" s="3" t="s">
        <v>36</v>
      </c>
      <c r="H1238" s="3">
        <f>tblSalaries[[#This Row],[clean Salary (in local currency)]]*VLOOKUP(tblSalaries[[#This Row],[Currency]],tblXrate[#Data],2,FALSE)</f>
        <v>130000</v>
      </c>
      <c r="I1238" s="3" t="s">
        <v>2539</v>
      </c>
      <c r="J1238" s="3" t="s">
        <v>134</v>
      </c>
      <c r="K1238" s="3" t="s">
        <v>64</v>
      </c>
      <c r="L1238" s="3" t="str">
        <f>VLOOKUP(tblSalaries[[#This Row],[Where do you work]],tblCountries[[Actual]:[Mapping]],2,FALSE)</f>
        <v>Australia</v>
      </c>
      <c r="M1238" s="12" t="str">
        <f>VLOOKUP(tblSalaries[[#This Row],[clean Country]], mapping!$M$4:$N$137, 2, FALSE)</f>
        <v>Pacific</v>
      </c>
      <c r="N1238" s="3" t="s">
        <v>38</v>
      </c>
      <c r="O1238" s="12">
        <v>5</v>
      </c>
      <c r="P1238" s="3">
        <v>3</v>
      </c>
    </row>
    <row r="1239" spans="2:16" ht="15" customHeight="1">
      <c r="B1239" s="3" t="s">
        <v>2540</v>
      </c>
      <c r="C1239" s="12" t="str">
        <f>IF(AND(tblSalaries[[#This Row],[Region]]=Selected_Region, tblSalaries[[#This Row],[Job Type]]=Selected_Job_Type), COUNT($C$5:C1238), "")</f>
        <v/>
      </c>
      <c r="D1239" s="5">
        <v>41057.607372685183</v>
      </c>
      <c r="E1239" s="6" t="s">
        <v>920</v>
      </c>
      <c r="F1239" s="3">
        <v>28000</v>
      </c>
      <c r="G1239" s="3" t="s">
        <v>108</v>
      </c>
      <c r="H1239" s="3">
        <f>tblSalaries[[#This Row],[clean Salary (in local currency)]]*VLOOKUP(tblSalaries[[#This Row],[Currency]],tblXrate[#Data],2,FALSE)</f>
        <v>44132.991617883956</v>
      </c>
      <c r="I1239" s="3" t="s">
        <v>2539</v>
      </c>
      <c r="J1239" s="3" t="s">
        <v>112</v>
      </c>
      <c r="K1239" s="3" t="s">
        <v>89</v>
      </c>
      <c r="L1239" s="3" t="str">
        <f>VLOOKUP(tblSalaries[[#This Row],[Where do you work]],tblCountries[[Actual]:[Mapping]],2,FALSE)</f>
        <v>UK</v>
      </c>
      <c r="M1239" s="12" t="str">
        <f>VLOOKUP(tblSalaries[[#This Row],[clean Country]], mapping!$M$4:$N$137, 2, FALSE)</f>
        <v>EU</v>
      </c>
      <c r="N1239" s="3" t="s">
        <v>34</v>
      </c>
      <c r="O1239" s="12">
        <v>2.5</v>
      </c>
      <c r="P1239" s="3">
        <v>16</v>
      </c>
    </row>
    <row r="1240" spans="2:16" ht="15" customHeight="1">
      <c r="B1240" s="3" t="s">
        <v>2541</v>
      </c>
      <c r="C1240" s="12" t="str">
        <f>IF(AND(tblSalaries[[#This Row],[Region]]=Selected_Region, tblSalaries[[#This Row],[Job Type]]=Selected_Job_Type), COUNT($C$5:C1239), "")</f>
        <v/>
      </c>
      <c r="D1240" s="5">
        <v>41055.052372685182</v>
      </c>
      <c r="E1240" s="6">
        <v>15000</v>
      </c>
      <c r="F1240" s="3">
        <v>15000</v>
      </c>
      <c r="G1240" s="3" t="s">
        <v>36</v>
      </c>
      <c r="H1240" s="3">
        <f>tblSalaries[[#This Row],[clean Salary (in local currency)]]*VLOOKUP(tblSalaries[[#This Row],[Currency]],tblXrate[#Data],2,FALSE)</f>
        <v>15000</v>
      </c>
      <c r="I1240" s="3" t="s">
        <v>2542</v>
      </c>
      <c r="J1240" s="3" t="s">
        <v>134</v>
      </c>
      <c r="K1240" s="3" t="s">
        <v>0</v>
      </c>
      <c r="L1240" s="3" t="str">
        <f>VLOOKUP(tblSalaries[[#This Row],[Where do you work]],tblCountries[[Actual]:[Mapping]],2,FALSE)</f>
        <v>USA</v>
      </c>
      <c r="M1240" s="12" t="str">
        <f>VLOOKUP(tblSalaries[[#This Row],[clean Country]], mapping!$M$4:$N$137, 2, FALSE)</f>
        <v>US / Canada</v>
      </c>
      <c r="N1240" s="3" t="s">
        <v>34</v>
      </c>
      <c r="O1240" s="12">
        <v>2.5</v>
      </c>
    </row>
    <row r="1241" spans="2:16" ht="15" customHeight="1">
      <c r="B1241" s="3" t="s">
        <v>2231</v>
      </c>
      <c r="C1241" s="12" t="str">
        <f>IF(AND(tblSalaries[[#This Row],[Region]]=Selected_Region, tblSalaries[[#This Row],[Job Type]]=Selected_Job_Type), COUNT($C$5:C1240), "")</f>
        <v/>
      </c>
      <c r="D1241" s="5">
        <v>41068.655046296299</v>
      </c>
      <c r="E1241" s="6" t="s">
        <v>2232</v>
      </c>
      <c r="F1241" s="3">
        <v>800000</v>
      </c>
      <c r="G1241" s="3" t="s">
        <v>31</v>
      </c>
      <c r="H1241" s="3">
        <f>tblSalaries[[#This Row],[clean Salary (in local currency)]]*VLOOKUP(tblSalaries[[#This Row],[Currency]],tblXrate[#Data],2,FALSE)</f>
        <v>14246.333349954055</v>
      </c>
      <c r="I1241" s="3" t="s">
        <v>2200</v>
      </c>
      <c r="J1241" s="3" t="s">
        <v>134</v>
      </c>
      <c r="K1241" s="3" t="s">
        <v>1</v>
      </c>
      <c r="L1241" s="3" t="str">
        <f>VLOOKUP(tblSalaries[[#This Row],[Where do you work]],tblCountries[[Actual]:[Mapping]],2,FALSE)</f>
        <v>India</v>
      </c>
      <c r="M1241" s="12" t="str">
        <f>VLOOKUP(tblSalaries[[#This Row],[clean Country]], mapping!$M$4:$N$137, 2, FALSE)</f>
        <v>Asia</v>
      </c>
      <c r="N1241" s="3" t="s">
        <v>34</v>
      </c>
      <c r="O1241" s="12">
        <v>2.5</v>
      </c>
      <c r="P1241" s="3">
        <v>0</v>
      </c>
    </row>
    <row r="1242" spans="2:16" ht="15" customHeight="1">
      <c r="B1242" s="3" t="s">
        <v>2233</v>
      </c>
      <c r="C1242" s="12" t="str">
        <f>IF(AND(tblSalaries[[#This Row],[Region]]=Selected_Region, tblSalaries[[#This Row],[Job Type]]=Selected_Job_Type), COUNT($C$5:C1241), "")</f>
        <v/>
      </c>
      <c r="D1242" s="5">
        <v>41068.656412037039</v>
      </c>
      <c r="E1242" s="6">
        <v>800000</v>
      </c>
      <c r="F1242" s="3">
        <v>800000</v>
      </c>
      <c r="G1242" s="3" t="s">
        <v>31</v>
      </c>
      <c r="H1242" s="3">
        <f>tblSalaries[[#This Row],[clean Salary (in local currency)]]*VLOOKUP(tblSalaries[[#This Row],[Currency]],tblXrate[#Data],2,FALSE)</f>
        <v>14246.333349954055</v>
      </c>
      <c r="I1242" s="3" t="s">
        <v>2200</v>
      </c>
      <c r="J1242" s="3" t="s">
        <v>134</v>
      </c>
      <c r="K1242" s="3" t="s">
        <v>1</v>
      </c>
      <c r="L1242" s="3" t="str">
        <f>VLOOKUP(tblSalaries[[#This Row],[Where do you work]],tblCountries[[Actual]:[Mapping]],2,FALSE)</f>
        <v>India</v>
      </c>
      <c r="M1242" s="12" t="str">
        <f>VLOOKUP(tblSalaries[[#This Row],[clean Country]], mapping!$M$4:$N$137, 2, FALSE)</f>
        <v>Asia</v>
      </c>
      <c r="N1242" s="3" t="s">
        <v>34</v>
      </c>
      <c r="O1242" s="12">
        <v>2.5</v>
      </c>
      <c r="P1242" s="3">
        <v>0</v>
      </c>
    </row>
    <row r="1243" spans="2:16" ht="15" customHeight="1">
      <c r="B1243" s="3" t="s">
        <v>2257</v>
      </c>
      <c r="C1243" s="12" t="str">
        <f>IF(AND(tblSalaries[[#This Row],[Region]]=Selected_Region, tblSalaries[[#This Row],[Job Type]]=Selected_Job_Type), COUNT($C$5:C1242), "")</f>
        <v/>
      </c>
      <c r="D1243" s="5">
        <v>41055.029953703706</v>
      </c>
      <c r="E1243" s="6">
        <v>800000</v>
      </c>
      <c r="F1243" s="3">
        <v>800000</v>
      </c>
      <c r="G1243" s="3" t="s">
        <v>31</v>
      </c>
      <c r="H1243" s="3">
        <f>tblSalaries[[#This Row],[clean Salary (in local currency)]]*VLOOKUP(tblSalaries[[#This Row],[Currency]],tblXrate[#Data],2,FALSE)</f>
        <v>14246.333349954055</v>
      </c>
      <c r="I1243" s="3" t="s">
        <v>2258</v>
      </c>
      <c r="J1243" s="3" t="s">
        <v>134</v>
      </c>
      <c r="K1243" s="3" t="s">
        <v>1</v>
      </c>
      <c r="L1243" s="3" t="str">
        <f>VLOOKUP(tblSalaries[[#This Row],[Where do you work]],tblCountries[[Actual]:[Mapping]],2,FALSE)</f>
        <v>India</v>
      </c>
      <c r="M1243" s="12" t="str">
        <f>VLOOKUP(tblSalaries[[#This Row],[clean Country]], mapping!$M$4:$N$137, 2, FALSE)</f>
        <v>Asia</v>
      </c>
      <c r="N1243" s="3" t="s">
        <v>34</v>
      </c>
      <c r="O1243" s="12">
        <v>2.5</v>
      </c>
    </row>
    <row r="1244" spans="2:16" ht="15" customHeight="1">
      <c r="B1244" s="3" t="s">
        <v>2551</v>
      </c>
      <c r="C1244" s="12" t="str">
        <f>IF(AND(tblSalaries[[#This Row],[Region]]=Selected_Region, tblSalaries[[#This Row],[Job Type]]=Selected_Job_Type), COUNT($C$5:C1243), "")</f>
        <v/>
      </c>
      <c r="D1244" s="5">
        <v>41058.65048611111</v>
      </c>
      <c r="E1244" s="6">
        <v>139000</v>
      </c>
      <c r="F1244" s="3">
        <v>139000</v>
      </c>
      <c r="G1244" s="3" t="s">
        <v>43</v>
      </c>
      <c r="H1244" s="3">
        <f>tblSalaries[[#This Row],[clean Salary (in local currency)]]*VLOOKUP(tblSalaries[[#This Row],[Currency]],tblXrate[#Data],2,FALSE)</f>
        <v>176585.52201983347</v>
      </c>
      <c r="I1244" s="3" t="s">
        <v>2552</v>
      </c>
      <c r="J1244" s="3" t="s">
        <v>134</v>
      </c>
      <c r="K1244" s="3" t="s">
        <v>291</v>
      </c>
      <c r="L1244" s="3" t="str">
        <f>VLOOKUP(tblSalaries[[#This Row],[Where do you work]],tblCountries[[Actual]:[Mapping]],2,FALSE)</f>
        <v>Germany</v>
      </c>
      <c r="M1244" s="12" t="str">
        <f>VLOOKUP(tblSalaries[[#This Row],[clean Country]], mapping!$M$4:$N$137, 2, FALSE)</f>
        <v>EU</v>
      </c>
      <c r="N1244" s="3" t="s">
        <v>73</v>
      </c>
      <c r="O1244" s="12">
        <v>1.5</v>
      </c>
      <c r="P1244" s="3">
        <v>25</v>
      </c>
    </row>
    <row r="1245" spans="2:16" ht="15" customHeight="1">
      <c r="B1245" s="3" t="s">
        <v>2553</v>
      </c>
      <c r="C1245" s="12" t="str">
        <f>IF(AND(tblSalaries[[#This Row],[Region]]=Selected_Region, tblSalaries[[#This Row],[Job Type]]=Selected_Job_Type), COUNT($C$5:C1244), "")</f>
        <v/>
      </c>
      <c r="D1245" s="5">
        <v>41057.95239583333</v>
      </c>
      <c r="E1245" s="6">
        <v>31763</v>
      </c>
      <c r="F1245" s="3">
        <v>31763</v>
      </c>
      <c r="G1245" s="3" t="s">
        <v>108</v>
      </c>
      <c r="H1245" s="3">
        <f>tblSalaries[[#This Row],[clean Salary (in local currency)]]*VLOOKUP(tblSalaries[[#This Row],[Currency]],tblXrate[#Data],2,FALSE)</f>
        <v>50064.150455673145</v>
      </c>
      <c r="I1245" s="3" t="s">
        <v>2554</v>
      </c>
      <c r="J1245" s="3" t="s">
        <v>112</v>
      </c>
      <c r="K1245" s="3" t="s">
        <v>89</v>
      </c>
      <c r="L1245" s="3" t="str">
        <f>VLOOKUP(tblSalaries[[#This Row],[Where do you work]],tblCountries[[Actual]:[Mapping]],2,FALSE)</f>
        <v>UK</v>
      </c>
      <c r="M1245" s="12" t="str">
        <f>VLOOKUP(tblSalaries[[#This Row],[clean Country]], mapping!$M$4:$N$137, 2, FALSE)</f>
        <v>EU</v>
      </c>
      <c r="N1245" s="3" t="s">
        <v>34</v>
      </c>
      <c r="O1245" s="12">
        <v>2.5</v>
      </c>
      <c r="P1245" s="3">
        <v>2</v>
      </c>
    </row>
    <row r="1246" spans="2:16" ht="15" customHeight="1">
      <c r="B1246" s="3" t="s">
        <v>2555</v>
      </c>
      <c r="C1246" s="12" t="str">
        <f>IF(AND(tblSalaries[[#This Row],[Region]]=Selected_Region, tblSalaries[[#This Row],[Job Type]]=Selected_Job_Type), COUNT($C$5:C1245), "")</f>
        <v/>
      </c>
      <c r="D1246" s="5">
        <v>41067.265474537038</v>
      </c>
      <c r="E1246" s="6" t="s">
        <v>2556</v>
      </c>
      <c r="F1246" s="3">
        <v>27000</v>
      </c>
      <c r="G1246" s="3" t="s">
        <v>108</v>
      </c>
      <c r="H1246" s="3">
        <f>tblSalaries[[#This Row],[clean Salary (in local currency)]]*VLOOKUP(tblSalaries[[#This Row],[Currency]],tblXrate[#Data],2,FALSE)</f>
        <v>42556.81334581667</v>
      </c>
      <c r="I1246" s="3" t="s">
        <v>2557</v>
      </c>
      <c r="J1246" s="3" t="s">
        <v>112</v>
      </c>
      <c r="K1246" s="3" t="s">
        <v>89</v>
      </c>
      <c r="L1246" s="3" t="str">
        <f>VLOOKUP(tblSalaries[[#This Row],[Where do you work]],tblCountries[[Actual]:[Mapping]],2,FALSE)</f>
        <v>UK</v>
      </c>
      <c r="M1246" s="12" t="str">
        <f>VLOOKUP(tblSalaries[[#This Row],[clean Country]], mapping!$M$4:$N$137, 2, FALSE)</f>
        <v>EU</v>
      </c>
      <c r="N1246" s="3" t="s">
        <v>38</v>
      </c>
      <c r="O1246" s="12">
        <v>5</v>
      </c>
      <c r="P1246" s="3">
        <v>2</v>
      </c>
    </row>
    <row r="1247" spans="2:16" ht="15" customHeight="1">
      <c r="B1247" s="3" t="s">
        <v>2558</v>
      </c>
      <c r="C1247" s="12" t="str">
        <f>IF(AND(tblSalaries[[#This Row],[Region]]=Selected_Region, tblSalaries[[#This Row],[Job Type]]=Selected_Job_Type), COUNT($C$5:C1246), "")</f>
        <v/>
      </c>
      <c r="D1247" s="5">
        <v>41057.738159722219</v>
      </c>
      <c r="E1247" s="6">
        <v>50000</v>
      </c>
      <c r="F1247" s="3">
        <v>50000</v>
      </c>
      <c r="G1247" s="3" t="s">
        <v>43</v>
      </c>
      <c r="H1247" s="3">
        <f>tblSalaries[[#This Row],[clean Salary (in local currency)]]*VLOOKUP(tblSalaries[[#This Row],[Currency]],tblXrate[#Data],2,FALSE)</f>
        <v>63519.971949580387</v>
      </c>
      <c r="I1247" s="3" t="s">
        <v>2559</v>
      </c>
      <c r="J1247" s="3" t="s">
        <v>374</v>
      </c>
      <c r="K1247" s="3" t="s">
        <v>190</v>
      </c>
      <c r="L1247" s="3" t="str">
        <f>VLOOKUP(tblSalaries[[#This Row],[Where do you work]],tblCountries[[Actual]:[Mapping]],2,FALSE)</f>
        <v>Portugal</v>
      </c>
      <c r="M1247" s="12" t="str">
        <f>VLOOKUP(tblSalaries[[#This Row],[clean Country]], mapping!$M$4:$N$137, 2, FALSE)</f>
        <v>EU</v>
      </c>
      <c r="N1247" s="3" t="s">
        <v>34</v>
      </c>
      <c r="O1247" s="12">
        <v>2.5</v>
      </c>
      <c r="P1247" s="3">
        <v>14</v>
      </c>
    </row>
    <row r="1248" spans="2:16" ht="15" customHeight="1">
      <c r="B1248" s="3" t="s">
        <v>2675</v>
      </c>
      <c r="C1248" s="12" t="str">
        <f>IF(AND(tblSalaries[[#This Row],[Region]]=Selected_Region, tblSalaries[[#This Row],[Job Type]]=Selected_Job_Type), COUNT($C$5:C1247), "")</f>
        <v/>
      </c>
      <c r="D1248" s="5">
        <v>41055.126875000002</v>
      </c>
      <c r="E1248" s="6" t="s">
        <v>2676</v>
      </c>
      <c r="F1248" s="3">
        <v>800000</v>
      </c>
      <c r="G1248" s="3" t="s">
        <v>31</v>
      </c>
      <c r="H1248" s="3">
        <f>tblSalaries[[#This Row],[clean Salary (in local currency)]]*VLOOKUP(tblSalaries[[#This Row],[Currency]],tblXrate[#Data],2,FALSE)</f>
        <v>14246.333349954055</v>
      </c>
      <c r="I1248" s="3" t="s">
        <v>2677</v>
      </c>
      <c r="J1248" s="3" t="s">
        <v>444</v>
      </c>
      <c r="K1248" s="3" t="s">
        <v>1</v>
      </c>
      <c r="L1248" s="3" t="str">
        <f>VLOOKUP(tblSalaries[[#This Row],[Where do you work]],tblCountries[[Actual]:[Mapping]],2,FALSE)</f>
        <v>India</v>
      </c>
      <c r="M1248" s="12" t="str">
        <f>VLOOKUP(tblSalaries[[#This Row],[clean Country]], mapping!$M$4:$N$137, 2, FALSE)</f>
        <v>Asia</v>
      </c>
      <c r="N1248" s="3" t="s">
        <v>61</v>
      </c>
      <c r="O1248" s="12">
        <v>8</v>
      </c>
    </row>
    <row r="1249" spans="2:16" ht="15" customHeight="1">
      <c r="B1249" s="3" t="s">
        <v>2563</v>
      </c>
      <c r="C1249" s="12" t="str">
        <f>IF(AND(tblSalaries[[#This Row],[Region]]=Selected_Region, tblSalaries[[#This Row],[Job Type]]=Selected_Job_Type), COUNT($C$5:C1248), "")</f>
        <v/>
      </c>
      <c r="D1249" s="5">
        <v>41058.187615740739</v>
      </c>
      <c r="E1249" s="6" t="s">
        <v>2564</v>
      </c>
      <c r="F1249" s="3">
        <v>48000000</v>
      </c>
      <c r="G1249" s="3" t="s">
        <v>2565</v>
      </c>
      <c r="H1249" s="3">
        <f>tblSalaries[[#This Row],[clean Salary (in local currency)]]*VLOOKUP(tblSalaries[[#This Row],[Currency]],tblXrate[#Data],2,FALSE)</f>
        <v>5082.6943786459069</v>
      </c>
      <c r="I1249" s="3" t="s">
        <v>2566</v>
      </c>
      <c r="J1249" s="3" t="s">
        <v>112</v>
      </c>
      <c r="K1249" s="3" t="s">
        <v>1604</v>
      </c>
      <c r="L1249" s="3" t="str">
        <f>VLOOKUP(tblSalaries[[#This Row],[Where do you work]],tblCountries[[Actual]:[Mapping]],2,FALSE)</f>
        <v>Indonesia</v>
      </c>
      <c r="M1249" s="12" t="str">
        <f>VLOOKUP(tblSalaries[[#This Row],[clean Country]], mapping!$M$4:$N$137, 2, FALSE)</f>
        <v>Pacific</v>
      </c>
      <c r="N1249" s="3" t="s">
        <v>73</v>
      </c>
      <c r="O1249" s="12">
        <v>1.5</v>
      </c>
      <c r="P1249" s="3">
        <v>2</v>
      </c>
    </row>
    <row r="1250" spans="2:16" ht="15" customHeight="1">
      <c r="B1250" s="3" t="s">
        <v>2798</v>
      </c>
      <c r="C1250" s="12" t="str">
        <f>IF(AND(tblSalaries[[#This Row],[Region]]=Selected_Region, tblSalaries[[#This Row],[Job Type]]=Selected_Job_Type), COUNT($C$5:C1249), "")</f>
        <v/>
      </c>
      <c r="D1250" s="5">
        <v>41055.064050925925</v>
      </c>
      <c r="E1250" s="6" t="s">
        <v>2799</v>
      </c>
      <c r="F1250" s="3">
        <v>65000</v>
      </c>
      <c r="G1250" s="3" t="s">
        <v>48</v>
      </c>
      <c r="H1250" s="3">
        <f>tblSalaries[[#This Row],[clean Salary (in local currency)]]*VLOOKUP(tblSalaries[[#This Row],[Currency]],tblXrate[#Data],2,FALSE)</f>
        <v>63918.498996971248</v>
      </c>
      <c r="I1250" s="3" t="s">
        <v>2800</v>
      </c>
      <c r="J1250" s="3" t="s">
        <v>134</v>
      </c>
      <c r="K1250" s="3" t="s">
        <v>2801</v>
      </c>
      <c r="L1250" s="3" t="str">
        <f>VLOOKUP(tblSalaries[[#This Row],[Where do you work]],tblCountries[[Actual]:[Mapping]],2,FALSE)</f>
        <v>Canada</v>
      </c>
      <c r="M1250" s="12" t="str">
        <f>VLOOKUP(tblSalaries[[#This Row],[clean Country]], mapping!$M$4:$N$137, 2, FALSE)</f>
        <v>US / Canada</v>
      </c>
      <c r="N1250" s="3" t="s">
        <v>34</v>
      </c>
      <c r="O1250" s="12">
        <v>2.5</v>
      </c>
    </row>
    <row r="1251" spans="2:16" ht="15" customHeight="1">
      <c r="B1251" s="3" t="s">
        <v>3751</v>
      </c>
      <c r="C1251" s="12" t="str">
        <f>IF(AND(tblSalaries[[#This Row],[Region]]=Selected_Region, tblSalaries[[#This Row],[Job Type]]=Selected_Job_Type), COUNT($C$5:C1250), "")</f>
        <v/>
      </c>
      <c r="D1251" s="5">
        <v>41054.24082175926</v>
      </c>
      <c r="E1251" s="6">
        <v>800000</v>
      </c>
      <c r="F1251" s="3">
        <v>800000</v>
      </c>
      <c r="G1251" s="3" t="s">
        <v>31</v>
      </c>
      <c r="H1251" s="3">
        <f>tblSalaries[[#This Row],[clean Salary (in local currency)]]*VLOOKUP(tblSalaries[[#This Row],[Currency]],tblXrate[#Data],2,FALSE)</f>
        <v>14246.333349954055</v>
      </c>
      <c r="I1251" s="3" t="s">
        <v>3752</v>
      </c>
      <c r="J1251" s="3" t="s">
        <v>134</v>
      </c>
      <c r="K1251" s="3" t="s">
        <v>1</v>
      </c>
      <c r="L1251" s="3" t="str">
        <f>VLOOKUP(tblSalaries[[#This Row],[Where do you work]],tblCountries[[Actual]:[Mapping]],2,FALSE)</f>
        <v>India</v>
      </c>
      <c r="M1251" s="12" t="str">
        <f>VLOOKUP(tblSalaries[[#This Row],[clean Country]], mapping!$M$4:$N$137, 2, FALSE)</f>
        <v>Asia</v>
      </c>
      <c r="N1251" s="3" t="s">
        <v>34</v>
      </c>
      <c r="O1251" s="12">
        <v>2.5</v>
      </c>
    </row>
    <row r="1252" spans="2:16" ht="15" customHeight="1">
      <c r="B1252" s="3" t="s">
        <v>1539</v>
      </c>
      <c r="C1252" s="12" t="str">
        <f>IF(AND(tblSalaries[[#This Row],[Region]]=Selected_Region, tblSalaries[[#This Row],[Job Type]]=Selected_Job_Type), COUNT($C$5:C1251), "")</f>
        <v/>
      </c>
      <c r="D1252" s="5">
        <v>41066.829733796294</v>
      </c>
      <c r="E1252" s="6">
        <v>1200</v>
      </c>
      <c r="F1252" s="3">
        <v>14400</v>
      </c>
      <c r="G1252" s="3" t="s">
        <v>36</v>
      </c>
      <c r="H1252" s="3">
        <f>tblSalaries[[#This Row],[clean Salary (in local currency)]]*VLOOKUP(tblSalaries[[#This Row],[Currency]],tblXrate[#Data],2,FALSE)</f>
        <v>14400</v>
      </c>
      <c r="I1252" s="3" t="s">
        <v>374</v>
      </c>
      <c r="J1252" s="3" t="s">
        <v>374</v>
      </c>
      <c r="K1252" s="3" t="s">
        <v>1</v>
      </c>
      <c r="L1252" s="3" t="str">
        <f>VLOOKUP(tblSalaries[[#This Row],[Where do you work]],tblCountries[[Actual]:[Mapping]],2,FALSE)</f>
        <v>India</v>
      </c>
      <c r="M1252" s="12" t="str">
        <f>VLOOKUP(tblSalaries[[#This Row],[clean Country]], mapping!$M$4:$N$137, 2, FALSE)</f>
        <v>Asia</v>
      </c>
      <c r="N1252" s="3" t="s">
        <v>73</v>
      </c>
      <c r="O1252" s="12">
        <v>1.5</v>
      </c>
      <c r="P1252" s="3">
        <v>8</v>
      </c>
    </row>
    <row r="1253" spans="2:16" ht="15" customHeight="1">
      <c r="B1253" s="3" t="s">
        <v>2575</v>
      </c>
      <c r="C1253" s="12" t="str">
        <f>IF(AND(tblSalaries[[#This Row],[Region]]=Selected_Region, tblSalaries[[#This Row],[Job Type]]=Selected_Job_Type), COUNT($C$5:C1252), "")</f>
        <v/>
      </c>
      <c r="D1253" s="5">
        <v>41058.79241898148</v>
      </c>
      <c r="E1253" s="6">
        <v>40000</v>
      </c>
      <c r="F1253" s="3">
        <v>40000</v>
      </c>
      <c r="G1253" s="3" t="s">
        <v>43</v>
      </c>
      <c r="H1253" s="3">
        <f>tblSalaries[[#This Row],[clean Salary (in local currency)]]*VLOOKUP(tblSalaries[[#This Row],[Currency]],tblXrate[#Data],2,FALSE)</f>
        <v>50815.977559664309</v>
      </c>
      <c r="I1253" s="3" t="s">
        <v>2574</v>
      </c>
      <c r="J1253" s="3" t="s">
        <v>134</v>
      </c>
      <c r="K1253" s="3" t="s">
        <v>2576</v>
      </c>
      <c r="L1253" s="3" t="str">
        <f>VLOOKUP(tblSalaries[[#This Row],[Where do you work]],tblCountries[[Actual]:[Mapping]],2,FALSE)</f>
        <v>Austria</v>
      </c>
      <c r="M1253" s="12" t="str">
        <f>VLOOKUP(tblSalaries[[#This Row],[clean Country]], mapping!$M$4:$N$137, 2, FALSE)</f>
        <v>EU</v>
      </c>
      <c r="N1253" s="3" t="s">
        <v>38</v>
      </c>
      <c r="O1253" s="12">
        <v>5</v>
      </c>
      <c r="P1253" s="3">
        <v>20</v>
      </c>
    </row>
    <row r="1254" spans="2:16" ht="15" customHeight="1">
      <c r="B1254" s="3" t="s">
        <v>689</v>
      </c>
      <c r="C1254" s="12" t="str">
        <f>IF(AND(tblSalaries[[#This Row],[Region]]=Selected_Region, tblSalaries[[#This Row],[Job Type]]=Selected_Job_Type), COUNT($C$5:C1253), "")</f>
        <v/>
      </c>
      <c r="D1254" s="5">
        <v>41054.222337962965</v>
      </c>
      <c r="E1254" s="6">
        <v>14500</v>
      </c>
      <c r="F1254" s="3">
        <v>14500</v>
      </c>
      <c r="G1254" s="3" t="s">
        <v>36</v>
      </c>
      <c r="H1254" s="3">
        <f>tblSalaries[[#This Row],[clean Salary (in local currency)]]*VLOOKUP(tblSalaries[[#This Row],[Currency]],tblXrate[#Data],2,FALSE)</f>
        <v>14500</v>
      </c>
      <c r="I1254" s="3" t="s">
        <v>690</v>
      </c>
      <c r="J1254" s="3" t="s">
        <v>112</v>
      </c>
      <c r="K1254" s="3" t="s">
        <v>1</v>
      </c>
      <c r="L1254" s="3" t="str">
        <f>VLOOKUP(tblSalaries[[#This Row],[Where do you work]],tblCountries[[Actual]:[Mapping]],2,FALSE)</f>
        <v>India</v>
      </c>
      <c r="M1254" s="12" t="str">
        <f>VLOOKUP(tblSalaries[[#This Row],[clean Country]], mapping!$M$4:$N$137, 2, FALSE)</f>
        <v>Asia</v>
      </c>
      <c r="N1254" s="3" t="s">
        <v>38</v>
      </c>
      <c r="O1254" s="12">
        <v>5</v>
      </c>
    </row>
    <row r="1255" spans="2:16" ht="15" customHeight="1">
      <c r="B1255" s="3" t="s">
        <v>568</v>
      </c>
      <c r="C1255" s="12" t="str">
        <f>IF(AND(tblSalaries[[#This Row],[Region]]=Selected_Region, tblSalaries[[#This Row],[Job Type]]=Selected_Job_Type), COUNT($C$5:C1254), "")</f>
        <v/>
      </c>
      <c r="D1255" s="5">
        <v>41055.192164351851</v>
      </c>
      <c r="E1255" s="6">
        <v>15000</v>
      </c>
      <c r="F1255" s="3">
        <v>15000</v>
      </c>
      <c r="G1255" s="3" t="s">
        <v>36</v>
      </c>
      <c r="H1255" s="3">
        <f>tblSalaries[[#This Row],[clean Salary (in local currency)]]*VLOOKUP(tblSalaries[[#This Row],[Currency]],tblXrate[#Data],2,FALSE)</f>
        <v>15000</v>
      </c>
      <c r="I1255" s="3" t="s">
        <v>569</v>
      </c>
      <c r="J1255" s="3" t="s">
        <v>134</v>
      </c>
      <c r="K1255" s="3" t="s">
        <v>1</v>
      </c>
      <c r="L1255" s="3" t="str">
        <f>VLOOKUP(tblSalaries[[#This Row],[Where do you work]],tblCountries[[Actual]:[Mapping]],2,FALSE)</f>
        <v>India</v>
      </c>
      <c r="M1255" s="12" t="str">
        <f>VLOOKUP(tblSalaries[[#This Row],[clean Country]], mapping!$M$4:$N$137, 2, FALSE)</f>
        <v>Asia</v>
      </c>
      <c r="N1255" s="3" t="s">
        <v>38</v>
      </c>
      <c r="O1255" s="12">
        <v>5</v>
      </c>
    </row>
    <row r="1256" spans="2:16" ht="15" customHeight="1">
      <c r="B1256" s="3" t="s">
        <v>693</v>
      </c>
      <c r="C1256" s="12" t="str">
        <f>IF(AND(tblSalaries[[#This Row],[Region]]=Selected_Region, tblSalaries[[#This Row],[Job Type]]=Selected_Job_Type), COUNT($C$5:C1255), "")</f>
        <v/>
      </c>
      <c r="D1256" s="5">
        <v>41062.582476851851</v>
      </c>
      <c r="E1256" s="6">
        <v>15000</v>
      </c>
      <c r="F1256" s="3">
        <v>15000</v>
      </c>
      <c r="G1256" s="3" t="s">
        <v>36</v>
      </c>
      <c r="H1256" s="3">
        <f>tblSalaries[[#This Row],[clean Salary (in local currency)]]*VLOOKUP(tblSalaries[[#This Row],[Currency]],tblXrate[#Data],2,FALSE)</f>
        <v>15000</v>
      </c>
      <c r="I1256" s="3" t="s">
        <v>694</v>
      </c>
      <c r="J1256" s="3" t="s">
        <v>112</v>
      </c>
      <c r="K1256" s="3" t="s">
        <v>1</v>
      </c>
      <c r="L1256" s="3" t="str">
        <f>VLOOKUP(tblSalaries[[#This Row],[Where do you work]],tblCountries[[Actual]:[Mapping]],2,FALSE)</f>
        <v>India</v>
      </c>
      <c r="M1256" s="12" t="str">
        <f>VLOOKUP(tblSalaries[[#This Row],[clean Country]], mapping!$M$4:$N$137, 2, FALSE)</f>
        <v>Asia</v>
      </c>
      <c r="N1256" s="3" t="s">
        <v>38</v>
      </c>
      <c r="O1256" s="12">
        <v>5</v>
      </c>
      <c r="P1256" s="3">
        <v>5</v>
      </c>
    </row>
    <row r="1257" spans="2:16" ht="15" customHeight="1">
      <c r="B1257" s="3" t="s">
        <v>2372</v>
      </c>
      <c r="C1257" s="12" t="str">
        <f>IF(AND(tblSalaries[[#This Row],[Region]]=Selected_Region, tblSalaries[[#This Row],[Job Type]]=Selected_Job_Type), COUNT($C$5:C1256), "")</f>
        <v/>
      </c>
      <c r="D1257" s="5">
        <v>41063.607592592591</v>
      </c>
      <c r="E1257" s="6">
        <v>15000</v>
      </c>
      <c r="F1257" s="3">
        <v>15000</v>
      </c>
      <c r="G1257" s="3" t="s">
        <v>36</v>
      </c>
      <c r="H1257" s="3">
        <f>tblSalaries[[#This Row],[clean Salary (in local currency)]]*VLOOKUP(tblSalaries[[#This Row],[Currency]],tblXrate[#Data],2,FALSE)</f>
        <v>15000</v>
      </c>
      <c r="I1257" s="3" t="s">
        <v>2373</v>
      </c>
      <c r="J1257" s="3" t="s">
        <v>112</v>
      </c>
      <c r="K1257" s="3" t="s">
        <v>155</v>
      </c>
      <c r="L1257" s="3" t="str">
        <f>VLOOKUP(tblSalaries[[#This Row],[Where do you work]],tblCountries[[Actual]:[Mapping]],2,FALSE)</f>
        <v>Pakistan</v>
      </c>
      <c r="M1257" s="12" t="str">
        <f>VLOOKUP(tblSalaries[[#This Row],[clean Country]], mapping!$M$4:$N$137, 2, FALSE)</f>
        <v>Asia</v>
      </c>
      <c r="N1257" s="3" t="s">
        <v>38</v>
      </c>
      <c r="O1257" s="12">
        <v>5</v>
      </c>
      <c r="P1257" s="3">
        <v>5</v>
      </c>
    </row>
    <row r="1258" spans="2:16" ht="15" customHeight="1">
      <c r="B1258" s="3" t="s">
        <v>2789</v>
      </c>
      <c r="C1258" s="12" t="str">
        <f>IF(AND(tblSalaries[[#This Row],[Region]]=Selected_Region, tblSalaries[[#This Row],[Job Type]]=Selected_Job_Type), COUNT($C$5:C1257), "")</f>
        <v/>
      </c>
      <c r="D1258" s="5">
        <v>41055.03025462963</v>
      </c>
      <c r="E1258" s="6" t="s">
        <v>2790</v>
      </c>
      <c r="F1258" s="3">
        <v>62000</v>
      </c>
      <c r="G1258" s="3" t="s">
        <v>48</v>
      </c>
      <c r="H1258" s="3">
        <f>tblSalaries[[#This Row],[clean Salary (in local currency)]]*VLOOKUP(tblSalaries[[#This Row],[Currency]],tblXrate[#Data],2,FALSE)</f>
        <v>60968.414427880263</v>
      </c>
      <c r="I1258" s="3" t="s">
        <v>2791</v>
      </c>
      <c r="J1258" s="3" t="s">
        <v>112</v>
      </c>
      <c r="K1258" s="3" t="s">
        <v>50</v>
      </c>
      <c r="L1258" s="3" t="str">
        <f>VLOOKUP(tblSalaries[[#This Row],[Where do you work]],tblCountries[[Actual]:[Mapping]],2,FALSE)</f>
        <v>Canada</v>
      </c>
      <c r="M1258" s="12" t="str">
        <f>VLOOKUP(tblSalaries[[#This Row],[clean Country]], mapping!$M$4:$N$137, 2, FALSE)</f>
        <v>US / Canada</v>
      </c>
      <c r="N1258" s="3" t="s">
        <v>34</v>
      </c>
      <c r="O1258" s="12">
        <v>2.5</v>
      </c>
    </row>
    <row r="1259" spans="2:16" ht="15" customHeight="1">
      <c r="B1259" s="3" t="s">
        <v>2587</v>
      </c>
      <c r="C1259" s="12" t="str">
        <f>IF(AND(tblSalaries[[#This Row],[Region]]=Selected_Region, tblSalaries[[#This Row],[Job Type]]=Selected_Job_Type), COUNT($C$5:C1258), "")</f>
        <v/>
      </c>
      <c r="D1259" s="5">
        <v>41059.718368055554</v>
      </c>
      <c r="E1259" s="6" t="s">
        <v>2588</v>
      </c>
      <c r="F1259" s="3">
        <v>78000</v>
      </c>
      <c r="G1259" s="3" t="s">
        <v>86</v>
      </c>
      <c r="H1259" s="3">
        <f>tblSalaries[[#This Row],[clean Salary (in local currency)]]*VLOOKUP(tblSalaries[[#This Row],[Currency]],tblXrate[#Data],2,FALSE)</f>
        <v>9509.8988293070688</v>
      </c>
      <c r="I1259" s="3" t="s">
        <v>2589</v>
      </c>
      <c r="J1259" s="3" t="s">
        <v>433</v>
      </c>
      <c r="K1259" s="3" t="s">
        <v>87</v>
      </c>
      <c r="L1259" s="3" t="str">
        <f>VLOOKUP(tblSalaries[[#This Row],[Where do you work]],tblCountries[[Actual]:[Mapping]],2,FALSE)</f>
        <v>South Africa</v>
      </c>
      <c r="M1259" s="12" t="str">
        <f>VLOOKUP(tblSalaries[[#This Row],[clean Country]], mapping!$M$4:$N$137, 2, FALSE)</f>
        <v>Africa</v>
      </c>
      <c r="N1259" s="3" t="s">
        <v>38</v>
      </c>
      <c r="O1259" s="12">
        <v>5</v>
      </c>
      <c r="P1259" s="3">
        <v>2</v>
      </c>
    </row>
    <row r="1260" spans="2:16" ht="15" customHeight="1">
      <c r="B1260" s="3" t="s">
        <v>2590</v>
      </c>
      <c r="C1260" s="12" t="str">
        <f>IF(AND(tblSalaries[[#This Row],[Region]]=Selected_Region, tblSalaries[[#This Row],[Job Type]]=Selected_Job_Type), COUNT($C$5:C1259), "")</f>
        <v/>
      </c>
      <c r="D1260" s="5">
        <v>41054.253263888888</v>
      </c>
      <c r="E1260" s="6" t="s">
        <v>2591</v>
      </c>
      <c r="F1260" s="3">
        <v>45000</v>
      </c>
      <c r="G1260" s="3" t="s">
        <v>43</v>
      </c>
      <c r="H1260" s="3">
        <f>tblSalaries[[#This Row],[clean Salary (in local currency)]]*VLOOKUP(tblSalaries[[#This Row],[Currency]],tblXrate[#Data],2,FALSE)</f>
        <v>57167.974754622352</v>
      </c>
      <c r="I1260" s="3" t="s">
        <v>2592</v>
      </c>
      <c r="J1260" s="3" t="s">
        <v>134</v>
      </c>
      <c r="K1260" s="3" t="s">
        <v>683</v>
      </c>
      <c r="L1260" s="3" t="str">
        <f>VLOOKUP(tblSalaries[[#This Row],[Where do you work]],tblCountries[[Actual]:[Mapping]],2,FALSE)</f>
        <v>Netherlands</v>
      </c>
      <c r="M1260" s="12" t="str">
        <f>VLOOKUP(tblSalaries[[#This Row],[clean Country]], mapping!$M$4:$N$137, 2, FALSE)</f>
        <v>EU</v>
      </c>
      <c r="N1260" s="3" t="s">
        <v>38</v>
      </c>
      <c r="O1260" s="12">
        <v>5</v>
      </c>
    </row>
    <row r="1261" spans="2:16" ht="15" customHeight="1">
      <c r="B1261" s="3" t="s">
        <v>2481</v>
      </c>
      <c r="C1261" s="12" t="str">
        <f>IF(AND(tblSalaries[[#This Row],[Region]]=Selected_Region, tblSalaries[[#This Row],[Job Type]]=Selected_Job_Type), COUNT($C$5:C1260), "")</f>
        <v/>
      </c>
      <c r="D1261" s="5">
        <v>41055.518437500003</v>
      </c>
      <c r="E1261" s="6">
        <v>15000</v>
      </c>
      <c r="F1261" s="3">
        <v>15000</v>
      </c>
      <c r="G1261" s="3" t="s">
        <v>36</v>
      </c>
      <c r="H1261" s="3">
        <f>tblSalaries[[#This Row],[clean Salary (in local currency)]]*VLOOKUP(tblSalaries[[#This Row],[Currency]],tblXrate[#Data],2,FALSE)</f>
        <v>15000</v>
      </c>
      <c r="I1261" s="3" t="s">
        <v>2477</v>
      </c>
      <c r="J1261" s="3" t="s">
        <v>632</v>
      </c>
      <c r="K1261" s="3" t="s">
        <v>1</v>
      </c>
      <c r="L1261" s="3" t="str">
        <f>VLOOKUP(tblSalaries[[#This Row],[Where do you work]],tblCountries[[Actual]:[Mapping]],2,FALSE)</f>
        <v>India</v>
      </c>
      <c r="M1261" s="12" t="str">
        <f>VLOOKUP(tblSalaries[[#This Row],[clean Country]], mapping!$M$4:$N$137, 2, FALSE)</f>
        <v>Asia</v>
      </c>
      <c r="N1261" s="3" t="s">
        <v>61</v>
      </c>
      <c r="O1261" s="12">
        <v>8</v>
      </c>
      <c r="P1261" s="3">
        <v>2</v>
      </c>
    </row>
    <row r="1262" spans="2:16" ht="15" customHeight="1">
      <c r="B1262" s="3" t="s">
        <v>2596</v>
      </c>
      <c r="C1262" s="12" t="str">
        <f>IF(AND(tblSalaries[[#This Row],[Region]]=Selected_Region, tblSalaries[[#This Row],[Job Type]]=Selected_Job_Type), COUNT($C$5:C1261), "")</f>
        <v/>
      </c>
      <c r="D1262" s="5">
        <v>41054.972754629627</v>
      </c>
      <c r="E1262" s="6" t="s">
        <v>2597</v>
      </c>
      <c r="F1262" s="3">
        <v>18000</v>
      </c>
      <c r="G1262" s="3" t="s">
        <v>36</v>
      </c>
      <c r="H1262" s="3">
        <f>tblSalaries[[#This Row],[clean Salary (in local currency)]]*VLOOKUP(tblSalaries[[#This Row],[Currency]],tblXrate[#Data],2,FALSE)</f>
        <v>18000</v>
      </c>
      <c r="I1262" s="3" t="s">
        <v>2598</v>
      </c>
      <c r="J1262" s="3" t="s">
        <v>112</v>
      </c>
      <c r="K1262" s="3" t="s">
        <v>77</v>
      </c>
      <c r="L1262" s="3" t="str">
        <f>VLOOKUP(tblSalaries[[#This Row],[Where do you work]],tblCountries[[Actual]:[Mapping]],2,FALSE)</f>
        <v>Saudi Arabia</v>
      </c>
      <c r="M1262" s="12" t="str">
        <f>VLOOKUP(tblSalaries[[#This Row],[clean Country]], mapping!$M$4:$N$137, 2, FALSE)</f>
        <v>Middle East</v>
      </c>
      <c r="N1262" s="3" t="s">
        <v>61</v>
      </c>
      <c r="O1262" s="12">
        <v>8</v>
      </c>
    </row>
    <row r="1263" spans="2:16" ht="15" customHeight="1">
      <c r="B1263" s="3" t="s">
        <v>2546</v>
      </c>
      <c r="C1263" s="12" t="str">
        <f>IF(AND(tblSalaries[[#This Row],[Region]]=Selected_Region, tblSalaries[[#This Row],[Job Type]]=Selected_Job_Type), COUNT($C$5:C1262), "")</f>
        <v/>
      </c>
      <c r="D1263" s="5">
        <v>41058.519918981481</v>
      </c>
      <c r="E1263" s="6">
        <v>15000</v>
      </c>
      <c r="F1263" s="3">
        <v>15000</v>
      </c>
      <c r="G1263" s="3" t="s">
        <v>36</v>
      </c>
      <c r="H1263" s="3">
        <f>tblSalaries[[#This Row],[clean Salary (in local currency)]]*VLOOKUP(tblSalaries[[#This Row],[Currency]],tblXrate[#Data],2,FALSE)</f>
        <v>15000</v>
      </c>
      <c r="I1263" s="3" t="s">
        <v>2547</v>
      </c>
      <c r="J1263" s="3" t="s">
        <v>134</v>
      </c>
      <c r="K1263" s="3" t="s">
        <v>2548</v>
      </c>
      <c r="L1263" s="3" t="str">
        <f>VLOOKUP(tblSalaries[[#This Row],[Where do you work]],tblCountries[[Actual]:[Mapping]],2,FALSE)</f>
        <v>Myanmar</v>
      </c>
      <c r="M1263" s="12" t="str">
        <f>VLOOKUP(tblSalaries[[#This Row],[clean Country]], mapping!$M$4:$N$137, 2, FALSE)</f>
        <v>Asia</v>
      </c>
      <c r="N1263" s="3" t="s">
        <v>38</v>
      </c>
      <c r="O1263" s="12">
        <v>5</v>
      </c>
      <c r="P1263" s="3">
        <v>10</v>
      </c>
    </row>
    <row r="1264" spans="2:16" ht="15" customHeight="1">
      <c r="B1264" s="3" t="s">
        <v>2631</v>
      </c>
      <c r="C1264" s="12" t="str">
        <f>IF(AND(tblSalaries[[#This Row],[Region]]=Selected_Region, tblSalaries[[#This Row],[Job Type]]=Selected_Job_Type), COUNT($C$5:C1263), "")</f>
        <v/>
      </c>
      <c r="D1264" s="5">
        <v>41057.486932870372</v>
      </c>
      <c r="E1264" s="6">
        <v>15000</v>
      </c>
      <c r="F1264" s="3">
        <v>15000</v>
      </c>
      <c r="G1264" s="3" t="s">
        <v>36</v>
      </c>
      <c r="H1264" s="3">
        <f>tblSalaries[[#This Row],[clean Salary (in local currency)]]*VLOOKUP(tblSalaries[[#This Row],[Currency]],tblXrate[#Data],2,FALSE)</f>
        <v>15000</v>
      </c>
      <c r="I1264" s="3" t="s">
        <v>2632</v>
      </c>
      <c r="J1264" s="3" t="s">
        <v>134</v>
      </c>
      <c r="K1264" s="3" t="s">
        <v>1</v>
      </c>
      <c r="L1264" s="3" t="str">
        <f>VLOOKUP(tblSalaries[[#This Row],[Where do you work]],tblCountries[[Actual]:[Mapping]],2,FALSE)</f>
        <v>India</v>
      </c>
      <c r="M1264" s="12" t="str">
        <f>VLOOKUP(tblSalaries[[#This Row],[clean Country]], mapping!$M$4:$N$137, 2, FALSE)</f>
        <v>Asia</v>
      </c>
      <c r="N1264" s="3" t="s">
        <v>38</v>
      </c>
      <c r="O1264" s="12">
        <v>5</v>
      </c>
      <c r="P1264" s="3">
        <v>4</v>
      </c>
    </row>
    <row r="1265" spans="2:16" ht="15" customHeight="1">
      <c r="B1265" s="3" t="s">
        <v>2604</v>
      </c>
      <c r="C1265" s="12" t="str">
        <f>IF(AND(tblSalaries[[#This Row],[Region]]=Selected_Region, tblSalaries[[#This Row],[Job Type]]=Selected_Job_Type), COUNT($C$5:C1264), "")</f>
        <v/>
      </c>
      <c r="D1265" s="5">
        <v>41055.372372685182</v>
      </c>
      <c r="E1265" s="6" t="s">
        <v>2605</v>
      </c>
      <c r="F1265" s="3">
        <v>90000</v>
      </c>
      <c r="G1265" s="3" t="s">
        <v>36</v>
      </c>
      <c r="H1265" s="3">
        <f>tblSalaries[[#This Row],[clean Salary (in local currency)]]*VLOOKUP(tblSalaries[[#This Row],[Currency]],tblXrate[#Data],2,FALSE)</f>
        <v>90000</v>
      </c>
      <c r="I1265" s="3" t="s">
        <v>2606</v>
      </c>
      <c r="J1265" s="3" t="s">
        <v>134</v>
      </c>
      <c r="K1265" s="3" t="s">
        <v>0</v>
      </c>
      <c r="L1265" s="3" t="str">
        <f>VLOOKUP(tblSalaries[[#This Row],[Where do you work]],tblCountries[[Actual]:[Mapping]],2,FALSE)</f>
        <v>USA</v>
      </c>
      <c r="M1265" s="12" t="str">
        <f>VLOOKUP(tblSalaries[[#This Row],[clean Country]], mapping!$M$4:$N$137, 2, FALSE)</f>
        <v>US / Canada</v>
      </c>
      <c r="N1265" s="3" t="s">
        <v>34</v>
      </c>
      <c r="O1265" s="12">
        <v>2.5</v>
      </c>
      <c r="P1265" s="3">
        <v>20</v>
      </c>
    </row>
    <row r="1266" spans="2:16" ht="15" customHeight="1">
      <c r="B1266" s="3" t="s">
        <v>2607</v>
      </c>
      <c r="C1266" s="12" t="str">
        <f>IF(AND(tblSalaries[[#This Row],[Region]]=Selected_Region, tblSalaries[[#This Row],[Job Type]]=Selected_Job_Type), COUNT($C$5:C1265), "")</f>
        <v/>
      </c>
      <c r="D1266" s="5">
        <v>41057.31150462963</v>
      </c>
      <c r="E1266" s="6">
        <v>50000</v>
      </c>
      <c r="F1266" s="3">
        <v>50000</v>
      </c>
      <c r="G1266" s="3" t="s">
        <v>63</v>
      </c>
      <c r="H1266" s="3">
        <f>tblSalaries[[#This Row],[clean Salary (in local currency)]]*VLOOKUP(tblSalaries[[#This Row],[Currency]],tblXrate[#Data],2,FALSE)</f>
        <v>50995.482820131787</v>
      </c>
      <c r="I1266" s="3" t="s">
        <v>2606</v>
      </c>
      <c r="J1266" s="3" t="s">
        <v>433</v>
      </c>
      <c r="K1266" s="3" t="s">
        <v>64</v>
      </c>
      <c r="L1266" s="3" t="str">
        <f>VLOOKUP(tblSalaries[[#This Row],[Where do you work]],tblCountries[[Actual]:[Mapping]],2,FALSE)</f>
        <v>Australia</v>
      </c>
      <c r="M1266" s="12" t="str">
        <f>VLOOKUP(tblSalaries[[#This Row],[clean Country]], mapping!$M$4:$N$137, 2, FALSE)</f>
        <v>Pacific</v>
      </c>
      <c r="N1266" s="3" t="s">
        <v>73</v>
      </c>
      <c r="O1266" s="12">
        <v>1.5</v>
      </c>
      <c r="P1266" s="3">
        <v>5</v>
      </c>
    </row>
    <row r="1267" spans="2:16" ht="15" customHeight="1">
      <c r="B1267" s="3" t="s">
        <v>2792</v>
      </c>
      <c r="C1267" s="12" t="str">
        <f>IF(AND(tblSalaries[[#This Row],[Region]]=Selected_Region, tblSalaries[[#This Row],[Job Type]]=Selected_Job_Type), COUNT($C$5:C1266), "")</f>
        <v/>
      </c>
      <c r="D1267" s="5">
        <v>41055.667986111112</v>
      </c>
      <c r="E1267" s="6">
        <v>15000</v>
      </c>
      <c r="F1267" s="3">
        <v>15000</v>
      </c>
      <c r="G1267" s="3" t="s">
        <v>36</v>
      </c>
      <c r="H1267" s="3">
        <f>tblSalaries[[#This Row],[clean Salary (in local currency)]]*VLOOKUP(tblSalaries[[#This Row],[Currency]],tblXrate[#Data],2,FALSE)</f>
        <v>15000</v>
      </c>
      <c r="I1267" s="3" t="s">
        <v>2793</v>
      </c>
      <c r="J1267" s="3" t="s">
        <v>433</v>
      </c>
      <c r="K1267" s="3" t="s">
        <v>1</v>
      </c>
      <c r="L1267" s="3" t="str">
        <f>VLOOKUP(tblSalaries[[#This Row],[Where do you work]],tblCountries[[Actual]:[Mapping]],2,FALSE)</f>
        <v>India</v>
      </c>
      <c r="M1267" s="12" t="str">
        <f>VLOOKUP(tblSalaries[[#This Row],[clean Country]], mapping!$M$4:$N$137, 2, FALSE)</f>
        <v>Asia</v>
      </c>
      <c r="N1267" s="3" t="s">
        <v>34</v>
      </c>
      <c r="O1267" s="12">
        <v>2.5</v>
      </c>
      <c r="P1267" s="3">
        <v>2</v>
      </c>
    </row>
    <row r="1268" spans="2:16" ht="15" customHeight="1">
      <c r="B1268" s="3" t="s">
        <v>2609</v>
      </c>
      <c r="C1268" s="12" t="str">
        <f>IF(AND(tblSalaries[[#This Row],[Region]]=Selected_Region, tblSalaries[[#This Row],[Job Type]]=Selected_Job_Type), COUNT($C$5:C1267), "")</f>
        <v/>
      </c>
      <c r="D1268" s="5">
        <v>41059.906319444446</v>
      </c>
      <c r="E1268" s="6">
        <v>74000</v>
      </c>
      <c r="F1268" s="3">
        <v>74000</v>
      </c>
      <c r="G1268" s="3" t="s">
        <v>63</v>
      </c>
      <c r="H1268" s="3">
        <f>tblSalaries[[#This Row],[clean Salary (in local currency)]]*VLOOKUP(tblSalaries[[#This Row],[Currency]],tblXrate[#Data],2,FALSE)</f>
        <v>75473.31457379504</v>
      </c>
      <c r="I1268" s="3" t="s">
        <v>2610</v>
      </c>
      <c r="J1268" s="3" t="s">
        <v>112</v>
      </c>
      <c r="K1268" s="3" t="s">
        <v>64</v>
      </c>
      <c r="L1268" s="3" t="str">
        <f>VLOOKUP(tblSalaries[[#This Row],[Where do you work]],tblCountries[[Actual]:[Mapping]],2,FALSE)</f>
        <v>Australia</v>
      </c>
      <c r="M1268" s="12" t="str">
        <f>VLOOKUP(tblSalaries[[#This Row],[clean Country]], mapping!$M$4:$N$137, 2, FALSE)</f>
        <v>Pacific</v>
      </c>
      <c r="N1268" s="3" t="s">
        <v>61</v>
      </c>
      <c r="O1268" s="12">
        <v>8</v>
      </c>
      <c r="P1268" s="3">
        <v>20</v>
      </c>
    </row>
    <row r="1269" spans="2:16" ht="15" customHeight="1">
      <c r="B1269" s="3" t="s">
        <v>2611</v>
      </c>
      <c r="C1269" s="12" t="str">
        <f>IF(AND(tblSalaries[[#This Row],[Region]]=Selected_Region, tblSalaries[[#This Row],[Job Type]]=Selected_Job_Type), COUNT($C$5:C1268), "")</f>
        <v/>
      </c>
      <c r="D1269" s="5">
        <v>41055.05908564815</v>
      </c>
      <c r="E1269" s="6">
        <v>41000</v>
      </c>
      <c r="F1269" s="3">
        <v>41000</v>
      </c>
      <c r="G1269" s="3" t="s">
        <v>36</v>
      </c>
      <c r="H1269" s="3">
        <f>tblSalaries[[#This Row],[clean Salary (in local currency)]]*VLOOKUP(tblSalaries[[#This Row],[Currency]],tblXrate[#Data],2,FALSE)</f>
        <v>41000</v>
      </c>
      <c r="I1269" s="3" t="s">
        <v>2612</v>
      </c>
      <c r="J1269" s="3" t="s">
        <v>112</v>
      </c>
      <c r="K1269" s="3" t="s">
        <v>0</v>
      </c>
      <c r="L1269" s="3" t="str">
        <f>VLOOKUP(tblSalaries[[#This Row],[Where do you work]],tblCountries[[Actual]:[Mapping]],2,FALSE)</f>
        <v>USA</v>
      </c>
      <c r="M1269" s="12" t="str">
        <f>VLOOKUP(tblSalaries[[#This Row],[clean Country]], mapping!$M$4:$N$137, 2, FALSE)</f>
        <v>US / Canada</v>
      </c>
      <c r="N1269" s="3" t="s">
        <v>38</v>
      </c>
      <c r="O1269" s="12">
        <v>5</v>
      </c>
    </row>
    <row r="1270" spans="2:16" ht="15" customHeight="1">
      <c r="B1270" s="3" t="s">
        <v>3020</v>
      </c>
      <c r="C1270" s="12" t="str">
        <f>IF(AND(tblSalaries[[#This Row],[Region]]=Selected_Region, tblSalaries[[#This Row],[Job Type]]=Selected_Job_Type), COUNT($C$5:C1269), "")</f>
        <v/>
      </c>
      <c r="D1270" s="5">
        <v>41057.243981481479</v>
      </c>
      <c r="E1270" s="6">
        <v>15000</v>
      </c>
      <c r="F1270" s="3">
        <v>15000</v>
      </c>
      <c r="G1270" s="3" t="s">
        <v>36</v>
      </c>
      <c r="H1270" s="3">
        <f>tblSalaries[[#This Row],[clean Salary (in local currency)]]*VLOOKUP(tblSalaries[[#This Row],[Currency]],tblXrate[#Data],2,FALSE)</f>
        <v>15000</v>
      </c>
      <c r="I1270" s="3" t="s">
        <v>3021</v>
      </c>
      <c r="J1270" s="3" t="s">
        <v>112</v>
      </c>
      <c r="K1270" s="3" t="s">
        <v>1</v>
      </c>
      <c r="L1270" s="3" t="str">
        <f>VLOOKUP(tblSalaries[[#This Row],[Where do you work]],tblCountries[[Actual]:[Mapping]],2,FALSE)</f>
        <v>India</v>
      </c>
      <c r="M1270" s="12" t="str">
        <f>VLOOKUP(tblSalaries[[#This Row],[clean Country]], mapping!$M$4:$N$137, 2, FALSE)</f>
        <v>Asia</v>
      </c>
      <c r="N1270" s="3" t="s">
        <v>34</v>
      </c>
      <c r="O1270" s="12">
        <v>2.5</v>
      </c>
      <c r="P1270" s="3">
        <v>2</v>
      </c>
    </row>
    <row r="1271" spans="2:16" ht="15" customHeight="1">
      <c r="B1271" s="3" t="s">
        <v>3284</v>
      </c>
      <c r="C1271" s="12" t="str">
        <f>IF(AND(tblSalaries[[#This Row],[Region]]=Selected_Region, tblSalaries[[#This Row],[Job Type]]=Selected_Job_Type), COUNT($C$5:C1270), "")</f>
        <v/>
      </c>
      <c r="D1271" s="5">
        <v>41073.72415509259</v>
      </c>
      <c r="E1271" s="6">
        <v>15000</v>
      </c>
      <c r="F1271" s="3">
        <v>15000</v>
      </c>
      <c r="G1271" s="3" t="s">
        <v>36</v>
      </c>
      <c r="H1271" s="3">
        <f>tblSalaries[[#This Row],[clean Salary (in local currency)]]*VLOOKUP(tblSalaries[[#This Row],[Currency]],tblXrate[#Data],2,FALSE)</f>
        <v>15000</v>
      </c>
      <c r="I1271" s="3" t="s">
        <v>3283</v>
      </c>
      <c r="J1271" s="3" t="s">
        <v>112</v>
      </c>
      <c r="K1271" s="3" t="s">
        <v>1</v>
      </c>
      <c r="L1271" s="3" t="str">
        <f>VLOOKUP(tblSalaries[[#This Row],[Where do you work]],tblCountries[[Actual]:[Mapping]],2,FALSE)</f>
        <v>India</v>
      </c>
      <c r="M1271" s="12" t="str">
        <f>VLOOKUP(tblSalaries[[#This Row],[clean Country]], mapping!$M$4:$N$137, 2, FALSE)</f>
        <v>Asia</v>
      </c>
      <c r="N1271" s="3" t="s">
        <v>34</v>
      </c>
      <c r="O1271" s="12">
        <v>2.5</v>
      </c>
      <c r="P1271" s="3">
        <v>0.3</v>
      </c>
    </row>
    <row r="1272" spans="2:16" ht="15" customHeight="1">
      <c r="B1272" s="3" t="s">
        <v>883</v>
      </c>
      <c r="C1272" s="12" t="str">
        <f>IF(AND(tblSalaries[[#This Row],[Region]]=Selected_Region, tblSalaries[[#This Row],[Job Type]]=Selected_Job_Type), COUNT($C$5:C1271), "")</f>
        <v/>
      </c>
      <c r="D1272" s="5">
        <v>41079.076261574075</v>
      </c>
      <c r="E1272" s="6" t="s">
        <v>884</v>
      </c>
      <c r="F1272" s="3">
        <v>60000</v>
      </c>
      <c r="G1272" s="3" t="s">
        <v>36</v>
      </c>
      <c r="H1272" s="3">
        <f>tblSalaries[[#This Row],[clean Salary (in local currency)]]*VLOOKUP(tblSalaries[[#This Row],[Currency]],tblXrate[#Data],2,FALSE)</f>
        <v>60000</v>
      </c>
      <c r="I1272" s="3" t="s">
        <v>885</v>
      </c>
      <c r="J1272" s="3" t="s">
        <v>134</v>
      </c>
      <c r="K1272" s="3" t="s">
        <v>50</v>
      </c>
      <c r="L1272" s="3" t="str">
        <f>VLOOKUP(tblSalaries[[#This Row],[Where do you work]],tblCountries[[Actual]:[Mapping]],2,FALSE)</f>
        <v>Canada</v>
      </c>
      <c r="M1272" s="12" t="str">
        <f>VLOOKUP(tblSalaries[[#This Row],[clean Country]], mapping!$M$4:$N$137, 2, FALSE)</f>
        <v>US / Canada</v>
      </c>
      <c r="N1272" s="3" t="s">
        <v>34</v>
      </c>
      <c r="O1272" s="12">
        <v>2.5</v>
      </c>
      <c r="P1272" s="3">
        <v>10</v>
      </c>
    </row>
    <row r="1273" spans="2:16" ht="15" customHeight="1">
      <c r="B1273" s="3" t="s">
        <v>2617</v>
      </c>
      <c r="C1273" s="12" t="str">
        <f>IF(AND(tblSalaries[[#This Row],[Region]]=Selected_Region, tblSalaries[[#This Row],[Job Type]]=Selected_Job_Type), COUNT($C$5:C1272), "")</f>
        <v/>
      </c>
      <c r="D1273" s="5">
        <v>41061.97896990741</v>
      </c>
      <c r="E1273" s="6" t="s">
        <v>2033</v>
      </c>
      <c r="F1273" s="3">
        <v>20000</v>
      </c>
      <c r="G1273" s="3" t="s">
        <v>108</v>
      </c>
      <c r="H1273" s="3">
        <f>tblSalaries[[#This Row],[clean Salary (in local currency)]]*VLOOKUP(tblSalaries[[#This Row],[Currency]],tblXrate[#Data],2,FALSE)</f>
        <v>31523.565441345683</v>
      </c>
      <c r="I1273" s="3" t="s">
        <v>2612</v>
      </c>
      <c r="J1273" s="3" t="s">
        <v>112</v>
      </c>
      <c r="K1273" s="3" t="s">
        <v>89</v>
      </c>
      <c r="L1273" s="3" t="str">
        <f>VLOOKUP(tblSalaries[[#This Row],[Where do you work]],tblCountries[[Actual]:[Mapping]],2,FALSE)</f>
        <v>UK</v>
      </c>
      <c r="M1273" s="12" t="str">
        <f>VLOOKUP(tblSalaries[[#This Row],[clean Country]], mapping!$M$4:$N$137, 2, FALSE)</f>
        <v>EU</v>
      </c>
      <c r="N1273" s="3" t="s">
        <v>61</v>
      </c>
      <c r="O1273" s="12">
        <v>8</v>
      </c>
      <c r="P1273" s="3">
        <v>3</v>
      </c>
    </row>
    <row r="1274" spans="2:16" ht="15" customHeight="1">
      <c r="B1274" s="3" t="s">
        <v>2618</v>
      </c>
      <c r="C1274" s="12" t="str">
        <f>IF(AND(tblSalaries[[#This Row],[Region]]=Selected_Region, tblSalaries[[#This Row],[Job Type]]=Selected_Job_Type), COUNT($C$5:C1273), "")</f>
        <v/>
      </c>
      <c r="D1274" s="5">
        <v>41078.602766203701</v>
      </c>
      <c r="E1274" s="6" t="s">
        <v>2619</v>
      </c>
      <c r="F1274" s="3">
        <v>76300</v>
      </c>
      <c r="G1274" s="3" t="s">
        <v>63</v>
      </c>
      <c r="H1274" s="3">
        <f>tblSalaries[[#This Row],[clean Salary (in local currency)]]*VLOOKUP(tblSalaries[[#This Row],[Currency]],tblXrate[#Data],2,FALSE)</f>
        <v>77819.106783521114</v>
      </c>
      <c r="I1274" s="3" t="s">
        <v>2612</v>
      </c>
      <c r="J1274" s="3" t="s">
        <v>112</v>
      </c>
      <c r="K1274" s="3" t="s">
        <v>64</v>
      </c>
      <c r="L1274" s="3" t="str">
        <f>VLOOKUP(tblSalaries[[#This Row],[Where do you work]],tblCountries[[Actual]:[Mapping]],2,FALSE)</f>
        <v>Australia</v>
      </c>
      <c r="M1274" s="12" t="str">
        <f>VLOOKUP(tblSalaries[[#This Row],[clean Country]], mapping!$M$4:$N$137, 2, FALSE)</f>
        <v>Pacific</v>
      </c>
      <c r="N1274" s="3" t="s">
        <v>61</v>
      </c>
      <c r="O1274" s="12">
        <v>8</v>
      </c>
      <c r="P1274" s="3">
        <v>3</v>
      </c>
    </row>
    <row r="1275" spans="2:16" ht="15" customHeight="1">
      <c r="B1275" s="3" t="s">
        <v>2620</v>
      </c>
      <c r="C1275" s="12" t="str">
        <f>IF(AND(tblSalaries[[#This Row],[Region]]=Selected_Region, tblSalaries[[#This Row],[Job Type]]=Selected_Job_Type), COUNT($C$5:C1274), "")</f>
        <v/>
      </c>
      <c r="D1275" s="5">
        <v>41080.161574074074</v>
      </c>
      <c r="E1275" s="6">
        <v>50000</v>
      </c>
      <c r="F1275" s="3">
        <v>50000</v>
      </c>
      <c r="G1275" s="3" t="s">
        <v>36</v>
      </c>
      <c r="H1275" s="3">
        <f>tblSalaries[[#This Row],[clean Salary (in local currency)]]*VLOOKUP(tblSalaries[[#This Row],[Currency]],tblXrate[#Data],2,FALSE)</f>
        <v>50000</v>
      </c>
      <c r="I1275" s="3" t="s">
        <v>2621</v>
      </c>
      <c r="J1275" s="3" t="s">
        <v>112</v>
      </c>
      <c r="K1275" s="3" t="s">
        <v>0</v>
      </c>
      <c r="L1275" s="3" t="str">
        <f>VLOOKUP(tblSalaries[[#This Row],[Where do you work]],tblCountries[[Actual]:[Mapping]],2,FALSE)</f>
        <v>USA</v>
      </c>
      <c r="M1275" s="12" t="str">
        <f>VLOOKUP(tblSalaries[[#This Row],[clean Country]], mapping!$M$4:$N$137, 2, FALSE)</f>
        <v>US / Canada</v>
      </c>
      <c r="N1275" s="3" t="s">
        <v>61</v>
      </c>
      <c r="O1275" s="12">
        <v>8</v>
      </c>
      <c r="P1275" s="3">
        <v>3.5</v>
      </c>
    </row>
    <row r="1276" spans="2:16" ht="15" customHeight="1">
      <c r="B1276" s="3" t="s">
        <v>2622</v>
      </c>
      <c r="C1276" s="12" t="str">
        <f>IF(AND(tblSalaries[[#This Row],[Region]]=Selected_Region, tblSalaries[[#This Row],[Job Type]]=Selected_Job_Type), COUNT($C$5:C1275), "")</f>
        <v/>
      </c>
      <c r="D1276" s="5">
        <v>41057.306388888886</v>
      </c>
      <c r="E1276" s="6">
        <v>56600</v>
      </c>
      <c r="F1276" s="3">
        <v>56600</v>
      </c>
      <c r="G1276" s="3" t="s">
        <v>63</v>
      </c>
      <c r="H1276" s="3">
        <f>tblSalaries[[#This Row],[clean Salary (in local currency)]]*VLOOKUP(tblSalaries[[#This Row],[Currency]],tblXrate[#Data],2,FALSE)</f>
        <v>57726.886552389187</v>
      </c>
      <c r="I1276" s="3" t="s">
        <v>2623</v>
      </c>
      <c r="J1276" s="3" t="s">
        <v>134</v>
      </c>
      <c r="K1276" s="3" t="s">
        <v>64</v>
      </c>
      <c r="L1276" s="3" t="str">
        <f>VLOOKUP(tblSalaries[[#This Row],[Where do you work]],tblCountries[[Actual]:[Mapping]],2,FALSE)</f>
        <v>Australia</v>
      </c>
      <c r="M1276" s="12" t="str">
        <f>VLOOKUP(tblSalaries[[#This Row],[clean Country]], mapping!$M$4:$N$137, 2, FALSE)</f>
        <v>Pacific</v>
      </c>
      <c r="N1276" s="3" t="s">
        <v>34</v>
      </c>
      <c r="O1276" s="12">
        <v>2.5</v>
      </c>
      <c r="P1276" s="3">
        <v>2</v>
      </c>
    </row>
    <row r="1277" spans="2:16" ht="15" customHeight="1">
      <c r="B1277" s="3" t="s">
        <v>2624</v>
      </c>
      <c r="C1277" s="12" t="str">
        <f>IF(AND(tblSalaries[[#This Row],[Region]]=Selected_Region, tblSalaries[[#This Row],[Job Type]]=Selected_Job_Type), COUNT($C$5:C1276), "")</f>
        <v/>
      </c>
      <c r="D1277" s="5">
        <v>41055.02884259259</v>
      </c>
      <c r="E1277" s="6">
        <v>67000</v>
      </c>
      <c r="F1277" s="3">
        <v>67000</v>
      </c>
      <c r="G1277" s="3" t="s">
        <v>36</v>
      </c>
      <c r="H1277" s="3">
        <f>tblSalaries[[#This Row],[clean Salary (in local currency)]]*VLOOKUP(tblSalaries[[#This Row],[Currency]],tblXrate[#Data],2,FALSE)</f>
        <v>67000</v>
      </c>
      <c r="I1277" s="3" t="s">
        <v>2625</v>
      </c>
      <c r="J1277" s="3" t="s">
        <v>112</v>
      </c>
      <c r="K1277" s="3" t="s">
        <v>0</v>
      </c>
      <c r="L1277" s="3" t="str">
        <f>VLOOKUP(tblSalaries[[#This Row],[Where do you work]],tblCountries[[Actual]:[Mapping]],2,FALSE)</f>
        <v>USA</v>
      </c>
      <c r="M1277" s="12" t="str">
        <f>VLOOKUP(tblSalaries[[#This Row],[clean Country]], mapping!$M$4:$N$137, 2, FALSE)</f>
        <v>US / Canada</v>
      </c>
      <c r="N1277" s="3" t="s">
        <v>38</v>
      </c>
      <c r="O1277" s="12">
        <v>5</v>
      </c>
    </row>
    <row r="1278" spans="2:16" ht="15" customHeight="1">
      <c r="B1278" s="3" t="s">
        <v>2626</v>
      </c>
      <c r="C1278" s="12" t="str">
        <f>IF(AND(tblSalaries[[#This Row],[Region]]=Selected_Region, tblSalaries[[#This Row],[Job Type]]=Selected_Job_Type), COUNT($C$5:C1277), "")</f>
        <v/>
      </c>
      <c r="D1278" s="5">
        <v>41055.038148148145</v>
      </c>
      <c r="E1278" s="6">
        <v>41000</v>
      </c>
      <c r="F1278" s="3">
        <v>41000</v>
      </c>
      <c r="G1278" s="3" t="s">
        <v>36</v>
      </c>
      <c r="H1278" s="3">
        <f>tblSalaries[[#This Row],[clean Salary (in local currency)]]*VLOOKUP(tblSalaries[[#This Row],[Currency]],tblXrate[#Data],2,FALSE)</f>
        <v>41000</v>
      </c>
      <c r="I1278" s="3" t="s">
        <v>2627</v>
      </c>
      <c r="J1278" s="3" t="s">
        <v>134</v>
      </c>
      <c r="K1278" s="3" t="s">
        <v>0</v>
      </c>
      <c r="L1278" s="3" t="str">
        <f>VLOOKUP(tblSalaries[[#This Row],[Where do you work]],tblCountries[[Actual]:[Mapping]],2,FALSE)</f>
        <v>USA</v>
      </c>
      <c r="M1278" s="12" t="str">
        <f>VLOOKUP(tblSalaries[[#This Row],[clean Country]], mapping!$M$4:$N$137, 2, FALSE)</f>
        <v>US / Canada</v>
      </c>
      <c r="N1278" s="3" t="s">
        <v>61</v>
      </c>
      <c r="O1278" s="12">
        <v>8</v>
      </c>
    </row>
    <row r="1279" spans="2:16" ht="15" customHeight="1">
      <c r="B1279" s="3" t="s">
        <v>1640</v>
      </c>
      <c r="C1279" s="12" t="str">
        <f>IF(AND(tblSalaries[[#This Row],[Region]]=Selected_Region, tblSalaries[[#This Row],[Job Type]]=Selected_Job_Type), COUNT($C$5:C1278), "")</f>
        <v/>
      </c>
      <c r="D1279" s="5">
        <v>41055.340775462966</v>
      </c>
      <c r="E1279" s="6">
        <v>8000</v>
      </c>
      <c r="F1279" s="3">
        <v>96000</v>
      </c>
      <c r="G1279" s="3" t="s">
        <v>1641</v>
      </c>
      <c r="H1279" s="3">
        <f>tblSalaries[[#This Row],[clean Salary (in local currency)]]*VLOOKUP(tblSalaries[[#This Row],[Currency]],tblXrate[#Data],2,FALSE)</f>
        <v>15092.18020692008</v>
      </c>
      <c r="I1279" s="3" t="s">
        <v>1642</v>
      </c>
      <c r="J1279" s="3" t="s">
        <v>45</v>
      </c>
      <c r="K1279" s="3" t="s">
        <v>1643</v>
      </c>
      <c r="L1279" s="3" t="str">
        <f>VLOOKUP(tblSalaries[[#This Row],[Where do you work]],tblCountries[[Actual]:[Mapping]],2,FALSE)</f>
        <v>china</v>
      </c>
      <c r="M1279" s="12" t="str">
        <f>VLOOKUP(tblSalaries[[#This Row],[clean Country]], mapping!$M$4:$N$137, 2, FALSE)</f>
        <v>Asia</v>
      </c>
      <c r="N1279" s="3" t="s">
        <v>38</v>
      </c>
      <c r="O1279" s="12">
        <v>5</v>
      </c>
      <c r="P1279" s="3">
        <v>10</v>
      </c>
    </row>
    <row r="1280" spans="2:16" ht="15" customHeight="1">
      <c r="B1280" s="3" t="s">
        <v>461</v>
      </c>
      <c r="C1280" s="12" t="str">
        <f>IF(AND(tblSalaries[[#This Row],[Region]]=Selected_Region, tblSalaries[[#This Row],[Job Type]]=Selected_Job_Type), COUNT($C$5:C1279), "")</f>
        <v/>
      </c>
      <c r="D1280" s="5">
        <v>41056.621874999997</v>
      </c>
      <c r="E1280" s="6" t="s">
        <v>462</v>
      </c>
      <c r="F1280" s="3">
        <v>850000</v>
      </c>
      <c r="G1280" s="3" t="s">
        <v>31</v>
      </c>
      <c r="H1280" s="3">
        <f>tblSalaries[[#This Row],[clean Salary (in local currency)]]*VLOOKUP(tblSalaries[[#This Row],[Currency]],tblXrate[#Data],2,FALSE)</f>
        <v>15136.729184326183</v>
      </c>
      <c r="I1280" s="3" t="s">
        <v>460</v>
      </c>
      <c r="J1280" s="3" t="s">
        <v>134</v>
      </c>
      <c r="K1280" s="3" t="s">
        <v>1</v>
      </c>
      <c r="L1280" s="3" t="str">
        <f>VLOOKUP(tblSalaries[[#This Row],[Where do you work]],tblCountries[[Actual]:[Mapping]],2,FALSE)</f>
        <v>India</v>
      </c>
      <c r="M1280" s="12" t="str">
        <f>VLOOKUP(tblSalaries[[#This Row],[clean Country]], mapping!$M$4:$N$137, 2, FALSE)</f>
        <v>Asia</v>
      </c>
      <c r="N1280" s="3" t="s">
        <v>34</v>
      </c>
      <c r="O1280" s="12">
        <v>2.5</v>
      </c>
      <c r="P1280" s="3">
        <v>3</v>
      </c>
    </row>
    <row r="1281" spans="2:16" ht="15" customHeight="1">
      <c r="B1281" s="3" t="s">
        <v>2633</v>
      </c>
      <c r="C1281" s="12" t="str">
        <f>IF(AND(tblSalaries[[#This Row],[Region]]=Selected_Region, tblSalaries[[#This Row],[Job Type]]=Selected_Job_Type), COUNT($C$5:C1280), "")</f>
        <v/>
      </c>
      <c r="D1281" s="5">
        <v>41060.95579861111</v>
      </c>
      <c r="E1281" s="6" t="s">
        <v>2634</v>
      </c>
      <c r="F1281" s="3">
        <v>59000</v>
      </c>
      <c r="G1281" s="3" t="s">
        <v>36</v>
      </c>
      <c r="H1281" s="3">
        <f>tblSalaries[[#This Row],[clean Salary (in local currency)]]*VLOOKUP(tblSalaries[[#This Row],[Currency]],tblXrate[#Data],2,FALSE)</f>
        <v>59000</v>
      </c>
      <c r="I1281" s="3" t="s">
        <v>2635</v>
      </c>
      <c r="J1281" s="3" t="s">
        <v>134</v>
      </c>
      <c r="K1281" s="3" t="s">
        <v>0</v>
      </c>
      <c r="L1281" s="3" t="str">
        <f>VLOOKUP(tblSalaries[[#This Row],[Where do you work]],tblCountries[[Actual]:[Mapping]],2,FALSE)</f>
        <v>USA</v>
      </c>
      <c r="M1281" s="12" t="str">
        <f>VLOOKUP(tblSalaries[[#This Row],[clean Country]], mapping!$M$4:$N$137, 2, FALSE)</f>
        <v>US / Canada</v>
      </c>
      <c r="N1281" s="3" t="s">
        <v>38</v>
      </c>
      <c r="O1281" s="12">
        <v>5</v>
      </c>
      <c r="P1281" s="3">
        <v>15</v>
      </c>
    </row>
    <row r="1282" spans="2:16" ht="15" customHeight="1">
      <c r="B1282" s="3" t="s">
        <v>2636</v>
      </c>
      <c r="C1282" s="12" t="str">
        <f>IF(AND(tblSalaries[[#This Row],[Region]]=Selected_Region, tblSalaries[[#This Row],[Job Type]]=Selected_Job_Type), COUNT($C$5:C1281), "")</f>
        <v/>
      </c>
      <c r="D1282" s="5">
        <v>41055.028784722221</v>
      </c>
      <c r="E1282" s="6" t="s">
        <v>2637</v>
      </c>
      <c r="F1282" s="3">
        <v>58000</v>
      </c>
      <c r="G1282" s="3" t="s">
        <v>36</v>
      </c>
      <c r="H1282" s="3">
        <f>tblSalaries[[#This Row],[clean Salary (in local currency)]]*VLOOKUP(tblSalaries[[#This Row],[Currency]],tblXrate[#Data],2,FALSE)</f>
        <v>58000</v>
      </c>
      <c r="I1282" s="3" t="s">
        <v>2638</v>
      </c>
      <c r="J1282" s="3" t="s">
        <v>134</v>
      </c>
      <c r="K1282" s="3" t="s">
        <v>0</v>
      </c>
      <c r="L1282" s="3" t="str">
        <f>VLOOKUP(tblSalaries[[#This Row],[Where do you work]],tblCountries[[Actual]:[Mapping]],2,FALSE)</f>
        <v>USA</v>
      </c>
      <c r="M1282" s="12" t="str">
        <f>VLOOKUP(tblSalaries[[#This Row],[clean Country]], mapping!$M$4:$N$137, 2, FALSE)</f>
        <v>US / Canada</v>
      </c>
      <c r="N1282" s="3" t="s">
        <v>38</v>
      </c>
      <c r="O1282" s="12">
        <v>5</v>
      </c>
    </row>
    <row r="1283" spans="2:16" ht="15" customHeight="1">
      <c r="B1283" s="3" t="s">
        <v>2639</v>
      </c>
      <c r="C1283" s="12" t="str">
        <f>IF(AND(tblSalaries[[#This Row],[Region]]=Selected_Region, tblSalaries[[#This Row],[Job Type]]=Selected_Job_Type), COUNT($C$5:C1282), "")</f>
        <v/>
      </c>
      <c r="D1283" s="5">
        <v>41055.905486111114</v>
      </c>
      <c r="E1283" s="6">
        <v>48000</v>
      </c>
      <c r="F1283" s="3">
        <v>48000</v>
      </c>
      <c r="G1283" s="3" t="s">
        <v>36</v>
      </c>
      <c r="H1283" s="3">
        <f>tblSalaries[[#This Row],[clean Salary (in local currency)]]*VLOOKUP(tblSalaries[[#This Row],[Currency]],tblXrate[#Data],2,FALSE)</f>
        <v>48000</v>
      </c>
      <c r="I1283" s="3" t="s">
        <v>2640</v>
      </c>
      <c r="J1283" s="3" t="s">
        <v>134</v>
      </c>
      <c r="K1283" s="3" t="s">
        <v>0</v>
      </c>
      <c r="L1283" s="3" t="str">
        <f>VLOOKUP(tblSalaries[[#This Row],[Where do you work]],tblCountries[[Actual]:[Mapping]],2,FALSE)</f>
        <v>USA</v>
      </c>
      <c r="M1283" s="12" t="str">
        <f>VLOOKUP(tblSalaries[[#This Row],[clean Country]], mapping!$M$4:$N$137, 2, FALSE)</f>
        <v>US / Canada</v>
      </c>
      <c r="N1283" s="3" t="s">
        <v>34</v>
      </c>
      <c r="O1283" s="12">
        <v>2.5</v>
      </c>
      <c r="P1283" s="3">
        <v>16</v>
      </c>
    </row>
    <row r="1284" spans="2:16" ht="15" customHeight="1">
      <c r="B1284" s="3" t="s">
        <v>2641</v>
      </c>
      <c r="C1284" s="12" t="str">
        <f>IF(AND(tblSalaries[[#This Row],[Region]]=Selected_Region, tblSalaries[[#This Row],[Job Type]]=Selected_Job_Type), COUNT($C$5:C1283), "")</f>
        <v/>
      </c>
      <c r="D1284" s="5">
        <v>41058.40115740741</v>
      </c>
      <c r="E1284" s="6" t="s">
        <v>2642</v>
      </c>
      <c r="F1284" s="3">
        <v>43000</v>
      </c>
      <c r="G1284" s="3" t="s">
        <v>36</v>
      </c>
      <c r="H1284" s="3">
        <f>tblSalaries[[#This Row],[clean Salary (in local currency)]]*VLOOKUP(tblSalaries[[#This Row],[Currency]],tblXrate[#Data],2,FALSE)</f>
        <v>43000</v>
      </c>
      <c r="I1284" s="3" t="s">
        <v>2643</v>
      </c>
      <c r="J1284" s="3" t="s">
        <v>134</v>
      </c>
      <c r="K1284" s="3" t="s">
        <v>64</v>
      </c>
      <c r="L1284" s="3" t="str">
        <f>VLOOKUP(tblSalaries[[#This Row],[Where do you work]],tblCountries[[Actual]:[Mapping]],2,FALSE)</f>
        <v>Australia</v>
      </c>
      <c r="M1284" s="12" t="str">
        <f>VLOOKUP(tblSalaries[[#This Row],[clean Country]], mapping!$M$4:$N$137, 2, FALSE)</f>
        <v>Pacific</v>
      </c>
      <c r="N1284" s="3" t="s">
        <v>34</v>
      </c>
      <c r="O1284" s="12">
        <v>2.5</v>
      </c>
      <c r="P1284" s="3">
        <v>4</v>
      </c>
    </row>
    <row r="1285" spans="2:16" ht="15" customHeight="1">
      <c r="B1285" s="3" t="s">
        <v>2644</v>
      </c>
      <c r="C1285" s="12" t="str">
        <f>IF(AND(tblSalaries[[#This Row],[Region]]=Selected_Region, tblSalaries[[#This Row],[Job Type]]=Selected_Job_Type), COUNT($C$5:C1284), "")</f>
        <v/>
      </c>
      <c r="D1285" s="5">
        <v>41055.127187500002</v>
      </c>
      <c r="E1285" s="6">
        <v>80000</v>
      </c>
      <c r="F1285" s="3">
        <v>80000</v>
      </c>
      <c r="G1285" s="3" t="s">
        <v>36</v>
      </c>
      <c r="H1285" s="3">
        <f>tblSalaries[[#This Row],[clean Salary (in local currency)]]*VLOOKUP(tblSalaries[[#This Row],[Currency]],tblXrate[#Data],2,FALSE)</f>
        <v>80000</v>
      </c>
      <c r="I1285" s="3" t="s">
        <v>2645</v>
      </c>
      <c r="J1285" s="3" t="s">
        <v>134</v>
      </c>
      <c r="K1285" s="3" t="s">
        <v>0</v>
      </c>
      <c r="L1285" s="3" t="str">
        <f>VLOOKUP(tblSalaries[[#This Row],[Where do you work]],tblCountries[[Actual]:[Mapping]],2,FALSE)</f>
        <v>USA</v>
      </c>
      <c r="M1285" s="12" t="str">
        <f>VLOOKUP(tblSalaries[[#This Row],[clean Country]], mapping!$M$4:$N$137, 2, FALSE)</f>
        <v>US / Canada</v>
      </c>
      <c r="N1285" s="3" t="s">
        <v>73</v>
      </c>
      <c r="O1285" s="12">
        <v>1.5</v>
      </c>
    </row>
    <row r="1286" spans="2:16" ht="15" customHeight="1">
      <c r="B1286" s="3" t="s">
        <v>2646</v>
      </c>
      <c r="C1286" s="12" t="str">
        <f>IF(AND(tblSalaries[[#This Row],[Region]]=Selected_Region, tblSalaries[[#This Row],[Job Type]]=Selected_Job_Type), COUNT($C$5:C1285), "")</f>
        <v/>
      </c>
      <c r="D1286" s="5">
        <v>41060.992083333331</v>
      </c>
      <c r="E1286" s="6" t="s">
        <v>2647</v>
      </c>
      <c r="F1286" s="3">
        <v>90000</v>
      </c>
      <c r="G1286" s="3" t="s">
        <v>36</v>
      </c>
      <c r="H1286" s="3">
        <f>tblSalaries[[#This Row],[clean Salary (in local currency)]]*VLOOKUP(tblSalaries[[#This Row],[Currency]],tblXrate[#Data],2,FALSE)</f>
        <v>90000</v>
      </c>
      <c r="I1286" s="3" t="s">
        <v>2648</v>
      </c>
      <c r="J1286" s="3" t="s">
        <v>134</v>
      </c>
      <c r="K1286" s="3" t="s">
        <v>0</v>
      </c>
      <c r="L1286" s="3" t="str">
        <f>VLOOKUP(tblSalaries[[#This Row],[Where do you work]],tblCountries[[Actual]:[Mapping]],2,FALSE)</f>
        <v>USA</v>
      </c>
      <c r="M1286" s="12" t="str">
        <f>VLOOKUP(tblSalaries[[#This Row],[clean Country]], mapping!$M$4:$N$137, 2, FALSE)</f>
        <v>US / Canada</v>
      </c>
      <c r="N1286" s="3" t="s">
        <v>38</v>
      </c>
      <c r="O1286" s="12">
        <v>5</v>
      </c>
      <c r="P1286" s="3">
        <v>25</v>
      </c>
    </row>
    <row r="1287" spans="2:16" ht="15" customHeight="1">
      <c r="B1287" s="3" t="s">
        <v>3172</v>
      </c>
      <c r="C1287" s="12" t="str">
        <f>IF(AND(tblSalaries[[#This Row],[Region]]=Selected_Region, tblSalaries[[#This Row],[Job Type]]=Selected_Job_Type), COUNT($C$5:C1286), "")</f>
        <v/>
      </c>
      <c r="D1287" s="5">
        <v>41055.4452662037</v>
      </c>
      <c r="E1287" s="6" t="s">
        <v>462</v>
      </c>
      <c r="F1287" s="3">
        <v>850000</v>
      </c>
      <c r="G1287" s="3" t="s">
        <v>31</v>
      </c>
      <c r="H1287" s="3">
        <f>tblSalaries[[#This Row],[clean Salary (in local currency)]]*VLOOKUP(tblSalaries[[#This Row],[Currency]],tblXrate[#Data],2,FALSE)</f>
        <v>15136.729184326183</v>
      </c>
      <c r="I1287" s="3" t="s">
        <v>3163</v>
      </c>
      <c r="J1287" s="3" t="s">
        <v>112</v>
      </c>
      <c r="K1287" s="3" t="s">
        <v>1</v>
      </c>
      <c r="L1287" s="3" t="str">
        <f>VLOOKUP(tblSalaries[[#This Row],[Where do you work]],tblCountries[[Actual]:[Mapping]],2,FALSE)</f>
        <v>India</v>
      </c>
      <c r="M1287" s="12" t="str">
        <f>VLOOKUP(tblSalaries[[#This Row],[clean Country]], mapping!$M$4:$N$137, 2, FALSE)</f>
        <v>Asia</v>
      </c>
      <c r="N1287" s="3" t="s">
        <v>38</v>
      </c>
      <c r="O1287" s="12">
        <v>5</v>
      </c>
      <c r="P1287" s="3">
        <v>6</v>
      </c>
    </row>
    <row r="1288" spans="2:16" ht="15" customHeight="1">
      <c r="B1288" s="3" t="s">
        <v>3395</v>
      </c>
      <c r="C1288" s="12" t="str">
        <f>IF(AND(tblSalaries[[#This Row],[Region]]=Selected_Region, tblSalaries[[#This Row],[Job Type]]=Selected_Job_Type), COUNT($C$5:C1287), "")</f>
        <v/>
      </c>
      <c r="D1288" s="5">
        <v>41055.893761574072</v>
      </c>
      <c r="E1288" s="6">
        <v>850000</v>
      </c>
      <c r="F1288" s="3">
        <v>850000</v>
      </c>
      <c r="G1288" s="3" t="s">
        <v>31</v>
      </c>
      <c r="H1288" s="3">
        <f>tblSalaries[[#This Row],[clean Salary (in local currency)]]*VLOOKUP(tblSalaries[[#This Row],[Currency]],tblXrate[#Data],2,FALSE)</f>
        <v>15136.729184326183</v>
      </c>
      <c r="I1288" s="3" t="s">
        <v>3396</v>
      </c>
      <c r="J1288" s="3" t="s">
        <v>112</v>
      </c>
      <c r="K1288" s="3" t="s">
        <v>1</v>
      </c>
      <c r="L1288" s="3" t="str">
        <f>VLOOKUP(tblSalaries[[#This Row],[Where do you work]],tblCountries[[Actual]:[Mapping]],2,FALSE)</f>
        <v>India</v>
      </c>
      <c r="M1288" s="12" t="str">
        <f>VLOOKUP(tblSalaries[[#This Row],[clean Country]], mapping!$M$4:$N$137, 2, FALSE)</f>
        <v>Asia</v>
      </c>
      <c r="N1288" s="3" t="s">
        <v>38</v>
      </c>
      <c r="O1288" s="12">
        <v>5</v>
      </c>
      <c r="P1288" s="3">
        <v>2</v>
      </c>
    </row>
    <row r="1289" spans="2:16" ht="15" customHeight="1">
      <c r="B1289" s="3" t="s">
        <v>3484</v>
      </c>
      <c r="C1289" s="12" t="str">
        <f>IF(AND(tblSalaries[[#This Row],[Region]]=Selected_Region, tblSalaries[[#This Row],[Job Type]]=Selected_Job_Type), COUNT($C$5:C1288), "")</f>
        <v/>
      </c>
      <c r="D1289" s="5">
        <v>41061.130219907405</v>
      </c>
      <c r="E1289" s="6" t="s">
        <v>3485</v>
      </c>
      <c r="F1289" s="3">
        <v>850000</v>
      </c>
      <c r="G1289" s="3" t="s">
        <v>31</v>
      </c>
      <c r="H1289" s="3">
        <f>tblSalaries[[#This Row],[clean Salary (in local currency)]]*VLOOKUP(tblSalaries[[#This Row],[Currency]],tblXrate[#Data],2,FALSE)</f>
        <v>15136.729184326183</v>
      </c>
      <c r="I1289" s="3" t="s">
        <v>3486</v>
      </c>
      <c r="J1289" s="3" t="s">
        <v>112</v>
      </c>
      <c r="K1289" s="3" t="s">
        <v>1</v>
      </c>
      <c r="L1289" s="3" t="str">
        <f>VLOOKUP(tblSalaries[[#This Row],[Where do you work]],tblCountries[[Actual]:[Mapping]],2,FALSE)</f>
        <v>India</v>
      </c>
      <c r="M1289" s="12" t="str">
        <f>VLOOKUP(tblSalaries[[#This Row],[clean Country]], mapping!$M$4:$N$137, 2, FALSE)</f>
        <v>Asia</v>
      </c>
      <c r="N1289" s="3" t="s">
        <v>38</v>
      </c>
      <c r="O1289" s="12">
        <v>5</v>
      </c>
      <c r="P1289" s="3">
        <v>5</v>
      </c>
    </row>
    <row r="1290" spans="2:16" ht="15" customHeight="1">
      <c r="B1290" s="3" t="s">
        <v>2657</v>
      </c>
      <c r="C1290" s="12" t="str">
        <f>IF(AND(tblSalaries[[#This Row],[Region]]=Selected_Region, tblSalaries[[#This Row],[Job Type]]=Selected_Job_Type), COUNT($C$5:C1289), "")</f>
        <v/>
      </c>
      <c r="D1290" s="5">
        <v>41055.047222222223</v>
      </c>
      <c r="E1290" s="6">
        <v>28000</v>
      </c>
      <c r="F1290" s="3">
        <v>28000</v>
      </c>
      <c r="G1290" s="3" t="s">
        <v>108</v>
      </c>
      <c r="H1290" s="3">
        <f>tblSalaries[[#This Row],[clean Salary (in local currency)]]*VLOOKUP(tblSalaries[[#This Row],[Currency]],tblXrate[#Data],2,FALSE)</f>
        <v>44132.991617883956</v>
      </c>
      <c r="I1290" s="3" t="s">
        <v>2658</v>
      </c>
      <c r="J1290" s="3" t="s">
        <v>112</v>
      </c>
      <c r="K1290" s="3" t="s">
        <v>89</v>
      </c>
      <c r="L1290" s="3" t="str">
        <f>VLOOKUP(tblSalaries[[#This Row],[Where do you work]],tblCountries[[Actual]:[Mapping]],2,FALSE)</f>
        <v>UK</v>
      </c>
      <c r="M1290" s="12" t="str">
        <f>VLOOKUP(tblSalaries[[#This Row],[clean Country]], mapping!$M$4:$N$137, 2, FALSE)</f>
        <v>EU</v>
      </c>
      <c r="N1290" s="3" t="s">
        <v>61</v>
      </c>
      <c r="O1290" s="12">
        <v>8</v>
      </c>
    </row>
    <row r="1291" spans="2:16" ht="15" customHeight="1">
      <c r="B1291" s="3" t="s">
        <v>2087</v>
      </c>
      <c r="C1291" s="12" t="str">
        <f>IF(AND(tblSalaries[[#This Row],[Region]]=Selected_Region, tblSalaries[[#This Row],[Job Type]]=Selected_Job_Type), COUNT($C$5:C1290), "")</f>
        <v/>
      </c>
      <c r="D1291" s="5">
        <v>41057.809074074074</v>
      </c>
      <c r="E1291" s="6" t="s">
        <v>2088</v>
      </c>
      <c r="F1291" s="3">
        <v>853000</v>
      </c>
      <c r="G1291" s="3" t="s">
        <v>31</v>
      </c>
      <c r="H1291" s="3">
        <f>tblSalaries[[#This Row],[clean Salary (in local currency)]]*VLOOKUP(tblSalaries[[#This Row],[Currency]],tblXrate[#Data],2,FALSE)</f>
        <v>15190.15293438851</v>
      </c>
      <c r="I1291" s="3" t="s">
        <v>2089</v>
      </c>
      <c r="J1291" s="3" t="s">
        <v>112</v>
      </c>
      <c r="K1291" s="3" t="s">
        <v>1</v>
      </c>
      <c r="L1291" s="3" t="str">
        <f>VLOOKUP(tblSalaries[[#This Row],[Where do you work]],tblCountries[[Actual]:[Mapping]],2,FALSE)</f>
        <v>India</v>
      </c>
      <c r="M1291" s="12" t="str">
        <f>VLOOKUP(tblSalaries[[#This Row],[clean Country]], mapping!$M$4:$N$137, 2, FALSE)</f>
        <v>Asia</v>
      </c>
      <c r="N1291" s="3" t="s">
        <v>34</v>
      </c>
      <c r="O1291" s="12">
        <v>2.5</v>
      </c>
      <c r="P1291" s="3">
        <v>6</v>
      </c>
    </row>
    <row r="1292" spans="2:16" ht="15" customHeight="1">
      <c r="B1292" s="3" t="s">
        <v>1527</v>
      </c>
      <c r="C1292" s="12" t="str">
        <f>IF(AND(tblSalaries[[#This Row],[Region]]=Selected_Region, tblSalaries[[#This Row],[Job Type]]=Selected_Job_Type), COUNT($C$5:C1291), "")</f>
        <v/>
      </c>
      <c r="D1292" s="5">
        <v>41055.946666666663</v>
      </c>
      <c r="E1292" s="6">
        <v>15500</v>
      </c>
      <c r="F1292" s="3">
        <v>15500</v>
      </c>
      <c r="G1292" s="3" t="s">
        <v>36</v>
      </c>
      <c r="H1292" s="3">
        <f>tblSalaries[[#This Row],[clean Salary (in local currency)]]*VLOOKUP(tblSalaries[[#This Row],[Currency]],tblXrate[#Data],2,FALSE)</f>
        <v>15500</v>
      </c>
      <c r="I1292" s="3" t="s">
        <v>374</v>
      </c>
      <c r="J1292" s="3" t="s">
        <v>374</v>
      </c>
      <c r="K1292" s="3" t="s">
        <v>1</v>
      </c>
      <c r="L1292" s="3" t="str">
        <f>VLOOKUP(tblSalaries[[#This Row],[Where do you work]],tblCountries[[Actual]:[Mapping]],2,FALSE)</f>
        <v>India</v>
      </c>
      <c r="M1292" s="12" t="str">
        <f>VLOOKUP(tblSalaries[[#This Row],[clean Country]], mapping!$M$4:$N$137, 2, FALSE)</f>
        <v>Asia</v>
      </c>
      <c r="N1292" s="3" t="s">
        <v>73</v>
      </c>
      <c r="O1292" s="12">
        <v>1.5</v>
      </c>
      <c r="P1292" s="3">
        <v>3</v>
      </c>
    </row>
    <row r="1293" spans="2:16" ht="15" customHeight="1">
      <c r="B1293" s="3" t="s">
        <v>2664</v>
      </c>
      <c r="C1293" s="12" t="str">
        <f>IF(AND(tblSalaries[[#This Row],[Region]]=Selected_Region, tblSalaries[[#This Row],[Job Type]]=Selected_Job_Type), COUNT($C$5:C1292), "")</f>
        <v/>
      </c>
      <c r="D1293" s="5">
        <v>41058.210717592592</v>
      </c>
      <c r="E1293" s="6" t="s">
        <v>2665</v>
      </c>
      <c r="F1293" s="3">
        <v>450000</v>
      </c>
      <c r="G1293" s="3" t="s">
        <v>1146</v>
      </c>
      <c r="H1293" s="3">
        <f>tblSalaries[[#This Row],[clean Salary (in local currency)]]*VLOOKUP(tblSalaries[[#This Row],[Currency]],tblXrate[#Data],2,FALSE)</f>
        <v>76906.906752939132</v>
      </c>
      <c r="I1293" s="3" t="s">
        <v>2666</v>
      </c>
      <c r="J1293" s="3" t="s">
        <v>444</v>
      </c>
      <c r="K1293" s="3" t="s">
        <v>1096</v>
      </c>
      <c r="L1293" s="3" t="str">
        <f>VLOOKUP(tblSalaries[[#This Row],[Where do you work]],tblCountries[[Actual]:[Mapping]],2,FALSE)</f>
        <v>Denmark</v>
      </c>
      <c r="M1293" s="12" t="str">
        <f>VLOOKUP(tblSalaries[[#This Row],[clean Country]], mapping!$M$4:$N$137, 2, FALSE)</f>
        <v>EU</v>
      </c>
      <c r="N1293" s="3" t="s">
        <v>61</v>
      </c>
      <c r="O1293" s="12">
        <v>8</v>
      </c>
      <c r="P1293" s="3">
        <v>17</v>
      </c>
    </row>
    <row r="1294" spans="2:16" ht="15" customHeight="1">
      <c r="B1294" s="3" t="s">
        <v>1524</v>
      </c>
      <c r="C1294" s="12" t="str">
        <f>IF(AND(tblSalaries[[#This Row],[Region]]=Selected_Region, tblSalaries[[#This Row],[Job Type]]=Selected_Job_Type), COUNT($C$5:C1293), "")</f>
        <v/>
      </c>
      <c r="D1294" s="5">
        <v>41055.682986111111</v>
      </c>
      <c r="E1294" s="6">
        <v>16000</v>
      </c>
      <c r="F1294" s="3">
        <v>16000</v>
      </c>
      <c r="G1294" s="3" t="s">
        <v>36</v>
      </c>
      <c r="H1294" s="3">
        <f>tblSalaries[[#This Row],[clean Salary (in local currency)]]*VLOOKUP(tblSalaries[[#This Row],[Currency]],tblXrate[#Data],2,FALSE)</f>
        <v>16000</v>
      </c>
      <c r="I1294" s="3" t="s">
        <v>374</v>
      </c>
      <c r="J1294" s="3" t="s">
        <v>374</v>
      </c>
      <c r="K1294" s="3" t="s">
        <v>1</v>
      </c>
      <c r="L1294" s="3" t="str">
        <f>VLOOKUP(tblSalaries[[#This Row],[Where do you work]],tblCountries[[Actual]:[Mapping]],2,FALSE)</f>
        <v>India</v>
      </c>
      <c r="M1294" s="12" t="str">
        <f>VLOOKUP(tblSalaries[[#This Row],[clean Country]], mapping!$M$4:$N$137, 2, FALSE)</f>
        <v>Asia</v>
      </c>
      <c r="N1294" s="3" t="s">
        <v>34</v>
      </c>
      <c r="O1294" s="12">
        <v>2.5</v>
      </c>
      <c r="P1294" s="3">
        <v>5</v>
      </c>
    </row>
    <row r="1295" spans="2:16" ht="15" customHeight="1">
      <c r="B1295" s="3" t="s">
        <v>2668</v>
      </c>
      <c r="C1295" s="12" t="str">
        <f>IF(AND(tblSalaries[[#This Row],[Region]]=Selected_Region, tblSalaries[[#This Row],[Job Type]]=Selected_Job_Type), COUNT($C$5:C1294), "")</f>
        <v/>
      </c>
      <c r="D1295" s="5">
        <v>41061.831770833334</v>
      </c>
      <c r="E1295" s="6" t="s">
        <v>1801</v>
      </c>
      <c r="F1295" s="3">
        <v>80000</v>
      </c>
      <c r="G1295" s="3" t="s">
        <v>108</v>
      </c>
      <c r="H1295" s="3">
        <f>tblSalaries[[#This Row],[clean Salary (in local currency)]]*VLOOKUP(tblSalaries[[#This Row],[Currency]],tblXrate[#Data],2,FALSE)</f>
        <v>126094.26176538273</v>
      </c>
      <c r="I1295" s="3" t="s">
        <v>2669</v>
      </c>
      <c r="J1295" s="3" t="s">
        <v>41</v>
      </c>
      <c r="K1295" s="3" t="s">
        <v>89</v>
      </c>
      <c r="L1295" s="3" t="str">
        <f>VLOOKUP(tblSalaries[[#This Row],[Where do you work]],tblCountries[[Actual]:[Mapping]],2,FALSE)</f>
        <v>UK</v>
      </c>
      <c r="M1295" s="12" t="str">
        <f>VLOOKUP(tblSalaries[[#This Row],[clean Country]], mapping!$M$4:$N$137, 2, FALSE)</f>
        <v>EU</v>
      </c>
      <c r="N1295" s="3" t="s">
        <v>38</v>
      </c>
      <c r="O1295" s="12">
        <v>5</v>
      </c>
      <c r="P1295" s="3">
        <v>12</v>
      </c>
    </row>
    <row r="1296" spans="2:16" ht="15" customHeight="1">
      <c r="B1296" s="3" t="s">
        <v>2670</v>
      </c>
      <c r="C1296" s="12" t="str">
        <f>IF(AND(tblSalaries[[#This Row],[Region]]=Selected_Region, tblSalaries[[#This Row],[Job Type]]=Selected_Job_Type), COUNT($C$5:C1295), "")</f>
        <v/>
      </c>
      <c r="D1296" s="5">
        <v>41059.33699074074</v>
      </c>
      <c r="E1296" s="6" t="s">
        <v>2671</v>
      </c>
      <c r="F1296" s="3">
        <v>55000</v>
      </c>
      <c r="G1296" s="3" t="s">
        <v>63</v>
      </c>
      <c r="H1296" s="3">
        <f>tblSalaries[[#This Row],[clean Salary (in local currency)]]*VLOOKUP(tblSalaries[[#This Row],[Currency]],tblXrate[#Data],2,FALSE)</f>
        <v>56095.031102144967</v>
      </c>
      <c r="I1296" s="3" t="s">
        <v>2672</v>
      </c>
      <c r="J1296" s="3" t="s">
        <v>112</v>
      </c>
      <c r="K1296" s="3" t="s">
        <v>64</v>
      </c>
      <c r="L1296" s="3" t="str">
        <f>VLOOKUP(tblSalaries[[#This Row],[Where do you work]],tblCountries[[Actual]:[Mapping]],2,FALSE)</f>
        <v>Australia</v>
      </c>
      <c r="M1296" s="12" t="str">
        <f>VLOOKUP(tblSalaries[[#This Row],[clean Country]], mapping!$M$4:$N$137, 2, FALSE)</f>
        <v>Pacific</v>
      </c>
      <c r="N1296" s="3" t="s">
        <v>34</v>
      </c>
      <c r="O1296" s="12">
        <v>2.5</v>
      </c>
      <c r="P1296" s="3">
        <v>11</v>
      </c>
    </row>
    <row r="1297" spans="2:16" ht="15" customHeight="1">
      <c r="B1297" s="3" t="s">
        <v>2673</v>
      </c>
      <c r="C1297" s="12" t="str">
        <f>IF(AND(tblSalaries[[#This Row],[Region]]=Selected_Region, tblSalaries[[#This Row],[Job Type]]=Selected_Job_Type), COUNT($C$5:C1296), "")</f>
        <v/>
      </c>
      <c r="D1297" s="5">
        <v>41055.028090277781</v>
      </c>
      <c r="E1297" s="6">
        <v>24000</v>
      </c>
      <c r="F1297" s="3">
        <v>24000</v>
      </c>
      <c r="G1297" s="3" t="s">
        <v>36</v>
      </c>
      <c r="H1297" s="3">
        <f>tblSalaries[[#This Row],[clean Salary (in local currency)]]*VLOOKUP(tblSalaries[[#This Row],[Currency]],tblXrate[#Data],2,FALSE)</f>
        <v>24000</v>
      </c>
      <c r="I1297" s="3" t="s">
        <v>2674</v>
      </c>
      <c r="J1297" s="3" t="s">
        <v>134</v>
      </c>
      <c r="K1297" s="3" t="s">
        <v>0</v>
      </c>
      <c r="L1297" s="3" t="str">
        <f>VLOOKUP(tblSalaries[[#This Row],[Where do you work]],tblCountries[[Actual]:[Mapping]],2,FALSE)</f>
        <v>USA</v>
      </c>
      <c r="M1297" s="12" t="str">
        <f>VLOOKUP(tblSalaries[[#This Row],[clean Country]], mapping!$M$4:$N$137, 2, FALSE)</f>
        <v>US / Canada</v>
      </c>
      <c r="N1297" s="3" t="s">
        <v>34</v>
      </c>
      <c r="O1297" s="12">
        <v>2.5</v>
      </c>
    </row>
    <row r="1298" spans="2:16" ht="15" customHeight="1">
      <c r="B1298" s="3" t="s">
        <v>2473</v>
      </c>
      <c r="C1298" s="12" t="str">
        <f>IF(AND(tblSalaries[[#This Row],[Region]]=Selected_Region, tblSalaries[[#This Row],[Job Type]]=Selected_Job_Type), COUNT($C$5:C1297), "")</f>
        <v/>
      </c>
      <c r="D1298" s="5">
        <v>41055.812199074076</v>
      </c>
      <c r="E1298" s="6">
        <v>16000</v>
      </c>
      <c r="F1298" s="3">
        <v>16000</v>
      </c>
      <c r="G1298" s="3" t="s">
        <v>36</v>
      </c>
      <c r="H1298" s="3">
        <f>tblSalaries[[#This Row],[clean Salary (in local currency)]]*VLOOKUP(tblSalaries[[#This Row],[Currency]],tblXrate[#Data],2,FALSE)</f>
        <v>16000</v>
      </c>
      <c r="I1298" s="3" t="s">
        <v>2474</v>
      </c>
      <c r="J1298" s="3" t="s">
        <v>632</v>
      </c>
      <c r="K1298" s="3" t="s">
        <v>1</v>
      </c>
      <c r="L1298" s="3" t="str">
        <f>VLOOKUP(tblSalaries[[#This Row],[Where do you work]],tblCountries[[Actual]:[Mapping]],2,FALSE)</f>
        <v>India</v>
      </c>
      <c r="M1298" s="12" t="str">
        <f>VLOOKUP(tblSalaries[[#This Row],[clean Country]], mapping!$M$4:$N$137, 2, FALSE)</f>
        <v>Asia</v>
      </c>
      <c r="N1298" s="3" t="s">
        <v>61</v>
      </c>
      <c r="O1298" s="12">
        <v>8</v>
      </c>
      <c r="P1298" s="3">
        <v>1</v>
      </c>
    </row>
    <row r="1299" spans="2:16" ht="15" customHeight="1">
      <c r="B1299" s="3" t="s">
        <v>1359</v>
      </c>
      <c r="C1299" s="12" t="str">
        <f>IF(AND(tblSalaries[[#This Row],[Region]]=Selected_Region, tblSalaries[[#This Row],[Job Type]]=Selected_Job_Type), COUNT($C$5:C1298), "")</f>
        <v/>
      </c>
      <c r="D1299" s="5">
        <v>41055.035416666666</v>
      </c>
      <c r="E1299" s="6" t="s">
        <v>1360</v>
      </c>
      <c r="F1299" s="3">
        <v>60000</v>
      </c>
      <c r="G1299" s="3" t="s">
        <v>48</v>
      </c>
      <c r="H1299" s="3">
        <f>tblSalaries[[#This Row],[clean Salary (in local currency)]]*VLOOKUP(tblSalaries[[#This Row],[Currency]],tblXrate[#Data],2,FALSE)</f>
        <v>59001.691381819612</v>
      </c>
      <c r="I1299" s="3" t="s">
        <v>1361</v>
      </c>
      <c r="J1299" s="3" t="s">
        <v>112</v>
      </c>
      <c r="K1299" s="3" t="s">
        <v>50</v>
      </c>
      <c r="L1299" s="3" t="str">
        <f>VLOOKUP(tblSalaries[[#This Row],[Where do you work]],tblCountries[[Actual]:[Mapping]],2,FALSE)</f>
        <v>Canada</v>
      </c>
      <c r="M1299" s="12" t="str">
        <f>VLOOKUP(tblSalaries[[#This Row],[clean Country]], mapping!$M$4:$N$137, 2, FALSE)</f>
        <v>US / Canada</v>
      </c>
      <c r="N1299" s="3" t="s">
        <v>34</v>
      </c>
      <c r="O1299" s="12">
        <v>2.5</v>
      </c>
    </row>
    <row r="1300" spans="2:16" ht="15" customHeight="1">
      <c r="B1300" s="3" t="s">
        <v>389</v>
      </c>
      <c r="C1300" s="12" t="str">
        <f>IF(AND(tblSalaries[[#This Row],[Region]]=Selected_Region, tblSalaries[[#This Row],[Job Type]]=Selected_Job_Type), COUNT($C$5:C1299), "")</f>
        <v/>
      </c>
      <c r="D1300" s="5">
        <v>41054.203043981484</v>
      </c>
      <c r="E1300" s="6" t="s">
        <v>390</v>
      </c>
      <c r="F1300" s="3">
        <v>900000</v>
      </c>
      <c r="G1300" s="3" t="s">
        <v>31</v>
      </c>
      <c r="H1300" s="3">
        <f>tblSalaries[[#This Row],[clean Salary (in local currency)]]*VLOOKUP(tblSalaries[[#This Row],[Currency]],tblXrate[#Data],2,FALSE)</f>
        <v>16027.125018698311</v>
      </c>
      <c r="I1300" s="3" t="s">
        <v>391</v>
      </c>
      <c r="J1300" s="3" t="s">
        <v>374</v>
      </c>
      <c r="K1300" s="3" t="s">
        <v>1</v>
      </c>
      <c r="L1300" s="3" t="str">
        <f>VLOOKUP(tblSalaries[[#This Row],[Where do you work]],tblCountries[[Actual]:[Mapping]],2,FALSE)</f>
        <v>India</v>
      </c>
      <c r="M1300" s="12" t="str">
        <f>VLOOKUP(tblSalaries[[#This Row],[clean Country]], mapping!$M$4:$N$137, 2, FALSE)</f>
        <v>Asia</v>
      </c>
      <c r="N1300" s="3" t="s">
        <v>73</v>
      </c>
      <c r="O1300" s="12">
        <v>1.5</v>
      </c>
    </row>
    <row r="1301" spans="2:16" ht="15" customHeight="1">
      <c r="B1301" s="3" t="s">
        <v>2682</v>
      </c>
      <c r="C1301" s="12" t="str">
        <f>IF(AND(tblSalaries[[#This Row],[Region]]=Selected_Region, tblSalaries[[#This Row],[Job Type]]=Selected_Job_Type), COUNT($C$5:C1300), "")</f>
        <v/>
      </c>
      <c r="D1301" s="5">
        <v>41055.337071759262</v>
      </c>
      <c r="E1301" s="6">
        <v>40414</v>
      </c>
      <c r="F1301" s="3">
        <v>40414</v>
      </c>
      <c r="G1301" s="3" t="s">
        <v>36</v>
      </c>
      <c r="H1301" s="3">
        <f>tblSalaries[[#This Row],[clean Salary (in local currency)]]*VLOOKUP(tblSalaries[[#This Row],[Currency]],tblXrate[#Data],2,FALSE)</f>
        <v>40414</v>
      </c>
      <c r="I1301" s="3" t="s">
        <v>2683</v>
      </c>
      <c r="J1301" s="3" t="s">
        <v>112</v>
      </c>
      <c r="K1301" s="3" t="s">
        <v>0</v>
      </c>
      <c r="L1301" s="3" t="str">
        <f>VLOOKUP(tblSalaries[[#This Row],[Where do you work]],tblCountries[[Actual]:[Mapping]],2,FALSE)</f>
        <v>USA</v>
      </c>
      <c r="M1301" s="12" t="str">
        <f>VLOOKUP(tblSalaries[[#This Row],[clean Country]], mapping!$M$4:$N$137, 2, FALSE)</f>
        <v>US / Canada</v>
      </c>
      <c r="N1301" s="3" t="s">
        <v>38</v>
      </c>
      <c r="O1301" s="12">
        <v>5</v>
      </c>
      <c r="P1301" s="3">
        <v>8</v>
      </c>
    </row>
    <row r="1302" spans="2:16" ht="15" customHeight="1">
      <c r="B1302" s="3" t="s">
        <v>2684</v>
      </c>
      <c r="C1302" s="12" t="str">
        <f>IF(AND(tblSalaries[[#This Row],[Region]]=Selected_Region, tblSalaries[[#This Row],[Job Type]]=Selected_Job_Type), COUNT($C$5:C1301), "")</f>
        <v/>
      </c>
      <c r="D1302" s="5">
        <v>41079.142754629633</v>
      </c>
      <c r="E1302" s="6">
        <v>43000</v>
      </c>
      <c r="F1302" s="3">
        <v>43000</v>
      </c>
      <c r="G1302" s="3" t="s">
        <v>36</v>
      </c>
      <c r="H1302" s="3">
        <f>tblSalaries[[#This Row],[clean Salary (in local currency)]]*VLOOKUP(tblSalaries[[#This Row],[Currency]],tblXrate[#Data],2,FALSE)</f>
        <v>43000</v>
      </c>
      <c r="I1302" s="3" t="s">
        <v>2683</v>
      </c>
      <c r="J1302" s="3" t="s">
        <v>112</v>
      </c>
      <c r="K1302" s="3" t="s">
        <v>0</v>
      </c>
      <c r="L1302" s="3" t="str">
        <f>VLOOKUP(tblSalaries[[#This Row],[Where do you work]],tblCountries[[Actual]:[Mapping]],2,FALSE)</f>
        <v>USA</v>
      </c>
      <c r="M1302" s="12" t="str">
        <f>VLOOKUP(tblSalaries[[#This Row],[clean Country]], mapping!$M$4:$N$137, 2, FALSE)</f>
        <v>US / Canada</v>
      </c>
      <c r="N1302" s="3" t="s">
        <v>38</v>
      </c>
      <c r="O1302" s="12">
        <v>5</v>
      </c>
      <c r="P1302" s="3">
        <v>5</v>
      </c>
    </row>
    <row r="1303" spans="2:16" ht="15" customHeight="1">
      <c r="B1303" s="3" t="s">
        <v>2685</v>
      </c>
      <c r="C1303" s="12" t="str">
        <f>IF(AND(tblSalaries[[#This Row],[Region]]=Selected_Region, tblSalaries[[#This Row],[Job Type]]=Selected_Job_Type), COUNT($C$5:C1302), "")</f>
        <v/>
      </c>
      <c r="D1303" s="5">
        <v>41057.777303240742</v>
      </c>
      <c r="E1303" s="6">
        <v>90000</v>
      </c>
      <c r="F1303" s="3">
        <v>90000</v>
      </c>
      <c r="G1303" s="3" t="s">
        <v>36</v>
      </c>
      <c r="H1303" s="3">
        <f>tblSalaries[[#This Row],[clean Salary (in local currency)]]*VLOOKUP(tblSalaries[[#This Row],[Currency]],tblXrate[#Data],2,FALSE)</f>
        <v>90000</v>
      </c>
      <c r="I1303" s="3" t="s">
        <v>2686</v>
      </c>
      <c r="J1303" s="3" t="s">
        <v>134</v>
      </c>
      <c r="K1303" s="3" t="s">
        <v>0</v>
      </c>
      <c r="L1303" s="3" t="str">
        <f>VLOOKUP(tblSalaries[[#This Row],[Where do you work]],tblCountries[[Actual]:[Mapping]],2,FALSE)</f>
        <v>USA</v>
      </c>
      <c r="M1303" s="12" t="str">
        <f>VLOOKUP(tblSalaries[[#This Row],[clean Country]], mapping!$M$4:$N$137, 2, FALSE)</f>
        <v>US / Canada</v>
      </c>
      <c r="N1303" s="3" t="s">
        <v>38</v>
      </c>
      <c r="O1303" s="12">
        <v>5</v>
      </c>
      <c r="P1303" s="3">
        <v>5</v>
      </c>
    </row>
    <row r="1304" spans="2:16" ht="15" customHeight="1">
      <c r="B1304" s="3" t="s">
        <v>1290</v>
      </c>
      <c r="C1304" s="12" t="str">
        <f>IF(AND(tblSalaries[[#This Row],[Region]]=Selected_Region, tblSalaries[[#This Row],[Job Type]]=Selected_Job_Type), COUNT($C$5:C1303), "")</f>
        <v/>
      </c>
      <c r="D1304" s="5">
        <v>41059.524398148147</v>
      </c>
      <c r="E1304" s="6" t="s">
        <v>1291</v>
      </c>
      <c r="F1304" s="3">
        <v>900000</v>
      </c>
      <c r="G1304" s="3" t="s">
        <v>31</v>
      </c>
      <c r="H1304" s="3">
        <f>tblSalaries[[#This Row],[clean Salary (in local currency)]]*VLOOKUP(tblSalaries[[#This Row],[Currency]],tblXrate[#Data],2,FALSE)</f>
        <v>16027.125018698311</v>
      </c>
      <c r="I1304" s="3" t="s">
        <v>1253</v>
      </c>
      <c r="J1304" s="3" t="s">
        <v>112</v>
      </c>
      <c r="K1304" s="3" t="s">
        <v>1</v>
      </c>
      <c r="L1304" s="3" t="str">
        <f>VLOOKUP(tblSalaries[[#This Row],[Where do you work]],tblCountries[[Actual]:[Mapping]],2,FALSE)</f>
        <v>India</v>
      </c>
      <c r="M1304" s="12" t="str">
        <f>VLOOKUP(tblSalaries[[#This Row],[clean Country]], mapping!$M$4:$N$137, 2, FALSE)</f>
        <v>Asia</v>
      </c>
      <c r="N1304" s="3" t="s">
        <v>38</v>
      </c>
      <c r="O1304" s="12">
        <v>5</v>
      </c>
      <c r="P1304" s="3">
        <v>4</v>
      </c>
    </row>
    <row r="1305" spans="2:16" ht="15" customHeight="1">
      <c r="B1305" s="3" t="s">
        <v>2690</v>
      </c>
      <c r="C1305" s="12" t="str">
        <f>IF(AND(tblSalaries[[#This Row],[Region]]=Selected_Region, tblSalaries[[#This Row],[Job Type]]=Selected_Job_Type), COUNT($C$5:C1304), "")</f>
        <v/>
      </c>
      <c r="D1305" s="5">
        <v>41055.106249999997</v>
      </c>
      <c r="E1305" s="6">
        <v>60000</v>
      </c>
      <c r="F1305" s="3">
        <v>60000</v>
      </c>
      <c r="G1305" s="3" t="s">
        <v>36</v>
      </c>
      <c r="H1305" s="3">
        <f>tblSalaries[[#This Row],[clean Salary (in local currency)]]*VLOOKUP(tblSalaries[[#This Row],[Currency]],tblXrate[#Data],2,FALSE)</f>
        <v>60000</v>
      </c>
      <c r="I1305" s="3" t="s">
        <v>2691</v>
      </c>
      <c r="J1305" s="3" t="s">
        <v>134</v>
      </c>
      <c r="K1305" s="3" t="s">
        <v>0</v>
      </c>
      <c r="L1305" s="3" t="str">
        <f>VLOOKUP(tblSalaries[[#This Row],[Where do you work]],tblCountries[[Actual]:[Mapping]],2,FALSE)</f>
        <v>USA</v>
      </c>
      <c r="M1305" s="12" t="str">
        <f>VLOOKUP(tblSalaries[[#This Row],[clean Country]], mapping!$M$4:$N$137, 2, FALSE)</f>
        <v>US / Canada</v>
      </c>
      <c r="N1305" s="3" t="s">
        <v>38</v>
      </c>
      <c r="O1305" s="12">
        <v>5</v>
      </c>
    </row>
    <row r="1306" spans="2:16" ht="15" customHeight="1">
      <c r="B1306" s="3" t="s">
        <v>1372</v>
      </c>
      <c r="C1306" s="12" t="str">
        <f>IF(AND(tblSalaries[[#This Row],[Region]]=Selected_Region, tblSalaries[[#This Row],[Job Type]]=Selected_Job_Type), COUNT($C$5:C1305), "")</f>
        <v/>
      </c>
      <c r="D1306" s="5">
        <v>41055.999224537038</v>
      </c>
      <c r="E1306" s="6" t="s">
        <v>1373</v>
      </c>
      <c r="F1306" s="3">
        <v>900000</v>
      </c>
      <c r="G1306" s="3" t="s">
        <v>31</v>
      </c>
      <c r="H1306" s="3">
        <f>tblSalaries[[#This Row],[clean Salary (in local currency)]]*VLOOKUP(tblSalaries[[#This Row],[Currency]],tblXrate[#Data],2,FALSE)</f>
        <v>16027.125018698311</v>
      </c>
      <c r="I1306" s="3" t="s">
        <v>1371</v>
      </c>
      <c r="J1306" s="3" t="s">
        <v>134</v>
      </c>
      <c r="K1306" s="3" t="s">
        <v>1</v>
      </c>
      <c r="L1306" s="3" t="str">
        <f>VLOOKUP(tblSalaries[[#This Row],[Where do you work]],tblCountries[[Actual]:[Mapping]],2,FALSE)</f>
        <v>India</v>
      </c>
      <c r="M1306" s="12" t="str">
        <f>VLOOKUP(tblSalaries[[#This Row],[clean Country]], mapping!$M$4:$N$137, 2, FALSE)</f>
        <v>Asia</v>
      </c>
      <c r="N1306" s="3" t="s">
        <v>73</v>
      </c>
      <c r="O1306" s="12">
        <v>1.5</v>
      </c>
      <c r="P1306" s="3">
        <v>9</v>
      </c>
    </row>
    <row r="1307" spans="2:16" ht="15" customHeight="1">
      <c r="B1307" s="3" t="s">
        <v>2693</v>
      </c>
      <c r="C1307" s="12" t="str">
        <f>IF(AND(tblSalaries[[#This Row],[Region]]=Selected_Region, tblSalaries[[#This Row],[Job Type]]=Selected_Job_Type), COUNT($C$5:C1306), "")</f>
        <v/>
      </c>
      <c r="D1307" s="5">
        <v>41057.77375</v>
      </c>
      <c r="E1307" s="6" t="s">
        <v>2694</v>
      </c>
      <c r="F1307" s="3">
        <v>216000</v>
      </c>
      <c r="G1307" s="3" t="s">
        <v>972</v>
      </c>
      <c r="H1307" s="3">
        <f>tblSalaries[[#This Row],[clean Salary (in local currency)]]*VLOOKUP(tblSalaries[[#This Row],[Currency]],tblXrate[#Data],2,FALSE)</f>
        <v>5120.2912876821438</v>
      </c>
      <c r="I1307" s="3" t="s">
        <v>2691</v>
      </c>
      <c r="J1307" s="3" t="s">
        <v>134</v>
      </c>
      <c r="K1307" s="3" t="s">
        <v>131</v>
      </c>
      <c r="L1307" s="3" t="str">
        <f>VLOOKUP(tblSalaries[[#This Row],[Where do you work]],tblCountries[[Actual]:[Mapping]],2,FALSE)</f>
        <v>Philippines</v>
      </c>
      <c r="M1307" s="12" t="str">
        <f>VLOOKUP(tblSalaries[[#This Row],[clean Country]], mapping!$M$4:$N$137, 2, FALSE)</f>
        <v>Pacific</v>
      </c>
      <c r="N1307" s="3" t="s">
        <v>38</v>
      </c>
      <c r="O1307" s="12">
        <v>5</v>
      </c>
      <c r="P1307" s="3">
        <v>2</v>
      </c>
    </row>
    <row r="1308" spans="2:16" ht="15" customHeight="1">
      <c r="B1308" s="3" t="s">
        <v>2695</v>
      </c>
      <c r="C1308" s="12" t="str">
        <f>IF(AND(tblSalaries[[#This Row],[Region]]=Selected_Region, tblSalaries[[#This Row],[Job Type]]=Selected_Job_Type), COUNT($C$5:C1307), "")</f>
        <v/>
      </c>
      <c r="D1308" s="5">
        <v>41061.652314814812</v>
      </c>
      <c r="E1308" s="6" t="s">
        <v>2696</v>
      </c>
      <c r="F1308" s="3">
        <v>52000</v>
      </c>
      <c r="G1308" s="3" t="s">
        <v>36</v>
      </c>
      <c r="H1308" s="3">
        <f>tblSalaries[[#This Row],[clean Salary (in local currency)]]*VLOOKUP(tblSalaries[[#This Row],[Currency]],tblXrate[#Data],2,FALSE)</f>
        <v>52000</v>
      </c>
      <c r="I1308" s="3" t="s">
        <v>2691</v>
      </c>
      <c r="J1308" s="3" t="s">
        <v>112</v>
      </c>
      <c r="K1308" s="3" t="s">
        <v>0</v>
      </c>
      <c r="L1308" s="3" t="str">
        <f>VLOOKUP(tblSalaries[[#This Row],[Where do you work]],tblCountries[[Actual]:[Mapping]],2,FALSE)</f>
        <v>USA</v>
      </c>
      <c r="M1308" s="12" t="str">
        <f>VLOOKUP(tblSalaries[[#This Row],[clean Country]], mapping!$M$4:$N$137, 2, FALSE)</f>
        <v>US / Canada</v>
      </c>
      <c r="N1308" s="3" t="s">
        <v>61</v>
      </c>
      <c r="O1308" s="12">
        <v>8</v>
      </c>
      <c r="P1308" s="3">
        <v>5</v>
      </c>
    </row>
    <row r="1309" spans="2:16" ht="15" customHeight="1">
      <c r="B1309" s="3" t="s">
        <v>2697</v>
      </c>
      <c r="C1309" s="12" t="str">
        <f>IF(AND(tblSalaries[[#This Row],[Region]]=Selected_Region, tblSalaries[[#This Row],[Job Type]]=Selected_Job_Type), COUNT($C$5:C1308), "")</f>
        <v/>
      </c>
      <c r="D1309" s="5">
        <v>41057.59207175926</v>
      </c>
      <c r="E1309" s="6" t="s">
        <v>2006</v>
      </c>
      <c r="F1309" s="3">
        <v>12000</v>
      </c>
      <c r="G1309" s="3" t="s">
        <v>36</v>
      </c>
      <c r="H1309" s="3">
        <f>tblSalaries[[#This Row],[clean Salary (in local currency)]]*VLOOKUP(tblSalaries[[#This Row],[Currency]],tblXrate[#Data],2,FALSE)</f>
        <v>12000</v>
      </c>
      <c r="I1309" s="3" t="s">
        <v>2698</v>
      </c>
      <c r="J1309" s="3" t="s">
        <v>433</v>
      </c>
      <c r="K1309" s="3" t="s">
        <v>1810</v>
      </c>
      <c r="L1309" s="3" t="str">
        <f>VLOOKUP(tblSalaries[[#This Row],[Where do you work]],tblCountries[[Actual]:[Mapping]],2,FALSE)</f>
        <v>iran</v>
      </c>
      <c r="M1309" s="12" t="str">
        <f>VLOOKUP(tblSalaries[[#This Row],[clean Country]], mapping!$M$4:$N$137, 2, FALSE)</f>
        <v>Middle East</v>
      </c>
      <c r="N1309" s="3" t="s">
        <v>38</v>
      </c>
      <c r="O1309" s="12">
        <v>5</v>
      </c>
      <c r="P1309" s="3">
        <v>3</v>
      </c>
    </row>
    <row r="1310" spans="2:16" ht="15" customHeight="1">
      <c r="B1310" s="3" t="s">
        <v>2699</v>
      </c>
      <c r="C1310" s="12" t="str">
        <f>IF(AND(tblSalaries[[#This Row],[Region]]=Selected_Region, tblSalaries[[#This Row],[Job Type]]=Selected_Job_Type), COUNT($C$5:C1309), "")</f>
        <v/>
      </c>
      <c r="D1310" s="5">
        <v>41059.713738425926</v>
      </c>
      <c r="E1310" s="6" t="s">
        <v>2700</v>
      </c>
      <c r="F1310" s="3">
        <v>37000</v>
      </c>
      <c r="G1310" s="3" t="s">
        <v>108</v>
      </c>
      <c r="H1310" s="3">
        <f>tblSalaries[[#This Row],[clean Salary (in local currency)]]*VLOOKUP(tblSalaries[[#This Row],[Currency]],tblXrate[#Data],2,FALSE)</f>
        <v>58318.59606648951</v>
      </c>
      <c r="I1310" s="3" t="s">
        <v>2701</v>
      </c>
      <c r="J1310" s="3" t="s">
        <v>134</v>
      </c>
      <c r="K1310" s="3" t="s">
        <v>89</v>
      </c>
      <c r="L1310" s="3" t="str">
        <f>VLOOKUP(tblSalaries[[#This Row],[Where do you work]],tblCountries[[Actual]:[Mapping]],2,FALSE)</f>
        <v>UK</v>
      </c>
      <c r="M1310" s="12" t="str">
        <f>VLOOKUP(tblSalaries[[#This Row],[clean Country]], mapping!$M$4:$N$137, 2, FALSE)</f>
        <v>EU</v>
      </c>
      <c r="N1310" s="3" t="s">
        <v>61</v>
      </c>
      <c r="O1310" s="12">
        <v>8</v>
      </c>
      <c r="P1310" s="3">
        <v>20</v>
      </c>
    </row>
    <row r="1311" spans="2:16" ht="15" customHeight="1">
      <c r="B1311" s="3" t="s">
        <v>2702</v>
      </c>
      <c r="C1311" s="12" t="str">
        <f>IF(AND(tblSalaries[[#This Row],[Region]]=Selected_Region, tblSalaries[[#This Row],[Job Type]]=Selected_Job_Type), COUNT($C$5:C1310), "")</f>
        <v/>
      </c>
      <c r="D1311" s="5">
        <v>41055.070763888885</v>
      </c>
      <c r="E1311" s="6">
        <v>44200</v>
      </c>
      <c r="F1311" s="3">
        <v>44200</v>
      </c>
      <c r="G1311" s="3" t="s">
        <v>36</v>
      </c>
      <c r="H1311" s="3">
        <f>tblSalaries[[#This Row],[clean Salary (in local currency)]]*VLOOKUP(tblSalaries[[#This Row],[Currency]],tblXrate[#Data],2,FALSE)</f>
        <v>44200</v>
      </c>
      <c r="I1311" s="3" t="s">
        <v>2703</v>
      </c>
      <c r="J1311" s="3" t="s">
        <v>112</v>
      </c>
      <c r="K1311" s="3" t="s">
        <v>0</v>
      </c>
      <c r="L1311" s="3" t="str">
        <f>VLOOKUP(tblSalaries[[#This Row],[Where do you work]],tblCountries[[Actual]:[Mapping]],2,FALSE)</f>
        <v>USA</v>
      </c>
      <c r="M1311" s="12" t="str">
        <f>VLOOKUP(tblSalaries[[#This Row],[clean Country]], mapping!$M$4:$N$137, 2, FALSE)</f>
        <v>US / Canada</v>
      </c>
      <c r="N1311" s="3" t="s">
        <v>61</v>
      </c>
      <c r="O1311" s="12">
        <v>8</v>
      </c>
    </row>
    <row r="1312" spans="2:16" ht="15" customHeight="1">
      <c r="B1312" s="3" t="s">
        <v>2704</v>
      </c>
      <c r="C1312" s="12" t="str">
        <f>IF(AND(tblSalaries[[#This Row],[Region]]=Selected_Region, tblSalaries[[#This Row],[Job Type]]=Selected_Job_Type), COUNT($C$5:C1311), "")</f>
        <v/>
      </c>
      <c r="D1312" s="5">
        <v>41073.194479166668</v>
      </c>
      <c r="E1312" s="6">
        <v>33250</v>
      </c>
      <c r="F1312" s="3">
        <v>33250</v>
      </c>
      <c r="G1312" s="3" t="s">
        <v>36</v>
      </c>
      <c r="H1312" s="3">
        <f>tblSalaries[[#This Row],[clean Salary (in local currency)]]*VLOOKUP(tblSalaries[[#This Row],[Currency]],tblXrate[#Data],2,FALSE)</f>
        <v>33250</v>
      </c>
      <c r="I1312" s="3" t="s">
        <v>2705</v>
      </c>
      <c r="J1312" s="3" t="s">
        <v>134</v>
      </c>
      <c r="K1312" s="3" t="s">
        <v>0</v>
      </c>
      <c r="L1312" s="3" t="str">
        <f>VLOOKUP(tblSalaries[[#This Row],[Where do you work]],tblCountries[[Actual]:[Mapping]],2,FALSE)</f>
        <v>USA</v>
      </c>
      <c r="M1312" s="12" t="str">
        <f>VLOOKUP(tblSalaries[[#This Row],[clean Country]], mapping!$M$4:$N$137, 2, FALSE)</f>
        <v>US / Canada</v>
      </c>
      <c r="N1312" s="3" t="s">
        <v>61</v>
      </c>
      <c r="O1312" s="12">
        <v>8</v>
      </c>
      <c r="P1312" s="3">
        <v>20</v>
      </c>
    </row>
    <row r="1313" spans="2:16" ht="15" customHeight="1">
      <c r="B1313" s="3" t="s">
        <v>2078</v>
      </c>
      <c r="C1313" s="12" t="str">
        <f>IF(AND(tblSalaries[[#This Row],[Region]]=Selected_Region, tblSalaries[[#This Row],[Job Type]]=Selected_Job_Type), COUNT($C$5:C1312), "")</f>
        <v/>
      </c>
      <c r="D1313" s="5">
        <v>41073.805844907409</v>
      </c>
      <c r="E1313" s="6">
        <v>900000</v>
      </c>
      <c r="F1313" s="3">
        <v>900000</v>
      </c>
      <c r="G1313" s="3" t="s">
        <v>31</v>
      </c>
      <c r="H1313" s="3">
        <f>tblSalaries[[#This Row],[clean Salary (in local currency)]]*VLOOKUP(tblSalaries[[#This Row],[Currency]],tblXrate[#Data],2,FALSE)</f>
        <v>16027.125018698311</v>
      </c>
      <c r="I1313" s="3" t="s">
        <v>2079</v>
      </c>
      <c r="J1313" s="3" t="s">
        <v>134</v>
      </c>
      <c r="K1313" s="3" t="s">
        <v>1</v>
      </c>
      <c r="L1313" s="3" t="str">
        <f>VLOOKUP(tblSalaries[[#This Row],[Where do you work]],tblCountries[[Actual]:[Mapping]],2,FALSE)</f>
        <v>India</v>
      </c>
      <c r="M1313" s="12" t="str">
        <f>VLOOKUP(tblSalaries[[#This Row],[clean Country]], mapping!$M$4:$N$137, 2, FALSE)</f>
        <v>Asia</v>
      </c>
      <c r="N1313" s="3" t="s">
        <v>34</v>
      </c>
      <c r="O1313" s="12">
        <v>2.5</v>
      </c>
      <c r="P1313" s="3">
        <v>6</v>
      </c>
    </row>
    <row r="1314" spans="2:16" ht="15" customHeight="1">
      <c r="B1314" s="3" t="s">
        <v>2273</v>
      </c>
      <c r="C1314" s="12" t="str">
        <f>IF(AND(tblSalaries[[#This Row],[Region]]=Selected_Region, tblSalaries[[#This Row],[Job Type]]=Selected_Job_Type), COUNT($C$5:C1313), "")</f>
        <v/>
      </c>
      <c r="D1314" s="5">
        <v>41058.011747685188</v>
      </c>
      <c r="E1314" s="6" t="s">
        <v>2274</v>
      </c>
      <c r="F1314" s="3">
        <v>900000</v>
      </c>
      <c r="G1314" s="3" t="s">
        <v>31</v>
      </c>
      <c r="H1314" s="3">
        <f>tblSalaries[[#This Row],[clean Salary (in local currency)]]*VLOOKUP(tblSalaries[[#This Row],[Currency]],tblXrate[#Data],2,FALSE)</f>
        <v>16027.125018698311</v>
      </c>
      <c r="I1314" s="3" t="s">
        <v>2275</v>
      </c>
      <c r="J1314" s="3" t="s">
        <v>134</v>
      </c>
      <c r="K1314" s="3" t="s">
        <v>1</v>
      </c>
      <c r="L1314" s="3" t="str">
        <f>VLOOKUP(tblSalaries[[#This Row],[Where do you work]],tblCountries[[Actual]:[Mapping]],2,FALSE)</f>
        <v>India</v>
      </c>
      <c r="M1314" s="12" t="str">
        <f>VLOOKUP(tblSalaries[[#This Row],[clean Country]], mapping!$M$4:$N$137, 2, FALSE)</f>
        <v>Asia</v>
      </c>
      <c r="N1314" s="3" t="s">
        <v>73</v>
      </c>
      <c r="O1314" s="12">
        <v>1.5</v>
      </c>
      <c r="P1314" s="3">
        <v>13</v>
      </c>
    </row>
    <row r="1315" spans="2:16" ht="15" customHeight="1">
      <c r="B1315" s="3" t="s">
        <v>2710</v>
      </c>
      <c r="C1315" s="12" t="str">
        <f>IF(AND(tblSalaries[[#This Row],[Region]]=Selected_Region, tblSalaries[[#This Row],[Job Type]]=Selected_Job_Type), COUNT($C$5:C1314), "")</f>
        <v/>
      </c>
      <c r="D1315" s="5">
        <v>41058.824513888889</v>
      </c>
      <c r="E1315" s="6">
        <v>57500</v>
      </c>
      <c r="F1315" s="3">
        <v>57500</v>
      </c>
      <c r="G1315" s="3" t="s">
        <v>36</v>
      </c>
      <c r="H1315" s="3">
        <f>tblSalaries[[#This Row],[clean Salary (in local currency)]]*VLOOKUP(tblSalaries[[#This Row],[Currency]],tblXrate[#Data],2,FALSE)</f>
        <v>57500</v>
      </c>
      <c r="I1315" s="3" t="s">
        <v>2711</v>
      </c>
      <c r="J1315" s="3" t="s">
        <v>134</v>
      </c>
      <c r="K1315" s="3" t="s">
        <v>0</v>
      </c>
      <c r="L1315" s="3" t="str">
        <f>VLOOKUP(tblSalaries[[#This Row],[Where do you work]],tblCountries[[Actual]:[Mapping]],2,FALSE)</f>
        <v>USA</v>
      </c>
      <c r="M1315" s="12" t="str">
        <f>VLOOKUP(tblSalaries[[#This Row],[clean Country]], mapping!$M$4:$N$137, 2, FALSE)</f>
        <v>US / Canada</v>
      </c>
      <c r="N1315" s="3" t="s">
        <v>38</v>
      </c>
      <c r="O1315" s="12">
        <v>5</v>
      </c>
      <c r="P1315" s="3">
        <v>30</v>
      </c>
    </row>
    <row r="1316" spans="2:16" ht="15" customHeight="1">
      <c r="B1316" s="3" t="s">
        <v>2712</v>
      </c>
      <c r="C1316" s="12" t="str">
        <f>IF(AND(tblSalaries[[#This Row],[Region]]=Selected_Region, tblSalaries[[#This Row],[Job Type]]=Selected_Job_Type), COUNT($C$5:C1315), "")</f>
        <v/>
      </c>
      <c r="D1316" s="5">
        <v>41055.058136574073</v>
      </c>
      <c r="E1316" s="6">
        <v>85000</v>
      </c>
      <c r="F1316" s="3">
        <v>85000</v>
      </c>
      <c r="G1316" s="3" t="s">
        <v>36</v>
      </c>
      <c r="H1316" s="3">
        <f>tblSalaries[[#This Row],[clean Salary (in local currency)]]*VLOOKUP(tblSalaries[[#This Row],[Currency]],tblXrate[#Data],2,FALSE)</f>
        <v>85000</v>
      </c>
      <c r="I1316" s="3" t="s">
        <v>2713</v>
      </c>
      <c r="J1316" s="3" t="s">
        <v>433</v>
      </c>
      <c r="K1316" s="3" t="s">
        <v>0</v>
      </c>
      <c r="L1316" s="3" t="str">
        <f>VLOOKUP(tblSalaries[[#This Row],[Where do you work]],tblCountries[[Actual]:[Mapping]],2,FALSE)</f>
        <v>USA</v>
      </c>
      <c r="M1316" s="12" t="str">
        <f>VLOOKUP(tblSalaries[[#This Row],[clean Country]], mapping!$M$4:$N$137, 2, FALSE)</f>
        <v>US / Canada</v>
      </c>
      <c r="N1316" s="3" t="s">
        <v>61</v>
      </c>
      <c r="O1316" s="12">
        <v>8</v>
      </c>
    </row>
    <row r="1317" spans="2:16" ht="15" customHeight="1">
      <c r="B1317" s="3" t="s">
        <v>2714</v>
      </c>
      <c r="C1317" s="12" t="str">
        <f>IF(AND(tblSalaries[[#This Row],[Region]]=Selected_Region, tblSalaries[[#This Row],[Job Type]]=Selected_Job_Type), COUNT($C$5:C1316), "")</f>
        <v/>
      </c>
      <c r="D1317" s="5">
        <v>41075.036550925928</v>
      </c>
      <c r="E1317" s="6">
        <v>2000</v>
      </c>
      <c r="F1317" s="3">
        <v>24000</v>
      </c>
      <c r="G1317" s="3" t="s">
        <v>36</v>
      </c>
      <c r="H1317" s="3">
        <f>tblSalaries[[#This Row],[clean Salary (in local currency)]]*VLOOKUP(tblSalaries[[#This Row],[Currency]],tblXrate[#Data],2,FALSE)</f>
        <v>24000</v>
      </c>
      <c r="I1317" s="3" t="s">
        <v>2713</v>
      </c>
      <c r="J1317" s="3" t="s">
        <v>433</v>
      </c>
      <c r="K1317" s="3" t="s">
        <v>371</v>
      </c>
      <c r="L1317" s="3" t="str">
        <f>VLOOKUP(tblSalaries[[#This Row],[Where do you work]],tblCountries[[Actual]:[Mapping]],2,FALSE)</f>
        <v>Russia</v>
      </c>
      <c r="M1317" s="12" t="str">
        <f>VLOOKUP(tblSalaries[[#This Row],[clean Country]], mapping!$M$4:$N$137, 2, FALSE)</f>
        <v>EU</v>
      </c>
      <c r="N1317" s="3" t="s">
        <v>61</v>
      </c>
      <c r="O1317" s="12">
        <v>8</v>
      </c>
      <c r="P1317" s="3">
        <v>23</v>
      </c>
    </row>
    <row r="1318" spans="2:16" ht="15" customHeight="1">
      <c r="B1318" s="3" t="s">
        <v>2715</v>
      </c>
      <c r="C1318" s="12" t="str">
        <f>IF(AND(tblSalaries[[#This Row],[Region]]=Selected_Region, tblSalaries[[#This Row],[Job Type]]=Selected_Job_Type), COUNT($C$5:C1317), "")</f>
        <v/>
      </c>
      <c r="D1318" s="5">
        <v>41077.667939814812</v>
      </c>
      <c r="E1318" s="6">
        <v>60000</v>
      </c>
      <c r="F1318" s="3">
        <v>60000</v>
      </c>
      <c r="G1318" s="3" t="s">
        <v>43</v>
      </c>
      <c r="H1318" s="3">
        <f>tblSalaries[[#This Row],[clean Salary (in local currency)]]*VLOOKUP(tblSalaries[[#This Row],[Currency]],tblXrate[#Data],2,FALSE)</f>
        <v>76223.966339496474</v>
      </c>
      <c r="I1318" s="3" t="s">
        <v>2716</v>
      </c>
      <c r="J1318" s="3" t="s">
        <v>134</v>
      </c>
      <c r="K1318" s="3" t="s">
        <v>291</v>
      </c>
      <c r="L1318" s="3" t="str">
        <f>VLOOKUP(tblSalaries[[#This Row],[Where do you work]],tblCountries[[Actual]:[Mapping]],2,FALSE)</f>
        <v>Germany</v>
      </c>
      <c r="M1318" s="12" t="str">
        <f>VLOOKUP(tblSalaries[[#This Row],[clean Country]], mapping!$M$4:$N$137, 2, FALSE)</f>
        <v>EU</v>
      </c>
      <c r="N1318" s="3" t="s">
        <v>38</v>
      </c>
      <c r="O1318" s="12">
        <v>5</v>
      </c>
      <c r="P1318" s="3">
        <v>6</v>
      </c>
    </row>
    <row r="1319" spans="2:16" ht="15" customHeight="1">
      <c r="B1319" s="3" t="s">
        <v>2573</v>
      </c>
      <c r="C1319" s="12" t="str">
        <f>IF(AND(tblSalaries[[#This Row],[Region]]=Selected_Region, tblSalaries[[#This Row],[Job Type]]=Selected_Job_Type), COUNT($C$5:C1318), "")</f>
        <v/>
      </c>
      <c r="D1319" s="5">
        <v>41057.745636574073</v>
      </c>
      <c r="E1319" s="6" t="s">
        <v>2274</v>
      </c>
      <c r="F1319" s="3">
        <v>900000</v>
      </c>
      <c r="G1319" s="3" t="s">
        <v>31</v>
      </c>
      <c r="H1319" s="3">
        <f>tblSalaries[[#This Row],[clean Salary (in local currency)]]*VLOOKUP(tblSalaries[[#This Row],[Currency]],tblXrate[#Data],2,FALSE)</f>
        <v>16027.125018698311</v>
      </c>
      <c r="I1319" s="3" t="s">
        <v>2574</v>
      </c>
      <c r="J1319" s="3" t="s">
        <v>134</v>
      </c>
      <c r="K1319" s="3" t="s">
        <v>1</v>
      </c>
      <c r="L1319" s="3" t="str">
        <f>VLOOKUP(tblSalaries[[#This Row],[Where do you work]],tblCountries[[Actual]:[Mapping]],2,FALSE)</f>
        <v>India</v>
      </c>
      <c r="M1319" s="12" t="str">
        <f>VLOOKUP(tblSalaries[[#This Row],[clean Country]], mapping!$M$4:$N$137, 2, FALSE)</f>
        <v>Asia</v>
      </c>
      <c r="N1319" s="3" t="s">
        <v>38</v>
      </c>
      <c r="O1319" s="12">
        <v>5</v>
      </c>
      <c r="P1319" s="3">
        <v>22</v>
      </c>
    </row>
    <row r="1320" spans="2:16" ht="15" customHeight="1">
      <c r="B1320" s="3" t="s">
        <v>3040</v>
      </c>
      <c r="C1320" s="12" t="str">
        <f>IF(AND(tblSalaries[[#This Row],[Region]]=Selected_Region, tblSalaries[[#This Row],[Job Type]]=Selected_Job_Type), COUNT($C$5:C1319), "")</f>
        <v/>
      </c>
      <c r="D1320" s="5">
        <v>41055.123460648145</v>
      </c>
      <c r="E1320" s="6">
        <v>900000</v>
      </c>
      <c r="F1320" s="3">
        <v>900000</v>
      </c>
      <c r="G1320" s="3" t="s">
        <v>31</v>
      </c>
      <c r="H1320" s="3">
        <f>tblSalaries[[#This Row],[clean Salary (in local currency)]]*VLOOKUP(tblSalaries[[#This Row],[Currency]],tblXrate[#Data],2,FALSE)</f>
        <v>16027.125018698311</v>
      </c>
      <c r="I1320" s="3" t="s">
        <v>3041</v>
      </c>
      <c r="J1320" s="3" t="s">
        <v>134</v>
      </c>
      <c r="K1320" s="3" t="s">
        <v>1</v>
      </c>
      <c r="L1320" s="3" t="str">
        <f>VLOOKUP(tblSalaries[[#This Row],[Where do you work]],tblCountries[[Actual]:[Mapping]],2,FALSE)</f>
        <v>India</v>
      </c>
      <c r="M1320" s="12" t="str">
        <f>VLOOKUP(tblSalaries[[#This Row],[clean Country]], mapping!$M$4:$N$137, 2, FALSE)</f>
        <v>Asia</v>
      </c>
      <c r="N1320" s="3" t="s">
        <v>73</v>
      </c>
      <c r="O1320" s="12">
        <v>1.5</v>
      </c>
    </row>
    <row r="1321" spans="2:16" ht="15" customHeight="1">
      <c r="B1321" s="3" t="s">
        <v>3047</v>
      </c>
      <c r="C1321" s="12" t="str">
        <f>IF(AND(tblSalaries[[#This Row],[Region]]=Selected_Region, tblSalaries[[#This Row],[Job Type]]=Selected_Job_Type), COUNT($C$5:C1320), "")</f>
        <v/>
      </c>
      <c r="D1321" s="5">
        <v>41058.49082175926</v>
      </c>
      <c r="E1321" s="6" t="s">
        <v>3048</v>
      </c>
      <c r="F1321" s="3">
        <v>900000</v>
      </c>
      <c r="G1321" s="3" t="s">
        <v>31</v>
      </c>
      <c r="H1321" s="3">
        <f>tblSalaries[[#This Row],[clean Salary (in local currency)]]*VLOOKUP(tblSalaries[[#This Row],[Currency]],tblXrate[#Data],2,FALSE)</f>
        <v>16027.125018698311</v>
      </c>
      <c r="I1321" s="3" t="s">
        <v>3049</v>
      </c>
      <c r="J1321" s="3" t="s">
        <v>433</v>
      </c>
      <c r="K1321" s="3" t="s">
        <v>1</v>
      </c>
      <c r="L1321" s="3" t="str">
        <f>VLOOKUP(tblSalaries[[#This Row],[Where do you work]],tblCountries[[Actual]:[Mapping]],2,FALSE)</f>
        <v>India</v>
      </c>
      <c r="M1321" s="12" t="str">
        <f>VLOOKUP(tblSalaries[[#This Row],[clean Country]], mapping!$M$4:$N$137, 2, FALSE)</f>
        <v>Asia</v>
      </c>
      <c r="N1321" s="3" t="s">
        <v>61</v>
      </c>
      <c r="O1321" s="12">
        <v>8</v>
      </c>
      <c r="P1321" s="3">
        <v>8</v>
      </c>
    </row>
    <row r="1322" spans="2:16" ht="15" customHeight="1">
      <c r="B1322" s="3" t="s">
        <v>1573</v>
      </c>
      <c r="C1322" s="12" t="str">
        <f>IF(AND(tblSalaries[[#This Row],[Region]]=Selected_Region, tblSalaries[[#This Row],[Job Type]]=Selected_Job_Type), COUNT($C$5:C1321), "")</f>
        <v/>
      </c>
      <c r="D1322" s="5">
        <v>41056.658368055556</v>
      </c>
      <c r="E1322" s="6">
        <v>16350</v>
      </c>
      <c r="F1322" s="3">
        <v>16350</v>
      </c>
      <c r="G1322" s="3" t="s">
        <v>36</v>
      </c>
      <c r="H1322" s="3">
        <f>tblSalaries[[#This Row],[clean Salary (in local currency)]]*VLOOKUP(tblSalaries[[#This Row],[Currency]],tblXrate[#Data],2,FALSE)</f>
        <v>16350</v>
      </c>
      <c r="I1322" s="3" t="s">
        <v>1571</v>
      </c>
      <c r="J1322" s="3" t="s">
        <v>134</v>
      </c>
      <c r="K1322" s="3" t="s">
        <v>1</v>
      </c>
      <c r="L1322" s="3" t="str">
        <f>VLOOKUP(tblSalaries[[#This Row],[Where do you work]],tblCountries[[Actual]:[Mapping]],2,FALSE)</f>
        <v>India</v>
      </c>
      <c r="M1322" s="12" t="str">
        <f>VLOOKUP(tblSalaries[[#This Row],[clean Country]], mapping!$M$4:$N$137, 2, FALSE)</f>
        <v>Asia</v>
      </c>
      <c r="N1322" s="3" t="s">
        <v>38</v>
      </c>
      <c r="O1322" s="12">
        <v>5</v>
      </c>
      <c r="P1322" s="3">
        <v>5</v>
      </c>
    </row>
    <row r="1323" spans="2:16" ht="15" customHeight="1">
      <c r="B1323" s="3" t="s">
        <v>2725</v>
      </c>
      <c r="C1323" s="12" t="str">
        <f>IF(AND(tblSalaries[[#This Row],[Region]]=Selected_Region, tblSalaries[[#This Row],[Job Type]]=Selected_Job_Type), COUNT($C$5:C1322), "")</f>
        <v/>
      </c>
      <c r="D1323" s="5">
        <v>41058.73605324074</v>
      </c>
      <c r="E1323" s="6" t="s">
        <v>2726</v>
      </c>
      <c r="F1323" s="3">
        <v>41000</v>
      </c>
      <c r="G1323" s="3" t="s">
        <v>36</v>
      </c>
      <c r="H1323" s="3">
        <f>tblSalaries[[#This Row],[clean Salary (in local currency)]]*VLOOKUP(tblSalaries[[#This Row],[Currency]],tblXrate[#Data],2,FALSE)</f>
        <v>41000</v>
      </c>
      <c r="I1323" s="3" t="s">
        <v>2727</v>
      </c>
      <c r="J1323" s="3" t="s">
        <v>134</v>
      </c>
      <c r="K1323" s="3" t="s">
        <v>1485</v>
      </c>
      <c r="L1323" s="3" t="str">
        <f>VLOOKUP(tblSalaries[[#This Row],[Where do you work]],tblCountries[[Actual]:[Mapping]],2,FALSE)</f>
        <v>Israel</v>
      </c>
      <c r="M1323" s="12" t="str">
        <f>VLOOKUP(tblSalaries[[#This Row],[clean Country]], mapping!$M$4:$N$137, 2, FALSE)</f>
        <v>Middle East</v>
      </c>
      <c r="N1323" s="3" t="s">
        <v>34</v>
      </c>
      <c r="O1323" s="12">
        <v>2.5</v>
      </c>
      <c r="P1323" s="3">
        <v>4</v>
      </c>
    </row>
    <row r="1324" spans="2:16" ht="15" customHeight="1">
      <c r="B1324" s="3" t="s">
        <v>2728</v>
      </c>
      <c r="C1324" s="12" t="str">
        <f>IF(AND(tblSalaries[[#This Row],[Region]]=Selected_Region, tblSalaries[[#This Row],[Job Type]]=Selected_Job_Type), COUNT($C$5:C1323), "")</f>
        <v/>
      </c>
      <c r="D1324" s="5">
        <v>41056.175046296295</v>
      </c>
      <c r="E1324" s="6">
        <v>5000</v>
      </c>
      <c r="F1324" s="3">
        <v>5000</v>
      </c>
      <c r="G1324" s="3" t="s">
        <v>36</v>
      </c>
      <c r="H1324" s="3">
        <f>tblSalaries[[#This Row],[clean Salary (in local currency)]]*VLOOKUP(tblSalaries[[#This Row],[Currency]],tblXrate[#Data],2,FALSE)</f>
        <v>5000</v>
      </c>
      <c r="I1324" s="3" t="s">
        <v>2729</v>
      </c>
      <c r="J1324" s="3" t="s">
        <v>41</v>
      </c>
      <c r="K1324" s="3" t="s">
        <v>2730</v>
      </c>
      <c r="L1324" s="3" t="str">
        <f>VLOOKUP(tblSalaries[[#This Row],[Where do you work]],tblCountries[[Actual]:[Mapping]],2,FALSE)</f>
        <v>Aruba</v>
      </c>
      <c r="M1324" s="12" t="str">
        <f>VLOOKUP(tblSalaries[[#This Row],[clean Country]], mapping!$M$4:$N$137, 2, FALSE)</f>
        <v>Latin America</v>
      </c>
      <c r="N1324" s="3" t="s">
        <v>73</v>
      </c>
      <c r="O1324" s="12">
        <v>1.5</v>
      </c>
      <c r="P1324" s="3">
        <v>13</v>
      </c>
    </row>
    <row r="1325" spans="2:16" ht="15" customHeight="1">
      <c r="B1325" s="3" t="s">
        <v>2731</v>
      </c>
      <c r="C1325" s="12" t="str">
        <f>IF(AND(tblSalaries[[#This Row],[Region]]=Selected_Region, tblSalaries[[#This Row],[Job Type]]=Selected_Job_Type), COUNT($C$5:C1324), "")</f>
        <v/>
      </c>
      <c r="D1325" s="5">
        <v>41057.666504629633</v>
      </c>
      <c r="E1325" s="6">
        <v>40500</v>
      </c>
      <c r="F1325" s="3">
        <v>40500</v>
      </c>
      <c r="G1325" s="3" t="s">
        <v>108</v>
      </c>
      <c r="H1325" s="3">
        <f>tblSalaries[[#This Row],[clean Salary (in local currency)]]*VLOOKUP(tblSalaries[[#This Row],[Currency]],tblXrate[#Data],2,FALSE)</f>
        <v>63835.220018725006</v>
      </c>
      <c r="I1325" s="3" t="s">
        <v>2732</v>
      </c>
      <c r="J1325" s="3" t="s">
        <v>134</v>
      </c>
      <c r="K1325" s="3" t="s">
        <v>89</v>
      </c>
      <c r="L1325" s="3" t="str">
        <f>VLOOKUP(tblSalaries[[#This Row],[Where do you work]],tblCountries[[Actual]:[Mapping]],2,FALSE)</f>
        <v>UK</v>
      </c>
      <c r="M1325" s="12" t="str">
        <f>VLOOKUP(tblSalaries[[#This Row],[clean Country]], mapping!$M$4:$N$137, 2, FALSE)</f>
        <v>EU</v>
      </c>
      <c r="N1325" s="3" t="s">
        <v>34</v>
      </c>
      <c r="O1325" s="12">
        <v>2.5</v>
      </c>
      <c r="P1325" s="3">
        <v>25</v>
      </c>
    </row>
    <row r="1326" spans="2:16" ht="15" customHeight="1">
      <c r="B1326" s="3" t="s">
        <v>2733</v>
      </c>
      <c r="C1326" s="12" t="str">
        <f>IF(AND(tblSalaries[[#This Row],[Region]]=Selected_Region, tblSalaries[[#This Row],[Job Type]]=Selected_Job_Type), COUNT($C$5:C1325), "")</f>
        <v/>
      </c>
      <c r="D1326" s="5">
        <v>41054.213553240741</v>
      </c>
      <c r="E1326" s="6">
        <v>150000</v>
      </c>
      <c r="F1326" s="3">
        <v>150000</v>
      </c>
      <c r="G1326" s="3" t="s">
        <v>36</v>
      </c>
      <c r="H1326" s="3">
        <f>tblSalaries[[#This Row],[clean Salary (in local currency)]]*VLOOKUP(tblSalaries[[#This Row],[Currency]],tblXrate[#Data],2,FALSE)</f>
        <v>150000</v>
      </c>
      <c r="I1326" s="3" t="s">
        <v>2734</v>
      </c>
      <c r="J1326" s="3" t="s">
        <v>134</v>
      </c>
      <c r="K1326" s="3" t="s">
        <v>0</v>
      </c>
      <c r="L1326" s="3" t="str">
        <f>VLOOKUP(tblSalaries[[#This Row],[Where do you work]],tblCountries[[Actual]:[Mapping]],2,FALSE)</f>
        <v>USA</v>
      </c>
      <c r="M1326" s="12" t="str">
        <f>VLOOKUP(tblSalaries[[#This Row],[clean Country]], mapping!$M$4:$N$137, 2, FALSE)</f>
        <v>US / Canada</v>
      </c>
      <c r="N1326" s="3" t="s">
        <v>34</v>
      </c>
      <c r="O1326" s="12">
        <v>2.5</v>
      </c>
    </row>
    <row r="1327" spans="2:16" ht="15" customHeight="1">
      <c r="B1327" s="3" t="s">
        <v>2735</v>
      </c>
      <c r="C1327" s="12" t="str">
        <f>IF(AND(tblSalaries[[#This Row],[Region]]=Selected_Region, tblSalaries[[#This Row],[Job Type]]=Selected_Job_Type), COUNT($C$5:C1326), "")</f>
        <v/>
      </c>
      <c r="D1327" s="5">
        <v>41080.163831018515</v>
      </c>
      <c r="E1327" s="6">
        <v>46000</v>
      </c>
      <c r="F1327" s="3">
        <v>46000</v>
      </c>
      <c r="G1327" s="3" t="s">
        <v>36</v>
      </c>
      <c r="H1327" s="3">
        <f>tblSalaries[[#This Row],[clean Salary (in local currency)]]*VLOOKUP(tblSalaries[[#This Row],[Currency]],tblXrate[#Data],2,FALSE)</f>
        <v>46000</v>
      </c>
      <c r="I1327" s="3" t="s">
        <v>2736</v>
      </c>
      <c r="J1327" s="3" t="s">
        <v>112</v>
      </c>
      <c r="K1327" s="3" t="s">
        <v>0</v>
      </c>
      <c r="L1327" s="3" t="str">
        <f>VLOOKUP(tblSalaries[[#This Row],[Where do you work]],tblCountries[[Actual]:[Mapping]],2,FALSE)</f>
        <v>USA</v>
      </c>
      <c r="M1327" s="12" t="str">
        <f>VLOOKUP(tblSalaries[[#This Row],[clean Country]], mapping!$M$4:$N$137, 2, FALSE)</f>
        <v>US / Canada</v>
      </c>
      <c r="N1327" s="3" t="s">
        <v>38</v>
      </c>
      <c r="O1327" s="12">
        <v>5</v>
      </c>
      <c r="P1327" s="3">
        <v>8</v>
      </c>
    </row>
    <row r="1328" spans="2:16" ht="15" customHeight="1">
      <c r="B1328" s="3" t="s">
        <v>2737</v>
      </c>
      <c r="C1328" s="12" t="str">
        <f>IF(AND(tblSalaries[[#This Row],[Region]]=Selected_Region, tblSalaries[[#This Row],[Job Type]]=Selected_Job_Type), COUNT($C$5:C1327), "")</f>
        <v/>
      </c>
      <c r="D1328" s="5">
        <v>41054.25675925926</v>
      </c>
      <c r="E1328" s="6" t="s">
        <v>2738</v>
      </c>
      <c r="F1328" s="3">
        <v>24000</v>
      </c>
      <c r="G1328" s="3" t="s">
        <v>43</v>
      </c>
      <c r="H1328" s="3">
        <f>tblSalaries[[#This Row],[clean Salary (in local currency)]]*VLOOKUP(tblSalaries[[#This Row],[Currency]],tblXrate[#Data],2,FALSE)</f>
        <v>30489.586535798586</v>
      </c>
      <c r="I1328" s="3" t="s">
        <v>2739</v>
      </c>
      <c r="J1328" s="3" t="s">
        <v>134</v>
      </c>
      <c r="K1328" s="3" t="s">
        <v>291</v>
      </c>
      <c r="L1328" s="3" t="str">
        <f>VLOOKUP(tblSalaries[[#This Row],[Where do you work]],tblCountries[[Actual]:[Mapping]],2,FALSE)</f>
        <v>Germany</v>
      </c>
      <c r="M1328" s="12" t="str">
        <f>VLOOKUP(tblSalaries[[#This Row],[clean Country]], mapping!$M$4:$N$137, 2, FALSE)</f>
        <v>EU</v>
      </c>
      <c r="N1328" s="3" t="s">
        <v>61</v>
      </c>
      <c r="O1328" s="12">
        <v>8</v>
      </c>
    </row>
    <row r="1329" spans="2:16" ht="15" customHeight="1">
      <c r="B1329" s="3" t="s">
        <v>2740</v>
      </c>
      <c r="C1329" s="12" t="str">
        <f>IF(AND(tblSalaries[[#This Row],[Region]]=Selected_Region, tblSalaries[[#This Row],[Job Type]]=Selected_Job_Type), COUNT($C$5:C1328), "")</f>
        <v/>
      </c>
      <c r="D1329" s="5">
        <v>41066.39707175926</v>
      </c>
      <c r="E1329" s="6">
        <v>80000</v>
      </c>
      <c r="F1329" s="3">
        <v>80000</v>
      </c>
      <c r="G1329" s="3" t="s">
        <v>63</v>
      </c>
      <c r="H1329" s="3">
        <f>tblSalaries[[#This Row],[clean Salary (in local currency)]]*VLOOKUP(tblSalaries[[#This Row],[Currency]],tblXrate[#Data],2,FALSE)</f>
        <v>81592.772512210868</v>
      </c>
      <c r="I1329" s="3" t="s">
        <v>2741</v>
      </c>
      <c r="J1329" s="3" t="s">
        <v>184</v>
      </c>
      <c r="K1329" s="3" t="s">
        <v>64</v>
      </c>
      <c r="L1329" s="3" t="str">
        <f>VLOOKUP(tblSalaries[[#This Row],[Where do you work]],tblCountries[[Actual]:[Mapping]],2,FALSE)</f>
        <v>Australia</v>
      </c>
      <c r="M1329" s="12" t="str">
        <f>VLOOKUP(tblSalaries[[#This Row],[clean Country]], mapping!$M$4:$N$137, 2, FALSE)</f>
        <v>Pacific</v>
      </c>
      <c r="N1329" s="3" t="s">
        <v>38</v>
      </c>
      <c r="O1329" s="12">
        <v>5</v>
      </c>
      <c r="P1329" s="3">
        <v>5</v>
      </c>
    </row>
    <row r="1330" spans="2:16" ht="15" customHeight="1">
      <c r="B1330" s="3" t="s">
        <v>415</v>
      </c>
      <c r="C1330" s="12" t="str">
        <f>IF(AND(tblSalaries[[#This Row],[Region]]=Selected_Region, tblSalaries[[#This Row],[Job Type]]=Selected_Job_Type), COUNT($C$5:C1329), "")</f>
        <v/>
      </c>
      <c r="D1330" s="5">
        <v>41055.521087962959</v>
      </c>
      <c r="E1330" s="6">
        <v>1400</v>
      </c>
      <c r="F1330" s="3">
        <v>16800</v>
      </c>
      <c r="G1330" s="3" t="s">
        <v>36</v>
      </c>
      <c r="H1330" s="3">
        <f>tblSalaries[[#This Row],[clean Salary (in local currency)]]*VLOOKUP(tblSalaries[[#This Row],[Currency]],tblXrate[#Data],2,FALSE)</f>
        <v>16800</v>
      </c>
      <c r="I1330" s="3" t="s">
        <v>414</v>
      </c>
      <c r="J1330" s="3" t="s">
        <v>112</v>
      </c>
      <c r="K1330" s="3" t="s">
        <v>155</v>
      </c>
      <c r="L1330" s="3" t="str">
        <f>VLOOKUP(tblSalaries[[#This Row],[Where do you work]],tblCountries[[Actual]:[Mapping]],2,FALSE)</f>
        <v>Pakistan</v>
      </c>
      <c r="M1330" s="12" t="str">
        <f>VLOOKUP(tblSalaries[[#This Row],[clean Country]], mapping!$M$4:$N$137, 2, FALSE)</f>
        <v>Asia</v>
      </c>
      <c r="N1330" s="3" t="s">
        <v>38</v>
      </c>
      <c r="O1330" s="12">
        <v>5</v>
      </c>
      <c r="P1330" s="3">
        <v>12</v>
      </c>
    </row>
    <row r="1331" spans="2:16" ht="15" customHeight="1">
      <c r="B1331" s="3" t="s">
        <v>515</v>
      </c>
      <c r="C1331" s="12" t="str">
        <f>IF(AND(tblSalaries[[#This Row],[Region]]=Selected_Region, tblSalaries[[#This Row],[Job Type]]=Selected_Job_Type), COUNT($C$5:C1330), "")</f>
        <v/>
      </c>
      <c r="D1331" s="5">
        <v>41068.568576388891</v>
      </c>
      <c r="E1331" s="6" t="s">
        <v>516</v>
      </c>
      <c r="F1331" s="3">
        <v>950000</v>
      </c>
      <c r="G1331" s="3" t="s">
        <v>31</v>
      </c>
      <c r="H1331" s="3">
        <f>tblSalaries[[#This Row],[clean Salary (in local currency)]]*VLOOKUP(tblSalaries[[#This Row],[Currency]],tblXrate[#Data],2,FALSE)</f>
        <v>16917.52085307044</v>
      </c>
      <c r="I1331" s="3" t="s">
        <v>517</v>
      </c>
      <c r="J1331" s="3" t="s">
        <v>134</v>
      </c>
      <c r="K1331" s="3" t="s">
        <v>1</v>
      </c>
      <c r="L1331" s="3" t="str">
        <f>VLOOKUP(tblSalaries[[#This Row],[Where do you work]],tblCountries[[Actual]:[Mapping]],2,FALSE)</f>
        <v>India</v>
      </c>
      <c r="M1331" s="12" t="str">
        <f>VLOOKUP(tblSalaries[[#This Row],[clean Country]], mapping!$M$4:$N$137, 2, FALSE)</f>
        <v>Asia</v>
      </c>
      <c r="N1331" s="3" t="s">
        <v>34</v>
      </c>
      <c r="O1331" s="12">
        <v>2.5</v>
      </c>
      <c r="P1331" s="3">
        <v>9</v>
      </c>
    </row>
    <row r="1332" spans="2:16" ht="15" customHeight="1">
      <c r="B1332" s="3" t="s">
        <v>2002</v>
      </c>
      <c r="C1332" s="12" t="str">
        <f>IF(AND(tblSalaries[[#This Row],[Region]]=Selected_Region, tblSalaries[[#This Row],[Job Type]]=Selected_Job_Type), COUNT($C$5:C1331), "")</f>
        <v/>
      </c>
      <c r="D1332" s="5">
        <v>41055.519502314812</v>
      </c>
      <c r="E1332" s="6" t="s">
        <v>2003</v>
      </c>
      <c r="F1332" s="3">
        <v>950000</v>
      </c>
      <c r="G1332" s="3" t="s">
        <v>31</v>
      </c>
      <c r="H1332" s="3">
        <f>tblSalaries[[#This Row],[clean Salary (in local currency)]]*VLOOKUP(tblSalaries[[#This Row],[Currency]],tblXrate[#Data],2,FALSE)</f>
        <v>16917.52085307044</v>
      </c>
      <c r="I1332" s="3" t="s">
        <v>2004</v>
      </c>
      <c r="J1332" s="3" t="s">
        <v>134</v>
      </c>
      <c r="K1332" s="3" t="s">
        <v>1</v>
      </c>
      <c r="L1332" s="3" t="str">
        <f>VLOOKUP(tblSalaries[[#This Row],[Where do you work]],tblCountries[[Actual]:[Mapping]],2,FALSE)</f>
        <v>India</v>
      </c>
      <c r="M1332" s="12" t="str">
        <f>VLOOKUP(tblSalaries[[#This Row],[clean Country]], mapping!$M$4:$N$137, 2, FALSE)</f>
        <v>Asia</v>
      </c>
      <c r="N1332" s="3" t="s">
        <v>38</v>
      </c>
      <c r="O1332" s="12">
        <v>5</v>
      </c>
      <c r="P1332" s="3">
        <v>3</v>
      </c>
    </row>
    <row r="1333" spans="2:16" ht="15" customHeight="1">
      <c r="B1333" s="3" t="s">
        <v>2749</v>
      </c>
      <c r="C1333" s="12" t="str">
        <f>IF(AND(tblSalaries[[#This Row],[Region]]=Selected_Region, tblSalaries[[#This Row],[Job Type]]=Selected_Job_Type), COUNT($C$5:C1332), "")</f>
        <v/>
      </c>
      <c r="D1333" s="5">
        <v>41057.923750000002</v>
      </c>
      <c r="E1333" s="6">
        <v>30000</v>
      </c>
      <c r="F1333" s="3">
        <v>30000</v>
      </c>
      <c r="G1333" s="3" t="s">
        <v>36</v>
      </c>
      <c r="H1333" s="3">
        <f>tblSalaries[[#This Row],[clean Salary (in local currency)]]*VLOOKUP(tblSalaries[[#This Row],[Currency]],tblXrate[#Data],2,FALSE)</f>
        <v>30000</v>
      </c>
      <c r="I1333" s="3" t="s">
        <v>2750</v>
      </c>
      <c r="J1333" s="3" t="s">
        <v>134</v>
      </c>
      <c r="K1333" s="3" t="s">
        <v>2751</v>
      </c>
      <c r="L1333" s="3" t="str">
        <f>VLOOKUP(tblSalaries[[#This Row],[Where do you work]],tblCountries[[Actual]:[Mapping]],2,FALSE)</f>
        <v>Mexico</v>
      </c>
      <c r="M1333" s="12" t="str">
        <f>VLOOKUP(tblSalaries[[#This Row],[clean Country]], mapping!$M$4:$N$137, 2, FALSE)</f>
        <v>Latin America</v>
      </c>
      <c r="N1333" s="3" t="s">
        <v>61</v>
      </c>
      <c r="O1333" s="12">
        <v>8</v>
      </c>
      <c r="P1333" s="3">
        <v>17</v>
      </c>
    </row>
    <row r="1334" spans="2:16" ht="15" customHeight="1">
      <c r="B1334" s="3" t="s">
        <v>2752</v>
      </c>
      <c r="C1334" s="12" t="str">
        <f>IF(AND(tblSalaries[[#This Row],[Region]]=Selected_Region, tblSalaries[[#This Row],[Job Type]]=Selected_Job_Type), COUNT($C$5:C1333), "")</f>
        <v/>
      </c>
      <c r="D1334" s="5">
        <v>41055.331296296295</v>
      </c>
      <c r="E1334" s="6">
        <v>106000</v>
      </c>
      <c r="F1334" s="3">
        <v>106000</v>
      </c>
      <c r="G1334" s="3" t="s">
        <v>63</v>
      </c>
      <c r="H1334" s="3">
        <f>tblSalaries[[#This Row],[clean Salary (in local currency)]]*VLOOKUP(tblSalaries[[#This Row],[Currency]],tblXrate[#Data],2,FALSE)</f>
        <v>108110.42357867939</v>
      </c>
      <c r="I1334" s="3" t="s">
        <v>2753</v>
      </c>
      <c r="J1334" s="3" t="s">
        <v>184</v>
      </c>
      <c r="K1334" s="3" t="s">
        <v>64</v>
      </c>
      <c r="L1334" s="3" t="str">
        <f>VLOOKUP(tblSalaries[[#This Row],[Where do you work]],tblCountries[[Actual]:[Mapping]],2,FALSE)</f>
        <v>Australia</v>
      </c>
      <c r="M1334" s="12" t="str">
        <f>VLOOKUP(tblSalaries[[#This Row],[clean Country]], mapping!$M$4:$N$137, 2, FALSE)</f>
        <v>Pacific</v>
      </c>
      <c r="N1334" s="3" t="s">
        <v>38</v>
      </c>
      <c r="O1334" s="12">
        <v>5</v>
      </c>
      <c r="P1334" s="3">
        <v>16</v>
      </c>
    </row>
    <row r="1335" spans="2:16" ht="15" customHeight="1">
      <c r="B1335" s="3" t="s">
        <v>2754</v>
      </c>
      <c r="C1335" s="12" t="str">
        <f>IF(AND(tblSalaries[[#This Row],[Region]]=Selected_Region, tblSalaries[[#This Row],[Job Type]]=Selected_Job_Type), COUNT($C$5:C1334), "")</f>
        <v/>
      </c>
      <c r="D1335" s="5">
        <v>41060.687604166669</v>
      </c>
      <c r="E1335" s="6">
        <v>48360</v>
      </c>
      <c r="F1335" s="3">
        <v>48360</v>
      </c>
      <c r="G1335" s="3" t="s">
        <v>108</v>
      </c>
      <c r="H1335" s="3">
        <f>tblSalaries[[#This Row],[clean Salary (in local currency)]]*VLOOKUP(tblSalaries[[#This Row],[Currency]],tblXrate[#Data],2,FALSE)</f>
        <v>76223.981237173866</v>
      </c>
      <c r="I1335" s="3" t="s">
        <v>2755</v>
      </c>
      <c r="J1335" s="3" t="s">
        <v>134</v>
      </c>
      <c r="K1335" s="3" t="s">
        <v>89</v>
      </c>
      <c r="L1335" s="3" t="str">
        <f>VLOOKUP(tblSalaries[[#This Row],[Where do you work]],tblCountries[[Actual]:[Mapping]],2,FALSE)</f>
        <v>UK</v>
      </c>
      <c r="M1335" s="12" t="str">
        <f>VLOOKUP(tblSalaries[[#This Row],[clean Country]], mapping!$M$4:$N$137, 2, FALSE)</f>
        <v>EU</v>
      </c>
      <c r="N1335" s="3" t="s">
        <v>61</v>
      </c>
      <c r="O1335" s="12">
        <v>8</v>
      </c>
      <c r="P1335" s="3">
        <v>8</v>
      </c>
    </row>
    <row r="1336" spans="2:16" ht="15" customHeight="1">
      <c r="B1336" s="3" t="s">
        <v>2756</v>
      </c>
      <c r="C1336" s="12" t="str">
        <f>IF(AND(tblSalaries[[#This Row],[Region]]=Selected_Region, tblSalaries[[#This Row],[Job Type]]=Selected_Job_Type), COUNT($C$5:C1335), "")</f>
        <v/>
      </c>
      <c r="D1336" s="5">
        <v>41068.972638888888</v>
      </c>
      <c r="E1336" s="6">
        <v>71500</v>
      </c>
      <c r="F1336" s="3">
        <v>71500</v>
      </c>
      <c r="G1336" s="3" t="s">
        <v>36</v>
      </c>
      <c r="H1336" s="3">
        <f>tblSalaries[[#This Row],[clean Salary (in local currency)]]*VLOOKUP(tblSalaries[[#This Row],[Currency]],tblXrate[#Data],2,FALSE)</f>
        <v>71500</v>
      </c>
      <c r="I1336" s="3" t="s">
        <v>2757</v>
      </c>
      <c r="J1336" s="3" t="s">
        <v>134</v>
      </c>
      <c r="K1336" s="3" t="s">
        <v>0</v>
      </c>
      <c r="L1336" s="3" t="str">
        <f>VLOOKUP(tblSalaries[[#This Row],[Where do you work]],tblCountries[[Actual]:[Mapping]],2,FALSE)</f>
        <v>USA</v>
      </c>
      <c r="M1336" s="12" t="str">
        <f>VLOOKUP(tblSalaries[[#This Row],[clean Country]], mapping!$M$4:$N$137, 2, FALSE)</f>
        <v>US / Canada</v>
      </c>
      <c r="N1336" s="3" t="s">
        <v>61</v>
      </c>
      <c r="O1336" s="12">
        <v>8</v>
      </c>
      <c r="P1336" s="3">
        <v>11</v>
      </c>
    </row>
    <row r="1337" spans="2:16" ht="15" customHeight="1">
      <c r="B1337" s="3" t="s">
        <v>2758</v>
      </c>
      <c r="C1337" s="12" t="str">
        <f>IF(AND(tblSalaries[[#This Row],[Region]]=Selected_Region, tblSalaries[[#This Row],[Job Type]]=Selected_Job_Type), COUNT($C$5:C1336), "")</f>
        <v/>
      </c>
      <c r="D1337" s="5">
        <v>41058.788402777776</v>
      </c>
      <c r="E1337" s="6">
        <v>100000</v>
      </c>
      <c r="F1337" s="3">
        <v>100000</v>
      </c>
      <c r="G1337" s="3" t="s">
        <v>63</v>
      </c>
      <c r="H1337" s="3">
        <f>tblSalaries[[#This Row],[clean Salary (in local currency)]]*VLOOKUP(tblSalaries[[#This Row],[Currency]],tblXrate[#Data],2,FALSE)</f>
        <v>101990.96564026357</v>
      </c>
      <c r="I1337" s="3" t="s">
        <v>2759</v>
      </c>
      <c r="J1337" s="3" t="s">
        <v>41</v>
      </c>
      <c r="K1337" s="3" t="s">
        <v>64</v>
      </c>
      <c r="L1337" s="3" t="str">
        <f>VLOOKUP(tblSalaries[[#This Row],[Where do you work]],tblCountries[[Actual]:[Mapping]],2,FALSE)</f>
        <v>Australia</v>
      </c>
      <c r="M1337" s="12" t="str">
        <f>VLOOKUP(tblSalaries[[#This Row],[clean Country]], mapping!$M$4:$N$137, 2, FALSE)</f>
        <v>Pacific</v>
      </c>
      <c r="N1337" s="3" t="s">
        <v>73</v>
      </c>
      <c r="O1337" s="12">
        <v>1.5</v>
      </c>
      <c r="P1337" s="3">
        <v>30</v>
      </c>
    </row>
    <row r="1338" spans="2:16" ht="15" customHeight="1">
      <c r="B1338" s="3" t="s">
        <v>2760</v>
      </c>
      <c r="C1338" s="12" t="str">
        <f>IF(AND(tblSalaries[[#This Row],[Region]]=Selected_Region, tblSalaries[[#This Row],[Job Type]]=Selected_Job_Type), COUNT($C$5:C1337), "")</f>
        <v/>
      </c>
      <c r="D1338" s="5">
        <v>41057.4455787037</v>
      </c>
      <c r="E1338" s="6">
        <v>94000</v>
      </c>
      <c r="F1338" s="3">
        <v>94000</v>
      </c>
      <c r="G1338" s="3" t="s">
        <v>63</v>
      </c>
      <c r="H1338" s="3">
        <f>tblSalaries[[#This Row],[clean Salary (in local currency)]]*VLOOKUP(tblSalaries[[#This Row],[Currency]],tblXrate[#Data],2,FALSE)</f>
        <v>95871.50770184776</v>
      </c>
      <c r="I1338" s="3" t="s">
        <v>2761</v>
      </c>
      <c r="J1338" s="3" t="s">
        <v>112</v>
      </c>
      <c r="K1338" s="3" t="s">
        <v>64</v>
      </c>
      <c r="L1338" s="3" t="str">
        <f>VLOOKUP(tblSalaries[[#This Row],[Where do you work]],tblCountries[[Actual]:[Mapping]],2,FALSE)</f>
        <v>Australia</v>
      </c>
      <c r="M1338" s="12" t="str">
        <f>VLOOKUP(tblSalaries[[#This Row],[clean Country]], mapping!$M$4:$N$137, 2, FALSE)</f>
        <v>Pacific</v>
      </c>
      <c r="N1338" s="3" t="s">
        <v>34</v>
      </c>
      <c r="O1338" s="12">
        <v>2.5</v>
      </c>
      <c r="P1338" s="3">
        <v>14</v>
      </c>
    </row>
    <row r="1339" spans="2:16" ht="15" customHeight="1">
      <c r="B1339" s="3" t="s">
        <v>2762</v>
      </c>
      <c r="C1339" s="12" t="str">
        <f>IF(AND(tblSalaries[[#This Row],[Region]]=Selected_Region, tblSalaries[[#This Row],[Job Type]]=Selected_Job_Type), COUNT($C$5:C1338), "")</f>
        <v/>
      </c>
      <c r="D1339" s="5">
        <v>41055.544421296298</v>
      </c>
      <c r="E1339" s="6">
        <v>100000</v>
      </c>
      <c r="F1339" s="3">
        <v>100000</v>
      </c>
      <c r="G1339" s="3" t="s">
        <v>63</v>
      </c>
      <c r="H1339" s="3">
        <f>tblSalaries[[#This Row],[clean Salary (in local currency)]]*VLOOKUP(tblSalaries[[#This Row],[Currency]],tblXrate[#Data],2,FALSE)</f>
        <v>101990.96564026357</v>
      </c>
      <c r="I1339" s="3" t="s">
        <v>2763</v>
      </c>
      <c r="J1339" s="3" t="s">
        <v>134</v>
      </c>
      <c r="K1339" s="3" t="s">
        <v>64</v>
      </c>
      <c r="L1339" s="3" t="str">
        <f>VLOOKUP(tblSalaries[[#This Row],[Where do you work]],tblCountries[[Actual]:[Mapping]],2,FALSE)</f>
        <v>Australia</v>
      </c>
      <c r="M1339" s="12" t="str">
        <f>VLOOKUP(tblSalaries[[#This Row],[clean Country]], mapping!$M$4:$N$137, 2, FALSE)</f>
        <v>Pacific</v>
      </c>
      <c r="N1339" s="3" t="s">
        <v>73</v>
      </c>
      <c r="O1339" s="12">
        <v>1.5</v>
      </c>
      <c r="P1339" s="3">
        <v>20</v>
      </c>
    </row>
    <row r="1340" spans="2:16" ht="15" customHeight="1">
      <c r="B1340" s="3" t="s">
        <v>2764</v>
      </c>
      <c r="C1340" s="12" t="str">
        <f>IF(AND(tblSalaries[[#This Row],[Region]]=Selected_Region, tblSalaries[[#This Row],[Job Type]]=Selected_Job_Type), COUNT($C$5:C1339), "")</f>
        <v/>
      </c>
      <c r="D1340" s="5">
        <v>41055.140219907407</v>
      </c>
      <c r="E1340" s="6">
        <v>92000</v>
      </c>
      <c r="F1340" s="3">
        <v>92000</v>
      </c>
      <c r="G1340" s="3" t="s">
        <v>36</v>
      </c>
      <c r="H1340" s="3">
        <f>tblSalaries[[#This Row],[clean Salary (in local currency)]]*VLOOKUP(tblSalaries[[#This Row],[Currency]],tblXrate[#Data],2,FALSE)</f>
        <v>92000</v>
      </c>
      <c r="I1340" s="3" t="s">
        <v>2765</v>
      </c>
      <c r="J1340" s="3" t="s">
        <v>374</v>
      </c>
      <c r="K1340" s="3" t="s">
        <v>0</v>
      </c>
      <c r="L1340" s="3" t="str">
        <f>VLOOKUP(tblSalaries[[#This Row],[Where do you work]],tblCountries[[Actual]:[Mapping]],2,FALSE)</f>
        <v>USA</v>
      </c>
      <c r="M1340" s="12" t="str">
        <f>VLOOKUP(tblSalaries[[#This Row],[clean Country]], mapping!$M$4:$N$137, 2, FALSE)</f>
        <v>US / Canada</v>
      </c>
      <c r="N1340" s="3" t="s">
        <v>73</v>
      </c>
      <c r="O1340" s="12">
        <v>1.5</v>
      </c>
    </row>
    <row r="1341" spans="2:16" ht="15" customHeight="1">
      <c r="B1341" s="3" t="s">
        <v>2766</v>
      </c>
      <c r="C1341" s="12" t="str">
        <f>IF(AND(tblSalaries[[#This Row],[Region]]=Selected_Region, tblSalaries[[#This Row],[Job Type]]=Selected_Job_Type), COUNT($C$5:C1340), "")</f>
        <v/>
      </c>
      <c r="D1341" s="5">
        <v>41056.371944444443</v>
      </c>
      <c r="E1341" s="6">
        <v>115000</v>
      </c>
      <c r="F1341" s="3">
        <v>115000</v>
      </c>
      <c r="G1341" s="3" t="s">
        <v>36</v>
      </c>
      <c r="H1341" s="3">
        <f>tblSalaries[[#This Row],[clean Salary (in local currency)]]*VLOOKUP(tblSalaries[[#This Row],[Currency]],tblXrate[#Data],2,FALSE)</f>
        <v>115000</v>
      </c>
      <c r="I1341" s="3" t="s">
        <v>2767</v>
      </c>
      <c r="J1341" s="3" t="s">
        <v>112</v>
      </c>
      <c r="K1341" s="3" t="s">
        <v>0</v>
      </c>
      <c r="L1341" s="3" t="str">
        <f>VLOOKUP(tblSalaries[[#This Row],[Where do you work]],tblCountries[[Actual]:[Mapping]],2,FALSE)</f>
        <v>USA</v>
      </c>
      <c r="M1341" s="12" t="str">
        <f>VLOOKUP(tblSalaries[[#This Row],[clean Country]], mapping!$M$4:$N$137, 2, FALSE)</f>
        <v>US / Canada</v>
      </c>
      <c r="N1341" s="3" t="s">
        <v>38</v>
      </c>
      <c r="O1341" s="12">
        <v>5</v>
      </c>
      <c r="P1341" s="3">
        <v>10</v>
      </c>
    </row>
    <row r="1342" spans="2:16" ht="15" customHeight="1">
      <c r="B1342" s="3" t="s">
        <v>2768</v>
      </c>
      <c r="C1342" s="12" t="str">
        <f>IF(AND(tblSalaries[[#This Row],[Region]]=Selected_Region, tblSalaries[[#This Row],[Job Type]]=Selected_Job_Type), COUNT($C$5:C1341), "")</f>
        <v/>
      </c>
      <c r="D1342" s="5">
        <v>41055.031377314815</v>
      </c>
      <c r="E1342" s="6">
        <v>15500</v>
      </c>
      <c r="F1342" s="3">
        <v>15500</v>
      </c>
      <c r="G1342" s="3" t="s">
        <v>36</v>
      </c>
      <c r="H1342" s="3">
        <f>tblSalaries[[#This Row],[clean Salary (in local currency)]]*VLOOKUP(tblSalaries[[#This Row],[Currency]],tblXrate[#Data],2,FALSE)</f>
        <v>15500</v>
      </c>
      <c r="I1342" s="3" t="s">
        <v>2769</v>
      </c>
      <c r="J1342" s="3" t="s">
        <v>45</v>
      </c>
      <c r="K1342" s="3" t="s">
        <v>854</v>
      </c>
      <c r="L1342" s="3" t="str">
        <f>VLOOKUP(tblSalaries[[#This Row],[Where do you work]],tblCountries[[Actual]:[Mapping]],2,FALSE)</f>
        <v>Mexico</v>
      </c>
      <c r="M1342" s="12" t="str">
        <f>VLOOKUP(tblSalaries[[#This Row],[clean Country]], mapping!$M$4:$N$137, 2, FALSE)</f>
        <v>Latin America</v>
      </c>
      <c r="N1342" s="3" t="s">
        <v>61</v>
      </c>
      <c r="O1342" s="12">
        <v>8</v>
      </c>
    </row>
    <row r="1343" spans="2:16" ht="15" customHeight="1">
      <c r="B1343" s="3" t="s">
        <v>2770</v>
      </c>
      <c r="C1343" s="12" t="str">
        <f>IF(AND(tblSalaries[[#This Row],[Region]]=Selected_Region, tblSalaries[[#This Row],[Job Type]]=Selected_Job_Type), COUNT($C$5:C1342), "")</f>
        <v/>
      </c>
      <c r="D1343" s="5">
        <v>41078.768599537034</v>
      </c>
      <c r="E1343" s="6" t="s">
        <v>2158</v>
      </c>
      <c r="F1343" s="3">
        <v>35000</v>
      </c>
      <c r="G1343" s="3" t="s">
        <v>108</v>
      </c>
      <c r="H1343" s="3">
        <f>tblSalaries[[#This Row],[clean Salary (in local currency)]]*VLOOKUP(tblSalaries[[#This Row],[Currency]],tblXrate[#Data],2,FALSE)</f>
        <v>55166.239522354947</v>
      </c>
      <c r="I1343" s="3" t="s">
        <v>2771</v>
      </c>
      <c r="J1343" s="3" t="s">
        <v>112</v>
      </c>
      <c r="K1343" s="3" t="s">
        <v>89</v>
      </c>
      <c r="L1343" s="3" t="str">
        <f>VLOOKUP(tblSalaries[[#This Row],[Where do you work]],tblCountries[[Actual]:[Mapping]],2,FALSE)</f>
        <v>UK</v>
      </c>
      <c r="M1343" s="12" t="str">
        <f>VLOOKUP(tblSalaries[[#This Row],[clean Country]], mapping!$M$4:$N$137, 2, FALSE)</f>
        <v>EU</v>
      </c>
      <c r="N1343" s="3" t="s">
        <v>61</v>
      </c>
      <c r="O1343" s="12">
        <v>8</v>
      </c>
      <c r="P1343" s="3">
        <v>34</v>
      </c>
    </row>
    <row r="1344" spans="2:16" ht="15" customHeight="1">
      <c r="B1344" s="3" t="s">
        <v>1019</v>
      </c>
      <c r="C1344" s="12" t="str">
        <f>IF(AND(tblSalaries[[#This Row],[Region]]=Selected_Region, tblSalaries[[#This Row],[Job Type]]=Selected_Job_Type), COUNT($C$5:C1343), "")</f>
        <v/>
      </c>
      <c r="D1344" s="5">
        <v>41055.086168981485</v>
      </c>
      <c r="E1344" s="6" t="s">
        <v>1020</v>
      </c>
      <c r="F1344" s="3">
        <v>1440000</v>
      </c>
      <c r="G1344" s="3" t="s">
        <v>1021</v>
      </c>
      <c r="H1344" s="3">
        <f>tblSalaries[[#This Row],[clean Salary (in local currency)]]*VLOOKUP(tblSalaries[[#This Row],[Currency]],tblXrate[#Data],2,FALSE)</f>
        <v>17598.017290051986</v>
      </c>
      <c r="I1344" s="3" t="s">
        <v>1022</v>
      </c>
      <c r="J1344" s="3" t="s">
        <v>112</v>
      </c>
      <c r="K1344" s="3" t="s">
        <v>1023</v>
      </c>
      <c r="L1344" s="3" t="str">
        <f>VLOOKUP(tblSalaries[[#This Row],[Where do you work]],tblCountries[[Actual]:[Mapping]],2,FALSE)</f>
        <v>Bangladesh</v>
      </c>
      <c r="M1344" s="12" t="str">
        <f>VLOOKUP(tblSalaries[[#This Row],[clean Country]], mapping!$M$4:$N$137, 2, FALSE)</f>
        <v>Asia</v>
      </c>
      <c r="N1344" s="3" t="s">
        <v>34</v>
      </c>
      <c r="O1344" s="12">
        <v>2.5</v>
      </c>
    </row>
    <row r="1345" spans="2:16" ht="15" customHeight="1">
      <c r="B1345" s="3" t="s">
        <v>526</v>
      </c>
      <c r="C1345" s="12" t="str">
        <f>IF(AND(tblSalaries[[#This Row],[Region]]=Selected_Region, tblSalaries[[#This Row],[Job Type]]=Selected_Job_Type), COUNT($C$5:C1344), "")</f>
        <v/>
      </c>
      <c r="D1345" s="5">
        <v>41058.057627314818</v>
      </c>
      <c r="E1345" s="6" t="s">
        <v>527</v>
      </c>
      <c r="F1345" s="3">
        <v>1000000</v>
      </c>
      <c r="G1345" s="3" t="s">
        <v>31</v>
      </c>
      <c r="H1345" s="3">
        <f>tblSalaries[[#This Row],[clean Salary (in local currency)]]*VLOOKUP(tblSalaries[[#This Row],[Currency]],tblXrate[#Data],2,FALSE)</f>
        <v>17807.916687442568</v>
      </c>
      <c r="I1345" s="3" t="s">
        <v>525</v>
      </c>
      <c r="J1345" s="3" t="s">
        <v>134</v>
      </c>
      <c r="K1345" s="3" t="s">
        <v>1</v>
      </c>
      <c r="L1345" s="3" t="str">
        <f>VLOOKUP(tblSalaries[[#This Row],[Where do you work]],tblCountries[[Actual]:[Mapping]],2,FALSE)</f>
        <v>India</v>
      </c>
      <c r="M1345" s="12" t="str">
        <f>VLOOKUP(tblSalaries[[#This Row],[clean Country]], mapping!$M$4:$N$137, 2, FALSE)</f>
        <v>Asia</v>
      </c>
      <c r="N1345" s="3" t="s">
        <v>38</v>
      </c>
      <c r="O1345" s="12">
        <v>5</v>
      </c>
      <c r="P1345" s="3">
        <v>8.5</v>
      </c>
    </row>
    <row r="1346" spans="2:16" ht="15" customHeight="1">
      <c r="B1346" s="3" t="s">
        <v>2776</v>
      </c>
      <c r="C1346" s="12" t="str">
        <f>IF(AND(tblSalaries[[#This Row],[Region]]=Selected_Region, tblSalaries[[#This Row],[Job Type]]=Selected_Job_Type), COUNT($C$5:C1345), "")</f>
        <v/>
      </c>
      <c r="D1346" s="5">
        <v>41066.135370370372</v>
      </c>
      <c r="E1346" s="6">
        <v>73000</v>
      </c>
      <c r="F1346" s="3">
        <v>73000</v>
      </c>
      <c r="G1346" s="3" t="s">
        <v>36</v>
      </c>
      <c r="H1346" s="3">
        <f>tblSalaries[[#This Row],[clean Salary (in local currency)]]*VLOOKUP(tblSalaries[[#This Row],[Currency]],tblXrate[#Data],2,FALSE)</f>
        <v>73000</v>
      </c>
      <c r="I1346" s="3" t="s">
        <v>2777</v>
      </c>
      <c r="J1346" s="3" t="s">
        <v>134</v>
      </c>
      <c r="K1346" s="3" t="s">
        <v>0</v>
      </c>
      <c r="L1346" s="3" t="str">
        <f>VLOOKUP(tblSalaries[[#This Row],[Where do you work]],tblCountries[[Actual]:[Mapping]],2,FALSE)</f>
        <v>USA</v>
      </c>
      <c r="M1346" s="12" t="str">
        <f>VLOOKUP(tblSalaries[[#This Row],[clean Country]], mapping!$M$4:$N$137, 2, FALSE)</f>
        <v>US / Canada</v>
      </c>
      <c r="N1346" s="3" t="s">
        <v>34</v>
      </c>
      <c r="O1346" s="12">
        <v>2.5</v>
      </c>
      <c r="P1346" s="3">
        <v>6</v>
      </c>
    </row>
    <row r="1347" spans="2:16" ht="15" customHeight="1">
      <c r="B1347" s="3" t="s">
        <v>2778</v>
      </c>
      <c r="C1347" s="12" t="str">
        <f>IF(AND(tblSalaries[[#This Row],[Region]]=Selected_Region, tblSalaries[[#This Row],[Job Type]]=Selected_Job_Type), COUNT($C$5:C1346), "")</f>
        <v/>
      </c>
      <c r="D1347" s="5">
        <v>41055.211678240739</v>
      </c>
      <c r="E1347" s="6">
        <v>95000</v>
      </c>
      <c r="F1347" s="3">
        <v>95000</v>
      </c>
      <c r="G1347" s="3" t="s">
        <v>36</v>
      </c>
      <c r="H1347" s="3">
        <f>tblSalaries[[#This Row],[clean Salary (in local currency)]]*VLOOKUP(tblSalaries[[#This Row],[Currency]],tblXrate[#Data],2,FALSE)</f>
        <v>95000</v>
      </c>
      <c r="I1347" s="3" t="s">
        <v>2779</v>
      </c>
      <c r="J1347" s="3" t="s">
        <v>41</v>
      </c>
      <c r="K1347" s="3" t="s">
        <v>0</v>
      </c>
      <c r="L1347" s="3" t="str">
        <f>VLOOKUP(tblSalaries[[#This Row],[Where do you work]],tblCountries[[Actual]:[Mapping]],2,FALSE)</f>
        <v>USA</v>
      </c>
      <c r="M1347" s="12" t="str">
        <f>VLOOKUP(tblSalaries[[#This Row],[clean Country]], mapping!$M$4:$N$137, 2, FALSE)</f>
        <v>US / Canada</v>
      </c>
      <c r="N1347" s="3" t="s">
        <v>38</v>
      </c>
      <c r="O1347" s="12">
        <v>5</v>
      </c>
    </row>
    <row r="1348" spans="2:16" ht="15" customHeight="1">
      <c r="B1348" s="3" t="s">
        <v>2780</v>
      </c>
      <c r="C1348" s="12" t="str">
        <f>IF(AND(tblSalaries[[#This Row],[Region]]=Selected_Region, tblSalaries[[#This Row],[Job Type]]=Selected_Job_Type), COUNT($C$5:C1347), "")</f>
        <v/>
      </c>
      <c r="D1348" s="5">
        <v>41058.342430555553</v>
      </c>
      <c r="E1348" s="6" t="s">
        <v>2781</v>
      </c>
      <c r="F1348" s="3">
        <v>36000</v>
      </c>
      <c r="G1348" s="3" t="s">
        <v>1231</v>
      </c>
      <c r="H1348" s="3">
        <f>tblSalaries[[#This Row],[clean Salary (in local currency)]]*VLOOKUP(tblSalaries[[#This Row],[Currency]],tblXrate[#Data],2,FALSE)</f>
        <v>11404.820437438224</v>
      </c>
      <c r="I1348" s="3" t="s">
        <v>2782</v>
      </c>
      <c r="J1348" s="3" t="s">
        <v>374</v>
      </c>
      <c r="K1348" s="3" t="s">
        <v>608</v>
      </c>
      <c r="L1348" s="3" t="str">
        <f>VLOOKUP(tblSalaries[[#This Row],[Where do you work]],tblCountries[[Actual]:[Mapping]],2,FALSE)</f>
        <v>malaysia</v>
      </c>
      <c r="M1348" s="12" t="str">
        <f>VLOOKUP(tblSalaries[[#This Row],[clean Country]], mapping!$M$4:$N$137, 2, FALSE)</f>
        <v>Pacific</v>
      </c>
      <c r="N1348" s="3" t="s">
        <v>38</v>
      </c>
      <c r="O1348" s="12">
        <v>5</v>
      </c>
      <c r="P1348" s="3">
        <v>2</v>
      </c>
    </row>
    <row r="1349" spans="2:16" ht="15" customHeight="1">
      <c r="B1349" s="3" t="s">
        <v>2783</v>
      </c>
      <c r="C1349" s="12" t="str">
        <f>IF(AND(tblSalaries[[#This Row],[Region]]=Selected_Region, tblSalaries[[#This Row],[Job Type]]=Selected_Job_Type), COUNT($C$5:C1348), "")</f>
        <v/>
      </c>
      <c r="D1349" s="5">
        <v>41054.95925925926</v>
      </c>
      <c r="E1349" s="6">
        <v>2785</v>
      </c>
      <c r="F1349" s="3">
        <v>33420</v>
      </c>
      <c r="G1349" s="3" t="s">
        <v>36</v>
      </c>
      <c r="H1349" s="3">
        <f>tblSalaries[[#This Row],[clean Salary (in local currency)]]*VLOOKUP(tblSalaries[[#This Row],[Currency]],tblXrate[#Data],2,FALSE)</f>
        <v>33420</v>
      </c>
      <c r="I1349" s="3" t="s">
        <v>2784</v>
      </c>
      <c r="J1349" s="3" t="s">
        <v>134</v>
      </c>
      <c r="K1349" s="3" t="s">
        <v>79</v>
      </c>
      <c r="L1349" s="3" t="str">
        <f>VLOOKUP(tblSalaries[[#This Row],[Where do you work]],tblCountries[[Actual]:[Mapping]],2,FALSE)</f>
        <v>UAE</v>
      </c>
      <c r="M1349" s="12" t="str">
        <f>VLOOKUP(tblSalaries[[#This Row],[clean Country]], mapping!$M$4:$N$137, 2, FALSE)</f>
        <v>Middle East</v>
      </c>
      <c r="N1349" s="3" t="s">
        <v>61</v>
      </c>
      <c r="O1349" s="12">
        <v>8</v>
      </c>
    </row>
    <row r="1350" spans="2:16" ht="15" customHeight="1">
      <c r="B1350" s="3" t="s">
        <v>3547</v>
      </c>
      <c r="C1350" s="12" t="str">
        <f>IF(AND(tblSalaries[[#This Row],[Region]]=Selected_Region, tblSalaries[[#This Row],[Job Type]]=Selected_Job_Type), COUNT($C$5:C1349), "")</f>
        <v/>
      </c>
      <c r="D1350" s="5">
        <v>41055.060023148151</v>
      </c>
      <c r="E1350" s="6">
        <v>60000</v>
      </c>
      <c r="F1350" s="3">
        <v>60000</v>
      </c>
      <c r="G1350" s="3" t="s">
        <v>48</v>
      </c>
      <c r="H1350" s="3">
        <f>tblSalaries[[#This Row],[clean Salary (in local currency)]]*VLOOKUP(tblSalaries[[#This Row],[Currency]],tblXrate[#Data],2,FALSE)</f>
        <v>59001.691381819612</v>
      </c>
      <c r="I1350" s="3" t="s">
        <v>3548</v>
      </c>
      <c r="J1350" s="3" t="s">
        <v>112</v>
      </c>
      <c r="K1350" s="3" t="s">
        <v>50</v>
      </c>
      <c r="L1350" s="3" t="str">
        <f>VLOOKUP(tblSalaries[[#This Row],[Where do you work]],tblCountries[[Actual]:[Mapping]],2,FALSE)</f>
        <v>Canada</v>
      </c>
      <c r="M1350" s="12" t="str">
        <f>VLOOKUP(tblSalaries[[#This Row],[clean Country]], mapping!$M$4:$N$137, 2, FALSE)</f>
        <v>US / Canada</v>
      </c>
      <c r="N1350" s="3" t="s">
        <v>61</v>
      </c>
      <c r="O1350" s="12">
        <v>8</v>
      </c>
    </row>
    <row r="1351" spans="2:16" ht="15" customHeight="1">
      <c r="B1351" s="3" t="s">
        <v>684</v>
      </c>
      <c r="C1351" s="12" t="str">
        <f>IF(AND(tblSalaries[[#This Row],[Region]]=Selected_Region, tblSalaries[[#This Row],[Job Type]]=Selected_Job_Type), COUNT($C$5:C1350), "")</f>
        <v/>
      </c>
      <c r="D1351" s="5">
        <v>41056.960659722223</v>
      </c>
      <c r="E1351" s="6">
        <v>1000000</v>
      </c>
      <c r="F1351" s="3">
        <v>1000000</v>
      </c>
      <c r="G1351" s="3" t="s">
        <v>31</v>
      </c>
      <c r="H1351" s="3">
        <f>tblSalaries[[#This Row],[clean Salary (in local currency)]]*VLOOKUP(tblSalaries[[#This Row],[Currency]],tblXrate[#Data],2,FALSE)</f>
        <v>17807.916687442568</v>
      </c>
      <c r="I1351" s="3" t="s">
        <v>685</v>
      </c>
      <c r="J1351" s="3" t="s">
        <v>134</v>
      </c>
      <c r="K1351" s="3" t="s">
        <v>1</v>
      </c>
      <c r="L1351" s="3" t="str">
        <f>VLOOKUP(tblSalaries[[#This Row],[Where do you work]],tblCountries[[Actual]:[Mapping]],2,FALSE)</f>
        <v>India</v>
      </c>
      <c r="M1351" s="12" t="str">
        <f>VLOOKUP(tblSalaries[[#This Row],[clean Country]], mapping!$M$4:$N$137, 2, FALSE)</f>
        <v>Asia</v>
      </c>
      <c r="N1351" s="3" t="s">
        <v>61</v>
      </c>
      <c r="O1351" s="12">
        <v>8</v>
      </c>
      <c r="P1351" s="3">
        <v>8</v>
      </c>
    </row>
    <row r="1352" spans="2:16" ht="15" customHeight="1">
      <c r="B1352" s="3" t="s">
        <v>3631</v>
      </c>
      <c r="C1352" s="12" t="str">
        <f>IF(AND(tblSalaries[[#This Row],[Region]]=Selected_Region, tblSalaries[[#This Row],[Job Type]]=Selected_Job_Type), COUNT($C$5:C1351), "")</f>
        <v/>
      </c>
      <c r="D1352" s="5">
        <v>41054.969143518516</v>
      </c>
      <c r="E1352" s="6" t="s">
        <v>3632</v>
      </c>
      <c r="F1352" s="3">
        <v>60000</v>
      </c>
      <c r="G1352" s="3" t="s">
        <v>36</v>
      </c>
      <c r="H1352" s="3">
        <f>tblSalaries[[#This Row],[clean Salary (in local currency)]]*VLOOKUP(tblSalaries[[#This Row],[Currency]],tblXrate[#Data],2,FALSE)</f>
        <v>60000</v>
      </c>
      <c r="I1352" s="3" t="s">
        <v>3633</v>
      </c>
      <c r="J1352" s="3" t="s">
        <v>112</v>
      </c>
      <c r="K1352" s="3" t="s">
        <v>50</v>
      </c>
      <c r="L1352" s="3" t="str">
        <f>VLOOKUP(tblSalaries[[#This Row],[Where do you work]],tblCountries[[Actual]:[Mapping]],2,FALSE)</f>
        <v>Canada</v>
      </c>
      <c r="M1352" s="12" t="str">
        <f>VLOOKUP(tblSalaries[[#This Row],[clean Country]], mapping!$M$4:$N$137, 2, FALSE)</f>
        <v>US / Canada</v>
      </c>
      <c r="N1352" s="3" t="s">
        <v>73</v>
      </c>
      <c r="O1352" s="12">
        <v>1.5</v>
      </c>
    </row>
    <row r="1353" spans="2:16" ht="15" customHeight="1">
      <c r="B1353" s="3" t="s">
        <v>691</v>
      </c>
      <c r="C1353" s="12" t="str">
        <f>IF(AND(tblSalaries[[#This Row],[Region]]=Selected_Region, tblSalaries[[#This Row],[Job Type]]=Selected_Job_Type), COUNT($C$5:C1352), "")</f>
        <v/>
      </c>
      <c r="D1353" s="5">
        <v>41055.985000000001</v>
      </c>
      <c r="E1353" s="6">
        <v>1000000</v>
      </c>
      <c r="F1353" s="3">
        <v>1000000</v>
      </c>
      <c r="G1353" s="3" t="s">
        <v>31</v>
      </c>
      <c r="H1353" s="3">
        <f>tblSalaries[[#This Row],[clean Salary (in local currency)]]*VLOOKUP(tblSalaries[[#This Row],[Currency]],tblXrate[#Data],2,FALSE)</f>
        <v>17807.916687442568</v>
      </c>
      <c r="I1353" s="3" t="s">
        <v>692</v>
      </c>
      <c r="J1353" s="3" t="s">
        <v>112</v>
      </c>
      <c r="K1353" s="3" t="s">
        <v>1</v>
      </c>
      <c r="L1353" s="3" t="str">
        <f>VLOOKUP(tblSalaries[[#This Row],[Where do you work]],tblCountries[[Actual]:[Mapping]],2,FALSE)</f>
        <v>India</v>
      </c>
      <c r="M1353" s="12" t="str">
        <f>VLOOKUP(tblSalaries[[#This Row],[clean Country]], mapping!$M$4:$N$137, 2, FALSE)</f>
        <v>Asia</v>
      </c>
      <c r="N1353" s="3" t="s">
        <v>38</v>
      </c>
      <c r="O1353" s="12">
        <v>5</v>
      </c>
      <c r="P1353" s="3">
        <v>10</v>
      </c>
    </row>
    <row r="1354" spans="2:16" ht="15" customHeight="1">
      <c r="B1354" s="3" t="s">
        <v>2794</v>
      </c>
      <c r="C1354" s="12" t="str">
        <f>IF(AND(tblSalaries[[#This Row],[Region]]=Selected_Region, tblSalaries[[#This Row],[Job Type]]=Selected_Job_Type), COUNT($C$5:C1353), "")</f>
        <v/>
      </c>
      <c r="D1354" s="5">
        <v>41055.042395833334</v>
      </c>
      <c r="E1354" s="6">
        <v>45000</v>
      </c>
      <c r="F1354" s="3">
        <v>45000</v>
      </c>
      <c r="G1354" s="3" t="s">
        <v>108</v>
      </c>
      <c r="H1354" s="3">
        <f>tblSalaries[[#This Row],[clean Salary (in local currency)]]*VLOOKUP(tblSalaries[[#This Row],[Currency]],tblXrate[#Data],2,FALSE)</f>
        <v>70928.022243027779</v>
      </c>
      <c r="I1354" s="3" t="s">
        <v>2795</v>
      </c>
      <c r="J1354" s="3" t="s">
        <v>134</v>
      </c>
      <c r="K1354" s="3" t="s">
        <v>89</v>
      </c>
      <c r="L1354" s="3" t="str">
        <f>VLOOKUP(tblSalaries[[#This Row],[Where do you work]],tblCountries[[Actual]:[Mapping]],2,FALSE)</f>
        <v>UK</v>
      </c>
      <c r="M1354" s="12" t="str">
        <f>VLOOKUP(tblSalaries[[#This Row],[clean Country]], mapping!$M$4:$N$137, 2, FALSE)</f>
        <v>EU</v>
      </c>
      <c r="N1354" s="3" t="s">
        <v>34</v>
      </c>
      <c r="O1354" s="12">
        <v>2.5</v>
      </c>
    </row>
    <row r="1355" spans="2:16" ht="15" customHeight="1">
      <c r="B1355" s="3" t="s">
        <v>2796</v>
      </c>
      <c r="C1355" s="12" t="str">
        <f>IF(AND(tblSalaries[[#This Row],[Region]]=Selected_Region, tblSalaries[[#This Row],[Job Type]]=Selected_Job_Type), COUNT($C$5:C1354), "")</f>
        <v/>
      </c>
      <c r="D1355" s="5">
        <v>41055.129351851851</v>
      </c>
      <c r="E1355" s="6">
        <v>125000</v>
      </c>
      <c r="F1355" s="3">
        <v>125000</v>
      </c>
      <c r="G1355" s="3" t="s">
        <v>36</v>
      </c>
      <c r="H1355" s="3">
        <f>tblSalaries[[#This Row],[clean Salary (in local currency)]]*VLOOKUP(tblSalaries[[#This Row],[Currency]],tblXrate[#Data],2,FALSE)</f>
        <v>125000</v>
      </c>
      <c r="I1355" s="3" t="s">
        <v>2797</v>
      </c>
      <c r="J1355" s="3" t="s">
        <v>134</v>
      </c>
      <c r="K1355" s="3" t="s">
        <v>0</v>
      </c>
      <c r="L1355" s="3" t="str">
        <f>VLOOKUP(tblSalaries[[#This Row],[Where do you work]],tblCountries[[Actual]:[Mapping]],2,FALSE)</f>
        <v>USA</v>
      </c>
      <c r="M1355" s="12" t="str">
        <f>VLOOKUP(tblSalaries[[#This Row],[clean Country]], mapping!$M$4:$N$137, 2, FALSE)</f>
        <v>US / Canada</v>
      </c>
      <c r="N1355" s="3" t="s">
        <v>34</v>
      </c>
      <c r="O1355" s="12">
        <v>2.5</v>
      </c>
    </row>
    <row r="1356" spans="2:16" ht="15" customHeight="1">
      <c r="B1356" s="3" t="s">
        <v>3899</v>
      </c>
      <c r="C1356" s="12" t="str">
        <f>IF(AND(tblSalaries[[#This Row],[Region]]=Selected_Region, tblSalaries[[#This Row],[Job Type]]=Selected_Job_Type), COUNT($C$5:C1355), "")</f>
        <v/>
      </c>
      <c r="D1356" s="5">
        <v>41055.028946759259</v>
      </c>
      <c r="E1356" s="6">
        <v>60000</v>
      </c>
      <c r="F1356" s="3">
        <v>60000</v>
      </c>
      <c r="G1356" s="3" t="s">
        <v>48</v>
      </c>
      <c r="H1356" s="3">
        <f>tblSalaries[[#This Row],[clean Salary (in local currency)]]*VLOOKUP(tblSalaries[[#This Row],[Currency]],tblXrate[#Data],2,FALSE)</f>
        <v>59001.691381819612</v>
      </c>
      <c r="I1356" s="3" t="s">
        <v>3900</v>
      </c>
      <c r="J1356" s="3" t="s">
        <v>112</v>
      </c>
      <c r="K1356" s="3" t="s">
        <v>50</v>
      </c>
      <c r="L1356" s="3" t="str">
        <f>VLOOKUP(tblSalaries[[#This Row],[Where do you work]],tblCountries[[Actual]:[Mapping]],2,FALSE)</f>
        <v>Canada</v>
      </c>
      <c r="M1356" s="12" t="str">
        <f>VLOOKUP(tblSalaries[[#This Row],[clean Country]], mapping!$M$4:$N$137, 2, FALSE)</f>
        <v>US / Canada</v>
      </c>
      <c r="N1356" s="3" t="s">
        <v>2227</v>
      </c>
      <c r="O1356" s="12">
        <v>0</v>
      </c>
    </row>
    <row r="1357" spans="2:16" ht="15" customHeight="1">
      <c r="B1357" s="3" t="s">
        <v>2785</v>
      </c>
      <c r="C1357" s="12" t="str">
        <f>IF(AND(tblSalaries[[#This Row],[Region]]=Selected_Region, tblSalaries[[#This Row],[Job Type]]=Selected_Job_Type), COUNT($C$5:C1356), "")</f>
        <v/>
      </c>
      <c r="D1357" s="5">
        <v>41054.960416666669</v>
      </c>
      <c r="E1357" s="6">
        <v>59450</v>
      </c>
      <c r="F1357" s="3">
        <v>59450</v>
      </c>
      <c r="G1357" s="3" t="s">
        <v>48</v>
      </c>
      <c r="H1357" s="3">
        <f>tblSalaries[[#This Row],[clean Salary (in local currency)]]*VLOOKUP(tblSalaries[[#This Row],[Currency]],tblXrate[#Data],2,FALSE)</f>
        <v>58460.842544152933</v>
      </c>
      <c r="I1357" s="3" t="s">
        <v>2786</v>
      </c>
      <c r="J1357" s="3" t="s">
        <v>184</v>
      </c>
      <c r="K1357" s="3" t="s">
        <v>50</v>
      </c>
      <c r="L1357" s="3" t="str">
        <f>VLOOKUP(tblSalaries[[#This Row],[Where do you work]],tblCountries[[Actual]:[Mapping]],2,FALSE)</f>
        <v>Canada</v>
      </c>
      <c r="M1357" s="12" t="str">
        <f>VLOOKUP(tblSalaries[[#This Row],[clean Country]], mapping!$M$4:$N$137, 2, FALSE)</f>
        <v>US / Canada</v>
      </c>
      <c r="N1357" s="3" t="s">
        <v>61</v>
      </c>
      <c r="O1357" s="12">
        <v>8</v>
      </c>
    </row>
    <row r="1358" spans="2:16" ht="15" customHeight="1">
      <c r="B1358" s="3" t="s">
        <v>912</v>
      </c>
      <c r="C1358" s="12" t="str">
        <f>IF(AND(tblSalaries[[#This Row],[Region]]=Selected_Region, tblSalaries[[#This Row],[Job Type]]=Selected_Job_Type), COUNT($C$5:C1357), "")</f>
        <v/>
      </c>
      <c r="D1358" s="5">
        <v>41063.506562499999</v>
      </c>
      <c r="E1358" s="6" t="s">
        <v>913</v>
      </c>
      <c r="F1358" s="3">
        <v>1000000</v>
      </c>
      <c r="G1358" s="3" t="s">
        <v>31</v>
      </c>
      <c r="H1358" s="3">
        <f>tblSalaries[[#This Row],[clean Salary (in local currency)]]*VLOOKUP(tblSalaries[[#This Row],[Currency]],tblXrate[#Data],2,FALSE)</f>
        <v>17807.916687442568</v>
      </c>
      <c r="I1358" s="3" t="s">
        <v>914</v>
      </c>
      <c r="J1358" s="3" t="s">
        <v>134</v>
      </c>
      <c r="K1358" s="3" t="s">
        <v>1</v>
      </c>
      <c r="L1358" s="3" t="str">
        <f>VLOOKUP(tblSalaries[[#This Row],[Where do you work]],tblCountries[[Actual]:[Mapping]],2,FALSE)</f>
        <v>India</v>
      </c>
      <c r="M1358" s="12" t="str">
        <f>VLOOKUP(tblSalaries[[#This Row],[clean Country]], mapping!$M$4:$N$137, 2, FALSE)</f>
        <v>Asia</v>
      </c>
      <c r="N1358" s="3" t="s">
        <v>34</v>
      </c>
      <c r="O1358" s="12">
        <v>2.5</v>
      </c>
      <c r="P1358" s="3">
        <v>13</v>
      </c>
    </row>
    <row r="1359" spans="2:16" ht="15" customHeight="1">
      <c r="B1359" s="3" t="s">
        <v>2806</v>
      </c>
      <c r="C1359" s="12" t="str">
        <f>IF(AND(tblSalaries[[#This Row],[Region]]=Selected_Region, tblSalaries[[#This Row],[Job Type]]=Selected_Job_Type), COUNT($C$5:C1358), "")</f>
        <v/>
      </c>
      <c r="D1359" s="5">
        <v>41055.063680555555</v>
      </c>
      <c r="E1359" s="6" t="s">
        <v>2807</v>
      </c>
      <c r="F1359" s="3">
        <v>22000</v>
      </c>
      <c r="G1359" s="3" t="s">
        <v>36</v>
      </c>
      <c r="H1359" s="3">
        <f>tblSalaries[[#This Row],[clean Salary (in local currency)]]*VLOOKUP(tblSalaries[[#This Row],[Currency]],tblXrate[#Data],2,FALSE)</f>
        <v>22000</v>
      </c>
      <c r="I1359" s="3" t="s">
        <v>2808</v>
      </c>
      <c r="J1359" s="3" t="s">
        <v>134</v>
      </c>
      <c r="K1359" s="3" t="s">
        <v>854</v>
      </c>
      <c r="L1359" s="3" t="str">
        <f>VLOOKUP(tblSalaries[[#This Row],[Where do you work]],tblCountries[[Actual]:[Mapping]],2,FALSE)</f>
        <v>Mexico</v>
      </c>
      <c r="M1359" s="12" t="str">
        <f>VLOOKUP(tblSalaries[[#This Row],[clean Country]], mapping!$M$4:$N$137, 2, FALSE)</f>
        <v>Latin America</v>
      </c>
      <c r="N1359" s="3" t="s">
        <v>38</v>
      </c>
      <c r="O1359" s="12">
        <v>5</v>
      </c>
    </row>
    <row r="1360" spans="2:16" ht="15" customHeight="1">
      <c r="B1360" s="3" t="s">
        <v>2809</v>
      </c>
      <c r="C1360" s="12" t="str">
        <f>IF(AND(tblSalaries[[#This Row],[Region]]=Selected_Region, tblSalaries[[#This Row],[Job Type]]=Selected_Job_Type), COUNT($C$5:C1359), "")</f>
        <v/>
      </c>
      <c r="D1360" s="5">
        <v>41055.028310185182</v>
      </c>
      <c r="E1360" s="6">
        <v>90000</v>
      </c>
      <c r="F1360" s="3">
        <v>90000</v>
      </c>
      <c r="G1360" s="3" t="s">
        <v>36</v>
      </c>
      <c r="H1360" s="3">
        <f>tblSalaries[[#This Row],[clean Salary (in local currency)]]*VLOOKUP(tblSalaries[[#This Row],[Currency]],tblXrate[#Data],2,FALSE)</f>
        <v>90000</v>
      </c>
      <c r="I1360" s="3" t="s">
        <v>2810</v>
      </c>
      <c r="J1360" s="3" t="s">
        <v>184</v>
      </c>
      <c r="K1360" s="3" t="s">
        <v>0</v>
      </c>
      <c r="L1360" s="3" t="str">
        <f>VLOOKUP(tblSalaries[[#This Row],[Where do you work]],tblCountries[[Actual]:[Mapping]],2,FALSE)</f>
        <v>USA</v>
      </c>
      <c r="M1360" s="12" t="str">
        <f>VLOOKUP(tblSalaries[[#This Row],[clean Country]], mapping!$M$4:$N$137, 2, FALSE)</f>
        <v>US / Canada</v>
      </c>
      <c r="N1360" s="3" t="s">
        <v>38</v>
      </c>
      <c r="O1360" s="12">
        <v>5</v>
      </c>
    </row>
    <row r="1361" spans="2:16" ht="15" customHeight="1">
      <c r="B1361" s="3" t="s">
        <v>2811</v>
      </c>
      <c r="C1361" s="12" t="str">
        <f>IF(AND(tblSalaries[[#This Row],[Region]]=Selected_Region, tblSalaries[[#This Row],[Job Type]]=Selected_Job_Type), COUNT($C$5:C1360), "")</f>
        <v/>
      </c>
      <c r="D1361" s="5">
        <v>41055.057199074072</v>
      </c>
      <c r="E1361" s="6" t="s">
        <v>2812</v>
      </c>
      <c r="F1361" s="3">
        <v>36000</v>
      </c>
      <c r="G1361" s="3" t="s">
        <v>36</v>
      </c>
      <c r="H1361" s="3">
        <f>tblSalaries[[#This Row],[clean Salary (in local currency)]]*VLOOKUP(tblSalaries[[#This Row],[Currency]],tblXrate[#Data],2,FALSE)</f>
        <v>36000</v>
      </c>
      <c r="I1361" s="3" t="s">
        <v>2813</v>
      </c>
      <c r="J1361" s="3" t="s">
        <v>112</v>
      </c>
      <c r="K1361" s="3" t="s">
        <v>0</v>
      </c>
      <c r="L1361" s="3" t="str">
        <f>VLOOKUP(tblSalaries[[#This Row],[Where do you work]],tblCountries[[Actual]:[Mapping]],2,FALSE)</f>
        <v>USA</v>
      </c>
      <c r="M1361" s="12" t="str">
        <f>VLOOKUP(tblSalaries[[#This Row],[clean Country]], mapping!$M$4:$N$137, 2, FALSE)</f>
        <v>US / Canada</v>
      </c>
      <c r="N1361" s="3" t="s">
        <v>61</v>
      </c>
      <c r="O1361" s="12">
        <v>8</v>
      </c>
    </row>
    <row r="1362" spans="2:16" ht="15" customHeight="1">
      <c r="B1362" s="3" t="s">
        <v>2814</v>
      </c>
      <c r="C1362" s="12" t="str">
        <f>IF(AND(tblSalaries[[#This Row],[Region]]=Selected_Region, tblSalaries[[#This Row],[Job Type]]=Selected_Job_Type), COUNT($C$5:C1361), "")</f>
        <v/>
      </c>
      <c r="D1362" s="5">
        <v>41062.271770833337</v>
      </c>
      <c r="E1362" s="6" t="s">
        <v>2815</v>
      </c>
      <c r="F1362" s="3">
        <v>42000</v>
      </c>
      <c r="G1362" s="3" t="s">
        <v>36</v>
      </c>
      <c r="H1362" s="3">
        <f>tblSalaries[[#This Row],[clean Salary (in local currency)]]*VLOOKUP(tblSalaries[[#This Row],[Currency]],tblXrate[#Data],2,FALSE)</f>
        <v>42000</v>
      </c>
      <c r="I1362" s="3" t="s">
        <v>2816</v>
      </c>
      <c r="J1362" s="3" t="s">
        <v>112</v>
      </c>
      <c r="K1362" s="3" t="s">
        <v>0</v>
      </c>
      <c r="L1362" s="3" t="str">
        <f>VLOOKUP(tblSalaries[[#This Row],[Where do you work]],tblCountries[[Actual]:[Mapping]],2,FALSE)</f>
        <v>USA</v>
      </c>
      <c r="M1362" s="12" t="str">
        <f>VLOOKUP(tblSalaries[[#This Row],[clean Country]], mapping!$M$4:$N$137, 2, FALSE)</f>
        <v>US / Canada</v>
      </c>
      <c r="N1362" s="3" t="s">
        <v>38</v>
      </c>
      <c r="O1362" s="12">
        <v>5</v>
      </c>
      <c r="P1362" s="3">
        <v>2</v>
      </c>
    </row>
    <row r="1363" spans="2:16" ht="15" customHeight="1">
      <c r="B1363" s="3" t="s">
        <v>2817</v>
      </c>
      <c r="C1363" s="12" t="str">
        <f>IF(AND(tblSalaries[[#This Row],[Region]]=Selected_Region, tblSalaries[[#This Row],[Job Type]]=Selected_Job_Type), COUNT($C$5:C1362), "")</f>
        <v/>
      </c>
      <c r="D1363" s="5">
        <v>41055.201932870368</v>
      </c>
      <c r="E1363" s="6">
        <v>36500</v>
      </c>
      <c r="F1363" s="3">
        <v>36500</v>
      </c>
      <c r="G1363" s="3" t="s">
        <v>108</v>
      </c>
      <c r="H1363" s="3">
        <f>tblSalaries[[#This Row],[clean Salary (in local currency)]]*VLOOKUP(tblSalaries[[#This Row],[Currency]],tblXrate[#Data],2,FALSE)</f>
        <v>57530.506930455871</v>
      </c>
      <c r="I1363" s="3" t="s">
        <v>2818</v>
      </c>
      <c r="J1363" s="3" t="s">
        <v>134</v>
      </c>
      <c r="K1363" s="3" t="s">
        <v>89</v>
      </c>
      <c r="L1363" s="3" t="str">
        <f>VLOOKUP(tblSalaries[[#This Row],[Where do you work]],tblCountries[[Actual]:[Mapping]],2,FALSE)</f>
        <v>UK</v>
      </c>
      <c r="M1363" s="12" t="str">
        <f>VLOOKUP(tblSalaries[[#This Row],[clean Country]], mapping!$M$4:$N$137, 2, FALSE)</f>
        <v>EU</v>
      </c>
      <c r="N1363" s="3" t="s">
        <v>34</v>
      </c>
      <c r="O1363" s="12">
        <v>2.5</v>
      </c>
    </row>
    <row r="1364" spans="2:16" ht="15" customHeight="1">
      <c r="B1364" s="3" t="s">
        <v>2819</v>
      </c>
      <c r="C1364" s="12" t="str">
        <f>IF(AND(tblSalaries[[#This Row],[Region]]=Selected_Region, tblSalaries[[#This Row],[Job Type]]=Selected_Job_Type), COUNT($C$5:C1363), "")</f>
        <v/>
      </c>
      <c r="D1364" s="5">
        <v>41057.640173611115</v>
      </c>
      <c r="E1364" s="6" t="s">
        <v>2820</v>
      </c>
      <c r="F1364" s="3">
        <v>50000</v>
      </c>
      <c r="G1364" s="3" t="s">
        <v>108</v>
      </c>
      <c r="H1364" s="3">
        <f>tblSalaries[[#This Row],[clean Salary (in local currency)]]*VLOOKUP(tblSalaries[[#This Row],[Currency]],tblXrate[#Data],2,FALSE)</f>
        <v>78808.913603364199</v>
      </c>
      <c r="I1364" s="3" t="s">
        <v>2821</v>
      </c>
      <c r="J1364" s="3" t="s">
        <v>134</v>
      </c>
      <c r="K1364" s="3" t="s">
        <v>89</v>
      </c>
      <c r="L1364" s="3" t="str">
        <f>VLOOKUP(tblSalaries[[#This Row],[Where do you work]],tblCountries[[Actual]:[Mapping]],2,FALSE)</f>
        <v>UK</v>
      </c>
      <c r="M1364" s="12" t="str">
        <f>VLOOKUP(tblSalaries[[#This Row],[clean Country]], mapping!$M$4:$N$137, 2, FALSE)</f>
        <v>EU</v>
      </c>
      <c r="N1364" s="3" t="s">
        <v>34</v>
      </c>
      <c r="O1364" s="12">
        <v>2.5</v>
      </c>
      <c r="P1364" s="3">
        <v>12</v>
      </c>
    </row>
    <row r="1365" spans="2:16" ht="15" customHeight="1">
      <c r="B1365" s="3" t="s">
        <v>1226</v>
      </c>
      <c r="C1365" s="12" t="str">
        <f>IF(AND(tblSalaries[[#This Row],[Region]]=Selected_Region, tblSalaries[[#This Row],[Job Type]]=Selected_Job_Type), COUNT($C$5:C1364), "")</f>
        <v/>
      </c>
      <c r="D1365" s="5">
        <v>41057.435937499999</v>
      </c>
      <c r="E1365" s="6" t="s">
        <v>1227</v>
      </c>
      <c r="F1365" s="3">
        <v>1000000</v>
      </c>
      <c r="G1365" s="3" t="s">
        <v>31</v>
      </c>
      <c r="H1365" s="3">
        <f>tblSalaries[[#This Row],[clean Salary (in local currency)]]*VLOOKUP(tblSalaries[[#This Row],[Currency]],tblXrate[#Data],2,FALSE)</f>
        <v>17807.916687442568</v>
      </c>
      <c r="I1365" s="3" t="s">
        <v>1228</v>
      </c>
      <c r="J1365" s="3" t="s">
        <v>134</v>
      </c>
      <c r="K1365" s="3" t="s">
        <v>1</v>
      </c>
      <c r="L1365" s="3" t="str">
        <f>VLOOKUP(tblSalaries[[#This Row],[Where do you work]],tblCountries[[Actual]:[Mapping]],2,FALSE)</f>
        <v>India</v>
      </c>
      <c r="M1365" s="12" t="str">
        <f>VLOOKUP(tblSalaries[[#This Row],[clean Country]], mapping!$M$4:$N$137, 2, FALSE)</f>
        <v>Asia</v>
      </c>
      <c r="N1365" s="3" t="s">
        <v>61</v>
      </c>
      <c r="O1365" s="12">
        <v>8</v>
      </c>
      <c r="P1365" s="3">
        <v>8</v>
      </c>
    </row>
    <row r="1366" spans="2:16" ht="15" customHeight="1">
      <c r="B1366" s="3" t="s">
        <v>2824</v>
      </c>
      <c r="C1366" s="12" t="str">
        <f>IF(AND(tblSalaries[[#This Row],[Region]]=Selected_Region, tblSalaries[[#This Row],[Job Type]]=Selected_Job_Type), COUNT($C$5:C1365), "")</f>
        <v/>
      </c>
      <c r="D1366" s="5">
        <v>41055.028240740743</v>
      </c>
      <c r="E1366" s="6">
        <v>57000</v>
      </c>
      <c r="F1366" s="3">
        <v>57000</v>
      </c>
      <c r="G1366" s="3" t="s">
        <v>36</v>
      </c>
      <c r="H1366" s="3">
        <f>tblSalaries[[#This Row],[clean Salary (in local currency)]]*VLOOKUP(tblSalaries[[#This Row],[Currency]],tblXrate[#Data],2,FALSE)</f>
        <v>57000</v>
      </c>
      <c r="I1366" s="3" t="s">
        <v>2825</v>
      </c>
      <c r="J1366" s="3" t="s">
        <v>134</v>
      </c>
      <c r="K1366" s="3" t="s">
        <v>0</v>
      </c>
      <c r="L1366" s="3" t="str">
        <f>VLOOKUP(tblSalaries[[#This Row],[Where do you work]],tblCountries[[Actual]:[Mapping]],2,FALSE)</f>
        <v>USA</v>
      </c>
      <c r="M1366" s="12" t="str">
        <f>VLOOKUP(tblSalaries[[#This Row],[clean Country]], mapping!$M$4:$N$137, 2, FALSE)</f>
        <v>US / Canada</v>
      </c>
      <c r="N1366" s="3" t="s">
        <v>38</v>
      </c>
      <c r="O1366" s="12">
        <v>5</v>
      </c>
    </row>
    <row r="1367" spans="2:16" ht="15" customHeight="1">
      <c r="B1367" s="3" t="s">
        <v>1508</v>
      </c>
      <c r="C1367" s="12" t="str">
        <f>IF(AND(tblSalaries[[#This Row],[Region]]=Selected_Region, tblSalaries[[#This Row],[Job Type]]=Selected_Job_Type), COUNT($C$5:C1366), "")</f>
        <v/>
      </c>
      <c r="D1367" s="5">
        <v>41056.618703703702</v>
      </c>
      <c r="E1367" s="6">
        <v>1000000</v>
      </c>
      <c r="F1367" s="3">
        <v>1000000</v>
      </c>
      <c r="G1367" s="3" t="s">
        <v>31</v>
      </c>
      <c r="H1367" s="3">
        <f>tblSalaries[[#This Row],[clean Salary (in local currency)]]*VLOOKUP(tblSalaries[[#This Row],[Currency]],tblXrate[#Data],2,FALSE)</f>
        <v>17807.916687442568</v>
      </c>
      <c r="I1367" s="3" t="s">
        <v>1509</v>
      </c>
      <c r="J1367" s="3" t="s">
        <v>134</v>
      </c>
      <c r="K1367" s="3" t="s">
        <v>1</v>
      </c>
      <c r="L1367" s="3" t="str">
        <f>VLOOKUP(tblSalaries[[#This Row],[Where do you work]],tblCountries[[Actual]:[Mapping]],2,FALSE)</f>
        <v>India</v>
      </c>
      <c r="M1367" s="12" t="str">
        <f>VLOOKUP(tblSalaries[[#This Row],[clean Country]], mapping!$M$4:$N$137, 2, FALSE)</f>
        <v>Asia</v>
      </c>
      <c r="N1367" s="3" t="s">
        <v>38</v>
      </c>
      <c r="O1367" s="12">
        <v>5</v>
      </c>
      <c r="P1367" s="3">
        <v>5</v>
      </c>
    </row>
    <row r="1368" spans="2:16" ht="15" customHeight="1">
      <c r="B1368" s="3" t="s">
        <v>2829</v>
      </c>
      <c r="C1368" s="12" t="str">
        <f>IF(AND(tblSalaries[[#This Row],[Region]]=Selected_Region, tblSalaries[[#This Row],[Job Type]]=Selected_Job_Type), COUNT($C$5:C1367), "")</f>
        <v/>
      </c>
      <c r="D1368" s="5">
        <v>41058.255694444444</v>
      </c>
      <c r="E1368" s="6">
        <v>50846</v>
      </c>
      <c r="F1368" s="3">
        <v>50846</v>
      </c>
      <c r="G1368" s="3" t="s">
        <v>36</v>
      </c>
      <c r="H1368" s="3">
        <f>tblSalaries[[#This Row],[clean Salary (in local currency)]]*VLOOKUP(tblSalaries[[#This Row],[Currency]],tblXrate[#Data],2,FALSE)</f>
        <v>50846</v>
      </c>
      <c r="I1368" s="3" t="s">
        <v>2830</v>
      </c>
      <c r="J1368" s="3" t="s">
        <v>112</v>
      </c>
      <c r="K1368" s="3" t="s">
        <v>0</v>
      </c>
      <c r="L1368" s="3" t="str">
        <f>VLOOKUP(tblSalaries[[#This Row],[Where do you work]],tblCountries[[Actual]:[Mapping]],2,FALSE)</f>
        <v>USA</v>
      </c>
      <c r="M1368" s="12" t="str">
        <f>VLOOKUP(tblSalaries[[#This Row],[clean Country]], mapping!$M$4:$N$137, 2, FALSE)</f>
        <v>US / Canada</v>
      </c>
      <c r="N1368" s="3" t="s">
        <v>38</v>
      </c>
      <c r="O1368" s="12">
        <v>5</v>
      </c>
      <c r="P1368" s="3">
        <v>25</v>
      </c>
    </row>
    <row r="1369" spans="2:16" ht="15" customHeight="1">
      <c r="B1369" s="3" t="s">
        <v>2831</v>
      </c>
      <c r="C1369" s="12" t="str">
        <f>IF(AND(tblSalaries[[#This Row],[Region]]=Selected_Region, tblSalaries[[#This Row],[Job Type]]=Selected_Job_Type), COUNT($C$5:C1368), "")</f>
        <v/>
      </c>
      <c r="D1369" s="5">
        <v>41055.031944444447</v>
      </c>
      <c r="E1369" s="6">
        <v>75000</v>
      </c>
      <c r="F1369" s="3">
        <v>75000</v>
      </c>
      <c r="G1369" s="3" t="s">
        <v>36</v>
      </c>
      <c r="H1369" s="3">
        <f>tblSalaries[[#This Row],[clean Salary (in local currency)]]*VLOOKUP(tblSalaries[[#This Row],[Currency]],tblXrate[#Data],2,FALSE)</f>
        <v>75000</v>
      </c>
      <c r="I1369" s="3" t="s">
        <v>2832</v>
      </c>
      <c r="J1369" s="3" t="s">
        <v>112</v>
      </c>
      <c r="K1369" s="3" t="s">
        <v>0</v>
      </c>
      <c r="L1369" s="3" t="str">
        <f>VLOOKUP(tblSalaries[[#This Row],[Where do you work]],tblCountries[[Actual]:[Mapping]],2,FALSE)</f>
        <v>USA</v>
      </c>
      <c r="M1369" s="12" t="str">
        <f>VLOOKUP(tblSalaries[[#This Row],[clean Country]], mapping!$M$4:$N$137, 2, FALSE)</f>
        <v>US / Canada</v>
      </c>
      <c r="N1369" s="3" t="s">
        <v>73</v>
      </c>
      <c r="O1369" s="12">
        <v>1.5</v>
      </c>
    </row>
    <row r="1370" spans="2:16" ht="15" customHeight="1">
      <c r="B1370" s="3" t="s">
        <v>2833</v>
      </c>
      <c r="C1370" s="12" t="str">
        <f>IF(AND(tblSalaries[[#This Row],[Region]]=Selected_Region, tblSalaries[[#This Row],[Job Type]]=Selected_Job_Type), COUNT($C$5:C1369), "")</f>
        <v/>
      </c>
      <c r="D1370" s="5">
        <v>41055.4843287037</v>
      </c>
      <c r="E1370" s="6">
        <v>80000</v>
      </c>
      <c r="F1370" s="3">
        <v>80000</v>
      </c>
      <c r="G1370" s="3" t="s">
        <v>36</v>
      </c>
      <c r="H1370" s="3">
        <f>tblSalaries[[#This Row],[clean Salary (in local currency)]]*VLOOKUP(tblSalaries[[#This Row],[Currency]],tblXrate[#Data],2,FALSE)</f>
        <v>80000</v>
      </c>
      <c r="I1370" s="3" t="s">
        <v>2834</v>
      </c>
      <c r="J1370" s="3" t="s">
        <v>134</v>
      </c>
      <c r="K1370" s="3" t="s">
        <v>0</v>
      </c>
      <c r="L1370" s="3" t="str">
        <f>VLOOKUP(tblSalaries[[#This Row],[Where do you work]],tblCountries[[Actual]:[Mapping]],2,FALSE)</f>
        <v>USA</v>
      </c>
      <c r="M1370" s="12" t="str">
        <f>VLOOKUP(tblSalaries[[#This Row],[clean Country]], mapping!$M$4:$N$137, 2, FALSE)</f>
        <v>US / Canada</v>
      </c>
      <c r="N1370" s="3" t="s">
        <v>38</v>
      </c>
      <c r="O1370" s="12">
        <v>5</v>
      </c>
      <c r="P1370" s="3">
        <v>8</v>
      </c>
    </row>
    <row r="1371" spans="2:16" ht="15" customHeight="1">
      <c r="B1371" s="3" t="s">
        <v>1764</v>
      </c>
      <c r="C1371" s="12" t="str">
        <f>IF(AND(tblSalaries[[#This Row],[Region]]=Selected_Region, tblSalaries[[#This Row],[Job Type]]=Selected_Job_Type), COUNT($C$5:C1370), "")</f>
        <v/>
      </c>
      <c r="D1371" s="5">
        <v>41060.842673611114</v>
      </c>
      <c r="E1371" s="6">
        <v>1000000</v>
      </c>
      <c r="F1371" s="3">
        <v>1000000</v>
      </c>
      <c r="G1371" s="3" t="s">
        <v>31</v>
      </c>
      <c r="H1371" s="3">
        <f>tblSalaries[[#This Row],[clean Salary (in local currency)]]*VLOOKUP(tblSalaries[[#This Row],[Currency]],tblXrate[#Data],2,FALSE)</f>
        <v>17807.916687442568</v>
      </c>
      <c r="I1371" s="3" t="s">
        <v>1740</v>
      </c>
      <c r="J1371" s="3" t="s">
        <v>112</v>
      </c>
      <c r="K1371" s="3" t="s">
        <v>1</v>
      </c>
      <c r="L1371" s="3" t="str">
        <f>VLOOKUP(tblSalaries[[#This Row],[Where do you work]],tblCountries[[Actual]:[Mapping]],2,FALSE)</f>
        <v>India</v>
      </c>
      <c r="M1371" s="12" t="str">
        <f>VLOOKUP(tblSalaries[[#This Row],[clean Country]], mapping!$M$4:$N$137, 2, FALSE)</f>
        <v>Asia</v>
      </c>
      <c r="N1371" s="3" t="s">
        <v>61</v>
      </c>
      <c r="O1371" s="12">
        <v>8</v>
      </c>
      <c r="P1371" s="3">
        <v>10</v>
      </c>
    </row>
    <row r="1372" spans="2:16" ht="15" customHeight="1">
      <c r="B1372" s="3" t="s">
        <v>2837</v>
      </c>
      <c r="C1372" s="12" t="str">
        <f>IF(AND(tblSalaries[[#This Row],[Region]]=Selected_Region, tblSalaries[[#This Row],[Job Type]]=Selected_Job_Type), COUNT($C$5:C1371), "")</f>
        <v/>
      </c>
      <c r="D1372" s="5">
        <v>41055.037824074076</v>
      </c>
      <c r="E1372" s="6">
        <v>400000</v>
      </c>
      <c r="F1372" s="3">
        <v>400000</v>
      </c>
      <c r="G1372" s="3" t="s">
        <v>36</v>
      </c>
      <c r="H1372" s="3">
        <f>tblSalaries[[#This Row],[clean Salary (in local currency)]]*VLOOKUP(tblSalaries[[#This Row],[Currency]],tblXrate[#Data],2,FALSE)</f>
        <v>400000</v>
      </c>
      <c r="I1372" s="3" t="s">
        <v>2838</v>
      </c>
      <c r="J1372" s="3" t="s">
        <v>134</v>
      </c>
      <c r="K1372" s="3" t="s">
        <v>0</v>
      </c>
      <c r="L1372" s="3" t="str">
        <f>VLOOKUP(tblSalaries[[#This Row],[Where do you work]],tblCountries[[Actual]:[Mapping]],2,FALSE)</f>
        <v>USA</v>
      </c>
      <c r="M1372" s="12" t="str">
        <f>VLOOKUP(tblSalaries[[#This Row],[clean Country]], mapping!$M$4:$N$137, 2, FALSE)</f>
        <v>US / Canada</v>
      </c>
      <c r="N1372" s="3" t="s">
        <v>73</v>
      </c>
      <c r="O1372" s="12">
        <v>1.5</v>
      </c>
    </row>
    <row r="1373" spans="2:16" ht="15" customHeight="1">
      <c r="B1373" s="3" t="s">
        <v>3759</v>
      </c>
      <c r="C1373" s="12" t="str">
        <f>IF(AND(tblSalaries[[#This Row],[Region]]=Selected_Region, tblSalaries[[#This Row],[Job Type]]=Selected_Job_Type), COUNT($C$5:C1372), "")</f>
        <v/>
      </c>
      <c r="D1373" s="5">
        <v>41055.032233796293</v>
      </c>
      <c r="E1373" s="6">
        <v>58</v>
      </c>
      <c r="F1373" s="3">
        <v>58000</v>
      </c>
      <c r="G1373" s="3" t="s">
        <v>36</v>
      </c>
      <c r="H1373" s="3">
        <f>tblSalaries[[#This Row],[clean Salary (in local currency)]]*VLOOKUP(tblSalaries[[#This Row],[Currency]],tblXrate[#Data],2,FALSE)</f>
        <v>58000</v>
      </c>
      <c r="I1373" s="3" t="s">
        <v>3760</v>
      </c>
      <c r="J1373" s="3" t="s">
        <v>134</v>
      </c>
      <c r="K1373" s="3" t="s">
        <v>50</v>
      </c>
      <c r="L1373" s="3" t="str">
        <f>VLOOKUP(tblSalaries[[#This Row],[Where do you work]],tblCountries[[Actual]:[Mapping]],2,FALSE)</f>
        <v>Canada</v>
      </c>
      <c r="M1373" s="12" t="str">
        <f>VLOOKUP(tblSalaries[[#This Row],[clean Country]], mapping!$M$4:$N$137, 2, FALSE)</f>
        <v>US / Canada</v>
      </c>
      <c r="N1373" s="3" t="s">
        <v>73</v>
      </c>
      <c r="O1373" s="12">
        <v>1.5</v>
      </c>
    </row>
    <row r="1374" spans="2:16" ht="15" customHeight="1">
      <c r="B1374" s="3" t="s">
        <v>2842</v>
      </c>
      <c r="C1374" s="12" t="str">
        <f>IF(AND(tblSalaries[[#This Row],[Region]]=Selected_Region, tblSalaries[[#This Row],[Job Type]]=Selected_Job_Type), COUNT($C$5:C1373), "")</f>
        <v/>
      </c>
      <c r="D1374" s="5">
        <v>41055.462476851855</v>
      </c>
      <c r="E1374" s="6">
        <v>95000</v>
      </c>
      <c r="F1374" s="3">
        <v>95000</v>
      </c>
      <c r="G1374" s="3" t="s">
        <v>36</v>
      </c>
      <c r="H1374" s="3">
        <f>tblSalaries[[#This Row],[clean Salary (in local currency)]]*VLOOKUP(tblSalaries[[#This Row],[Currency]],tblXrate[#Data],2,FALSE)</f>
        <v>95000</v>
      </c>
      <c r="I1374" s="3" t="s">
        <v>2841</v>
      </c>
      <c r="J1374" s="3" t="s">
        <v>134</v>
      </c>
      <c r="K1374" s="3" t="s">
        <v>0</v>
      </c>
      <c r="L1374" s="3" t="str">
        <f>VLOOKUP(tblSalaries[[#This Row],[Where do you work]],tblCountries[[Actual]:[Mapping]],2,FALSE)</f>
        <v>USA</v>
      </c>
      <c r="M1374" s="12" t="str">
        <f>VLOOKUP(tblSalaries[[#This Row],[clean Country]], mapping!$M$4:$N$137, 2, FALSE)</f>
        <v>US / Canada</v>
      </c>
      <c r="N1374" s="3" t="s">
        <v>73</v>
      </c>
      <c r="O1374" s="12">
        <v>1.5</v>
      </c>
      <c r="P1374" s="3">
        <v>10</v>
      </c>
    </row>
    <row r="1375" spans="2:16" ht="15" customHeight="1">
      <c r="B1375" s="3" t="s">
        <v>1901</v>
      </c>
      <c r="C1375" s="12" t="str">
        <f>IF(AND(tblSalaries[[#This Row],[Region]]=Selected_Region, tblSalaries[[#This Row],[Job Type]]=Selected_Job_Type), COUNT($C$5:C1374), "")</f>
        <v/>
      </c>
      <c r="D1375" s="5">
        <v>41056.0702662037</v>
      </c>
      <c r="E1375" s="6" t="s">
        <v>1902</v>
      </c>
      <c r="F1375" s="3">
        <v>1000000</v>
      </c>
      <c r="G1375" s="3" t="s">
        <v>31</v>
      </c>
      <c r="H1375" s="3">
        <f>tblSalaries[[#This Row],[clean Salary (in local currency)]]*VLOOKUP(tblSalaries[[#This Row],[Currency]],tblXrate[#Data],2,FALSE)</f>
        <v>17807.916687442568</v>
      </c>
      <c r="I1375" s="3" t="s">
        <v>1900</v>
      </c>
      <c r="J1375" s="3" t="s">
        <v>112</v>
      </c>
      <c r="K1375" s="3" t="s">
        <v>1</v>
      </c>
      <c r="L1375" s="3" t="str">
        <f>VLOOKUP(tblSalaries[[#This Row],[Where do you work]],tblCountries[[Actual]:[Mapping]],2,FALSE)</f>
        <v>India</v>
      </c>
      <c r="M1375" s="12" t="str">
        <f>VLOOKUP(tblSalaries[[#This Row],[clean Country]], mapping!$M$4:$N$137, 2, FALSE)</f>
        <v>Asia</v>
      </c>
      <c r="N1375" s="3" t="s">
        <v>38</v>
      </c>
      <c r="O1375" s="12">
        <v>5</v>
      </c>
      <c r="P1375" s="3">
        <v>6.5</v>
      </c>
    </row>
    <row r="1376" spans="2:16" ht="15" customHeight="1">
      <c r="B1376" s="3" t="s">
        <v>1081</v>
      </c>
      <c r="C1376" s="12" t="str">
        <f>IF(AND(tblSalaries[[#This Row],[Region]]=Selected_Region, tblSalaries[[#This Row],[Job Type]]=Selected_Job_Type), COUNT($C$5:C1375), "")</f>
        <v/>
      </c>
      <c r="D1376" s="5">
        <v>41064.905034722222</v>
      </c>
      <c r="E1376" s="6">
        <v>56000</v>
      </c>
      <c r="F1376" s="3">
        <v>56000</v>
      </c>
      <c r="G1376" s="3" t="s">
        <v>48</v>
      </c>
      <c r="H1376" s="3">
        <f>tblSalaries[[#This Row],[clean Salary (in local currency)]]*VLOOKUP(tblSalaries[[#This Row],[Currency]],tblXrate[#Data],2,FALSE)</f>
        <v>55068.245289698301</v>
      </c>
      <c r="I1376" s="3" t="s">
        <v>1038</v>
      </c>
      <c r="J1376" s="3" t="s">
        <v>41</v>
      </c>
      <c r="K1376" s="3" t="s">
        <v>50</v>
      </c>
      <c r="L1376" s="3" t="str">
        <f>VLOOKUP(tblSalaries[[#This Row],[Where do you work]],tblCountries[[Actual]:[Mapping]],2,FALSE)</f>
        <v>Canada</v>
      </c>
      <c r="M1376" s="12" t="str">
        <f>VLOOKUP(tblSalaries[[#This Row],[clean Country]], mapping!$M$4:$N$137, 2, FALSE)</f>
        <v>US / Canada</v>
      </c>
      <c r="N1376" s="3" t="s">
        <v>61</v>
      </c>
      <c r="O1376" s="12">
        <v>8</v>
      </c>
      <c r="P1376" s="3">
        <v>1</v>
      </c>
    </row>
    <row r="1377" spans="2:16" ht="15" customHeight="1">
      <c r="B1377" s="3" t="s">
        <v>2846</v>
      </c>
      <c r="C1377" s="12" t="str">
        <f>IF(AND(tblSalaries[[#This Row],[Region]]=Selected_Region, tblSalaries[[#This Row],[Job Type]]=Selected_Job_Type), COUNT($C$5:C1376), "")</f>
        <v/>
      </c>
      <c r="D1377" s="5">
        <v>41059.847118055557</v>
      </c>
      <c r="E1377" s="6">
        <v>64000</v>
      </c>
      <c r="F1377" s="3">
        <v>64000</v>
      </c>
      <c r="G1377" s="3" t="s">
        <v>36</v>
      </c>
      <c r="H1377" s="3">
        <f>tblSalaries[[#This Row],[clean Salary (in local currency)]]*VLOOKUP(tblSalaries[[#This Row],[Currency]],tblXrate[#Data],2,FALSE)</f>
        <v>64000</v>
      </c>
      <c r="I1377" s="3" t="s">
        <v>2841</v>
      </c>
      <c r="J1377" s="3" t="s">
        <v>134</v>
      </c>
      <c r="K1377" s="3" t="s">
        <v>0</v>
      </c>
      <c r="L1377" s="3" t="str">
        <f>VLOOKUP(tblSalaries[[#This Row],[Where do you work]],tblCountries[[Actual]:[Mapping]],2,FALSE)</f>
        <v>USA</v>
      </c>
      <c r="M1377" s="12" t="str">
        <f>VLOOKUP(tblSalaries[[#This Row],[clean Country]], mapping!$M$4:$N$137, 2, FALSE)</f>
        <v>US / Canada</v>
      </c>
      <c r="N1377" s="3" t="s">
        <v>34</v>
      </c>
      <c r="O1377" s="12">
        <v>2.5</v>
      </c>
      <c r="P1377" s="3">
        <v>12</v>
      </c>
    </row>
    <row r="1378" spans="2:16" ht="15" customHeight="1">
      <c r="B1378" s="3" t="s">
        <v>2847</v>
      </c>
      <c r="C1378" s="12" t="str">
        <f>IF(AND(tblSalaries[[#This Row],[Region]]=Selected_Region, tblSalaries[[#This Row],[Job Type]]=Selected_Job_Type), COUNT($C$5:C1377), "")</f>
        <v/>
      </c>
      <c r="D1378" s="5">
        <v>41055.031018518515</v>
      </c>
      <c r="E1378" s="6">
        <v>35000</v>
      </c>
      <c r="F1378" s="3">
        <v>35000</v>
      </c>
      <c r="G1378" s="3" t="s">
        <v>36</v>
      </c>
      <c r="H1378" s="3">
        <f>tblSalaries[[#This Row],[clean Salary (in local currency)]]*VLOOKUP(tblSalaries[[#This Row],[Currency]],tblXrate[#Data],2,FALSE)</f>
        <v>35000</v>
      </c>
      <c r="I1378" s="3" t="s">
        <v>2848</v>
      </c>
      <c r="J1378" s="3" t="s">
        <v>134</v>
      </c>
      <c r="K1378" s="3" t="s">
        <v>0</v>
      </c>
      <c r="L1378" s="3" t="str">
        <f>VLOOKUP(tblSalaries[[#This Row],[Where do you work]],tblCountries[[Actual]:[Mapping]],2,FALSE)</f>
        <v>USA</v>
      </c>
      <c r="M1378" s="12" t="str">
        <f>VLOOKUP(tblSalaries[[#This Row],[clean Country]], mapping!$M$4:$N$137, 2, FALSE)</f>
        <v>US / Canada</v>
      </c>
      <c r="N1378" s="3" t="s">
        <v>34</v>
      </c>
      <c r="O1378" s="12">
        <v>2.5</v>
      </c>
    </row>
    <row r="1379" spans="2:16" ht="15" customHeight="1">
      <c r="B1379" s="3" t="s">
        <v>2849</v>
      </c>
      <c r="C1379" s="12" t="str">
        <f>IF(AND(tblSalaries[[#This Row],[Region]]=Selected_Region, tblSalaries[[#This Row],[Job Type]]=Selected_Job_Type), COUNT($C$5:C1378), "")</f>
        <v/>
      </c>
      <c r="D1379" s="5">
        <v>41055.400324074071</v>
      </c>
      <c r="E1379" s="6">
        <v>70000</v>
      </c>
      <c r="F1379" s="3">
        <v>70000</v>
      </c>
      <c r="G1379" s="3" t="s">
        <v>36</v>
      </c>
      <c r="H1379" s="3">
        <f>tblSalaries[[#This Row],[clean Salary (in local currency)]]*VLOOKUP(tblSalaries[[#This Row],[Currency]],tblXrate[#Data],2,FALSE)</f>
        <v>70000</v>
      </c>
      <c r="I1379" s="3" t="s">
        <v>2850</v>
      </c>
      <c r="J1379" s="3" t="s">
        <v>112</v>
      </c>
      <c r="K1379" s="3" t="s">
        <v>0</v>
      </c>
      <c r="L1379" s="3" t="str">
        <f>VLOOKUP(tblSalaries[[#This Row],[Where do you work]],tblCountries[[Actual]:[Mapping]],2,FALSE)</f>
        <v>USA</v>
      </c>
      <c r="M1379" s="12" t="str">
        <f>VLOOKUP(tblSalaries[[#This Row],[clean Country]], mapping!$M$4:$N$137, 2, FALSE)</f>
        <v>US / Canada</v>
      </c>
      <c r="N1379" s="3" t="s">
        <v>34</v>
      </c>
      <c r="O1379" s="12">
        <v>2.5</v>
      </c>
      <c r="P1379" s="3">
        <v>18</v>
      </c>
    </row>
    <row r="1380" spans="2:16" ht="15" customHeight="1">
      <c r="B1380" s="3" t="s">
        <v>2181</v>
      </c>
      <c r="C1380" s="12" t="str">
        <f>IF(AND(tblSalaries[[#This Row],[Region]]=Selected_Region, tblSalaries[[#This Row],[Job Type]]=Selected_Job_Type), COUNT($C$5:C1379), "")</f>
        <v/>
      </c>
      <c r="D1380" s="5">
        <v>41054.188668981478</v>
      </c>
      <c r="E1380" s="6">
        <v>1000000</v>
      </c>
      <c r="F1380" s="3">
        <v>1000000</v>
      </c>
      <c r="G1380" s="3" t="s">
        <v>31</v>
      </c>
      <c r="H1380" s="3">
        <f>tblSalaries[[#This Row],[clean Salary (in local currency)]]*VLOOKUP(tblSalaries[[#This Row],[Currency]],tblXrate[#Data],2,FALSE)</f>
        <v>17807.916687442568</v>
      </c>
      <c r="I1380" s="3" t="s">
        <v>134</v>
      </c>
      <c r="J1380" s="3" t="s">
        <v>134</v>
      </c>
      <c r="K1380" s="3" t="s">
        <v>1</v>
      </c>
      <c r="L1380" s="3" t="str">
        <f>VLOOKUP(tblSalaries[[#This Row],[Where do you work]],tblCountries[[Actual]:[Mapping]],2,FALSE)</f>
        <v>India</v>
      </c>
      <c r="M1380" s="12" t="str">
        <f>VLOOKUP(tblSalaries[[#This Row],[clean Country]], mapping!$M$4:$N$137, 2, FALSE)</f>
        <v>Asia</v>
      </c>
      <c r="N1380" s="3" t="s">
        <v>38</v>
      </c>
      <c r="O1380" s="12">
        <v>5</v>
      </c>
    </row>
    <row r="1381" spans="2:16" ht="15" customHeight="1">
      <c r="B1381" s="3" t="s">
        <v>2853</v>
      </c>
      <c r="C1381" s="12" t="str">
        <f>IF(AND(tblSalaries[[#This Row],[Region]]=Selected_Region, tblSalaries[[#This Row],[Job Type]]=Selected_Job_Type), COUNT($C$5:C1380), "")</f>
        <v/>
      </c>
      <c r="D1381" s="5">
        <v>41056.944884259261</v>
      </c>
      <c r="E1381" s="6" t="s">
        <v>2854</v>
      </c>
      <c r="F1381" s="3">
        <v>19200</v>
      </c>
      <c r="G1381" s="3" t="s">
        <v>2110</v>
      </c>
      <c r="H1381" s="3">
        <f>tblSalaries[[#This Row],[clean Salary (in local currency)]]*VLOOKUP(tblSalaries[[#This Row],[Currency]],tblXrate[#Data],2,FALSE)</f>
        <v>9490.1984044603923</v>
      </c>
      <c r="I1381" s="3" t="s">
        <v>2855</v>
      </c>
      <c r="J1381" s="3" t="s">
        <v>112</v>
      </c>
      <c r="K1381" s="3" t="s">
        <v>227</v>
      </c>
      <c r="L1381" s="3" t="str">
        <f>VLOOKUP(tblSalaries[[#This Row],[Where do you work]],tblCountries[[Actual]:[Mapping]],2,FALSE)</f>
        <v>Brazil</v>
      </c>
      <c r="M1381" s="12" t="str">
        <f>VLOOKUP(tblSalaries[[#This Row],[clean Country]], mapping!$M$4:$N$137, 2, FALSE)</f>
        <v>Latin America</v>
      </c>
      <c r="N1381" s="3" t="s">
        <v>61</v>
      </c>
      <c r="O1381" s="12">
        <v>8</v>
      </c>
      <c r="P1381" s="3">
        <v>8</v>
      </c>
    </row>
    <row r="1382" spans="2:16" ht="15" customHeight="1">
      <c r="B1382" s="3" t="s">
        <v>2585</v>
      </c>
      <c r="C1382" s="12" t="str">
        <f>IF(AND(tblSalaries[[#This Row],[Region]]=Selected_Region, tblSalaries[[#This Row],[Job Type]]=Selected_Job_Type), COUNT($C$5:C1381), "")</f>
        <v/>
      </c>
      <c r="D1382" s="5">
        <v>41055.069652777776</v>
      </c>
      <c r="E1382" s="6">
        <v>56000</v>
      </c>
      <c r="F1382" s="3">
        <v>56000</v>
      </c>
      <c r="G1382" s="3" t="s">
        <v>48</v>
      </c>
      <c r="H1382" s="3">
        <f>tblSalaries[[#This Row],[clean Salary (in local currency)]]*VLOOKUP(tblSalaries[[#This Row],[Currency]],tblXrate[#Data],2,FALSE)</f>
        <v>55068.245289698301</v>
      </c>
      <c r="I1382" s="3" t="s">
        <v>2586</v>
      </c>
      <c r="J1382" s="3" t="s">
        <v>112</v>
      </c>
      <c r="K1382" s="3" t="s">
        <v>50</v>
      </c>
      <c r="L1382" s="3" t="str">
        <f>VLOOKUP(tblSalaries[[#This Row],[Where do you work]],tblCountries[[Actual]:[Mapping]],2,FALSE)</f>
        <v>Canada</v>
      </c>
      <c r="M1382" s="12" t="str">
        <f>VLOOKUP(tblSalaries[[#This Row],[clean Country]], mapping!$M$4:$N$137, 2, FALSE)</f>
        <v>US / Canada</v>
      </c>
      <c r="N1382" s="3" t="s">
        <v>38</v>
      </c>
      <c r="O1382" s="12">
        <v>5</v>
      </c>
    </row>
    <row r="1383" spans="2:16" ht="15" customHeight="1">
      <c r="B1383" s="3" t="s">
        <v>2186</v>
      </c>
      <c r="C1383" s="12" t="str">
        <f>IF(AND(tblSalaries[[#This Row],[Region]]=Selected_Region, tblSalaries[[#This Row],[Job Type]]=Selected_Job_Type), COUNT($C$5:C1382), "")</f>
        <v/>
      </c>
      <c r="D1383" s="5">
        <v>41055.060925925929</v>
      </c>
      <c r="E1383" s="6" t="s">
        <v>527</v>
      </c>
      <c r="F1383" s="3">
        <v>1000000</v>
      </c>
      <c r="G1383" s="3" t="s">
        <v>31</v>
      </c>
      <c r="H1383" s="3">
        <f>tblSalaries[[#This Row],[clean Salary (in local currency)]]*VLOOKUP(tblSalaries[[#This Row],[Currency]],tblXrate[#Data],2,FALSE)</f>
        <v>17807.916687442568</v>
      </c>
      <c r="I1383" s="3" t="s">
        <v>134</v>
      </c>
      <c r="J1383" s="3" t="s">
        <v>134</v>
      </c>
      <c r="K1383" s="3" t="s">
        <v>1</v>
      </c>
      <c r="L1383" s="3" t="str">
        <f>VLOOKUP(tblSalaries[[#This Row],[Where do you work]],tblCountries[[Actual]:[Mapping]],2,FALSE)</f>
        <v>India</v>
      </c>
      <c r="M1383" s="12" t="str">
        <f>VLOOKUP(tblSalaries[[#This Row],[clean Country]], mapping!$M$4:$N$137, 2, FALSE)</f>
        <v>Asia</v>
      </c>
      <c r="N1383" s="3" t="s">
        <v>38</v>
      </c>
      <c r="O1383" s="12">
        <v>5</v>
      </c>
    </row>
    <row r="1384" spans="2:16" ht="15" customHeight="1">
      <c r="B1384" s="3" t="s">
        <v>2862</v>
      </c>
      <c r="C1384" s="12" t="str">
        <f>IF(AND(tblSalaries[[#This Row],[Region]]=Selected_Region, tblSalaries[[#This Row],[Job Type]]=Selected_Job_Type), COUNT($C$5:C1383), "")</f>
        <v/>
      </c>
      <c r="D1384" s="5">
        <v>41057.680104166669</v>
      </c>
      <c r="E1384" s="6">
        <v>37000</v>
      </c>
      <c r="F1384" s="3">
        <v>37000</v>
      </c>
      <c r="G1384" s="3" t="s">
        <v>43</v>
      </c>
      <c r="H1384" s="3">
        <f>tblSalaries[[#This Row],[clean Salary (in local currency)]]*VLOOKUP(tblSalaries[[#This Row],[Currency]],tblXrate[#Data],2,FALSE)</f>
        <v>47004.779242689488</v>
      </c>
      <c r="I1384" s="3" t="s">
        <v>2863</v>
      </c>
      <c r="J1384" s="3" t="s">
        <v>112</v>
      </c>
      <c r="K1384" s="3" t="s">
        <v>1151</v>
      </c>
      <c r="L1384" s="3" t="str">
        <f>VLOOKUP(tblSalaries[[#This Row],[Where do you work]],tblCountries[[Actual]:[Mapping]],2,FALSE)</f>
        <v>Spain</v>
      </c>
      <c r="M1384" s="12" t="str">
        <f>VLOOKUP(tblSalaries[[#This Row],[clean Country]], mapping!$M$4:$N$137, 2, FALSE)</f>
        <v>EU</v>
      </c>
      <c r="N1384" s="3" t="s">
        <v>38</v>
      </c>
      <c r="O1384" s="12">
        <v>5</v>
      </c>
      <c r="P1384" s="3">
        <v>11</v>
      </c>
    </row>
    <row r="1385" spans="2:16" ht="15" customHeight="1">
      <c r="B1385" s="3" t="s">
        <v>2864</v>
      </c>
      <c r="C1385" s="12" t="str">
        <f>IF(AND(tblSalaries[[#This Row],[Region]]=Selected_Region, tblSalaries[[#This Row],[Job Type]]=Selected_Job_Type), COUNT($C$5:C1384), "")</f>
        <v/>
      </c>
      <c r="D1385" s="5">
        <v>41074.303252314814</v>
      </c>
      <c r="E1385" s="6">
        <v>80000</v>
      </c>
      <c r="F1385" s="3">
        <v>80000</v>
      </c>
      <c r="G1385" s="3" t="s">
        <v>36</v>
      </c>
      <c r="H1385" s="3">
        <f>tblSalaries[[#This Row],[clean Salary (in local currency)]]*VLOOKUP(tblSalaries[[#This Row],[Currency]],tblXrate[#Data],2,FALSE)</f>
        <v>80000</v>
      </c>
      <c r="I1385" s="3" t="s">
        <v>2865</v>
      </c>
      <c r="J1385" s="3" t="s">
        <v>433</v>
      </c>
      <c r="K1385" s="3" t="s">
        <v>0</v>
      </c>
      <c r="L1385" s="3" t="str">
        <f>VLOOKUP(tblSalaries[[#This Row],[Where do you work]],tblCountries[[Actual]:[Mapping]],2,FALSE)</f>
        <v>USA</v>
      </c>
      <c r="M1385" s="12" t="str">
        <f>VLOOKUP(tblSalaries[[#This Row],[clean Country]], mapping!$M$4:$N$137, 2, FALSE)</f>
        <v>US / Canada</v>
      </c>
      <c r="N1385" s="3" t="s">
        <v>38</v>
      </c>
      <c r="O1385" s="12">
        <v>5</v>
      </c>
      <c r="P1385" s="3">
        <v>9</v>
      </c>
    </row>
    <row r="1386" spans="2:16" ht="15" customHeight="1">
      <c r="B1386" s="3" t="s">
        <v>2218</v>
      </c>
      <c r="C1386" s="12" t="str">
        <f>IF(AND(tblSalaries[[#This Row],[Region]]=Selected_Region, tblSalaries[[#This Row],[Job Type]]=Selected_Job_Type), COUNT($C$5:C1385), "")</f>
        <v/>
      </c>
      <c r="D1386" s="5">
        <v>41058.483252314814</v>
      </c>
      <c r="E1386" s="6" t="s">
        <v>2219</v>
      </c>
      <c r="F1386" s="3">
        <v>1000000</v>
      </c>
      <c r="G1386" s="3" t="s">
        <v>31</v>
      </c>
      <c r="H1386" s="3">
        <f>tblSalaries[[#This Row],[clean Salary (in local currency)]]*VLOOKUP(tblSalaries[[#This Row],[Currency]],tblXrate[#Data],2,FALSE)</f>
        <v>17807.916687442568</v>
      </c>
      <c r="I1386" s="3" t="s">
        <v>134</v>
      </c>
      <c r="J1386" s="3" t="s">
        <v>134</v>
      </c>
      <c r="K1386" s="3" t="s">
        <v>1</v>
      </c>
      <c r="L1386" s="3" t="str">
        <f>VLOOKUP(tblSalaries[[#This Row],[Where do you work]],tblCountries[[Actual]:[Mapping]],2,FALSE)</f>
        <v>India</v>
      </c>
      <c r="M1386" s="12" t="str">
        <f>VLOOKUP(tblSalaries[[#This Row],[clean Country]], mapping!$M$4:$N$137, 2, FALSE)</f>
        <v>Asia</v>
      </c>
      <c r="N1386" s="3" t="s">
        <v>34</v>
      </c>
      <c r="O1386" s="12">
        <v>2.5</v>
      </c>
      <c r="P1386" s="3">
        <v>10</v>
      </c>
    </row>
    <row r="1387" spans="2:16" ht="15" customHeight="1">
      <c r="B1387" s="3" t="s">
        <v>2868</v>
      </c>
      <c r="C1387" s="12" t="str">
        <f>IF(AND(tblSalaries[[#This Row],[Region]]=Selected_Region, tblSalaries[[#This Row],[Job Type]]=Selected_Job_Type), COUNT($C$5:C1386), "")</f>
        <v/>
      </c>
      <c r="D1387" s="5">
        <v>41056.33865740741</v>
      </c>
      <c r="E1387" s="6" t="s">
        <v>2869</v>
      </c>
      <c r="F1387" s="3">
        <v>125000</v>
      </c>
      <c r="G1387" s="3" t="s">
        <v>36</v>
      </c>
      <c r="H1387" s="3">
        <f>tblSalaries[[#This Row],[clean Salary (in local currency)]]*VLOOKUP(tblSalaries[[#This Row],[Currency]],tblXrate[#Data],2,FALSE)</f>
        <v>125000</v>
      </c>
      <c r="I1387" s="3" t="s">
        <v>2870</v>
      </c>
      <c r="J1387" s="3" t="s">
        <v>134</v>
      </c>
      <c r="K1387" s="3" t="s">
        <v>808</v>
      </c>
      <c r="L1387" s="3" t="str">
        <f>VLOOKUP(tblSalaries[[#This Row],[Where do you work]],tblCountries[[Actual]:[Mapping]],2,FALSE)</f>
        <v>Norway</v>
      </c>
      <c r="M1387" s="12" t="str">
        <f>VLOOKUP(tblSalaries[[#This Row],[clean Country]], mapping!$M$4:$N$137, 2, FALSE)</f>
        <v>EU</v>
      </c>
      <c r="N1387" s="3" t="s">
        <v>38</v>
      </c>
      <c r="O1387" s="12">
        <v>5</v>
      </c>
      <c r="P1387" s="3">
        <v>6</v>
      </c>
    </row>
    <row r="1388" spans="2:16" ht="15" customHeight="1">
      <c r="B1388" s="3" t="s">
        <v>2871</v>
      </c>
      <c r="C1388" s="12" t="str">
        <f>IF(AND(tblSalaries[[#This Row],[Region]]=Selected_Region, tblSalaries[[#This Row],[Job Type]]=Selected_Job_Type), COUNT($C$5:C1387), "")</f>
        <v/>
      </c>
      <c r="D1388" s="5">
        <v>41055.460486111115</v>
      </c>
      <c r="E1388" s="6">
        <v>50000</v>
      </c>
      <c r="F1388" s="3">
        <v>50000</v>
      </c>
      <c r="G1388" s="3" t="s">
        <v>36</v>
      </c>
      <c r="H1388" s="3">
        <f>tblSalaries[[#This Row],[clean Salary (in local currency)]]*VLOOKUP(tblSalaries[[#This Row],[Currency]],tblXrate[#Data],2,FALSE)</f>
        <v>50000</v>
      </c>
      <c r="I1388" s="3" t="s">
        <v>2872</v>
      </c>
      <c r="J1388" s="3" t="s">
        <v>134</v>
      </c>
      <c r="K1388" s="3" t="s">
        <v>0</v>
      </c>
      <c r="L1388" s="3" t="str">
        <f>VLOOKUP(tblSalaries[[#This Row],[Where do you work]],tblCountries[[Actual]:[Mapping]],2,FALSE)</f>
        <v>USA</v>
      </c>
      <c r="M1388" s="12" t="str">
        <f>VLOOKUP(tblSalaries[[#This Row],[clean Country]], mapping!$M$4:$N$137, 2, FALSE)</f>
        <v>US / Canada</v>
      </c>
      <c r="N1388" s="3" t="s">
        <v>38</v>
      </c>
      <c r="O1388" s="12">
        <v>5</v>
      </c>
      <c r="P1388" s="3">
        <v>20</v>
      </c>
    </row>
    <row r="1389" spans="2:16" ht="15" customHeight="1">
      <c r="B1389" s="3" t="s">
        <v>3162</v>
      </c>
      <c r="C1389" s="12" t="str">
        <f>IF(AND(tblSalaries[[#This Row],[Region]]=Selected_Region, tblSalaries[[#This Row],[Job Type]]=Selected_Job_Type), COUNT($C$5:C1388), "")</f>
        <v/>
      </c>
      <c r="D1389" s="5">
        <v>41054.301053240742</v>
      </c>
      <c r="E1389" s="6">
        <v>56000</v>
      </c>
      <c r="F1389" s="3">
        <v>56000</v>
      </c>
      <c r="G1389" s="3" t="s">
        <v>48</v>
      </c>
      <c r="H1389" s="3">
        <f>tblSalaries[[#This Row],[clean Salary (in local currency)]]*VLOOKUP(tblSalaries[[#This Row],[Currency]],tblXrate[#Data],2,FALSE)</f>
        <v>55068.245289698301</v>
      </c>
      <c r="I1389" s="3" t="s">
        <v>3163</v>
      </c>
      <c r="J1389" s="3" t="s">
        <v>112</v>
      </c>
      <c r="K1389" s="3" t="s">
        <v>2801</v>
      </c>
      <c r="L1389" s="3" t="str">
        <f>VLOOKUP(tblSalaries[[#This Row],[Where do you work]],tblCountries[[Actual]:[Mapping]],2,FALSE)</f>
        <v>Canada</v>
      </c>
      <c r="M1389" s="12" t="str">
        <f>VLOOKUP(tblSalaries[[#This Row],[clean Country]], mapping!$M$4:$N$137, 2, FALSE)</f>
        <v>US / Canada</v>
      </c>
      <c r="N1389" s="3" t="s">
        <v>61</v>
      </c>
      <c r="O1389" s="12">
        <v>8</v>
      </c>
    </row>
    <row r="1390" spans="2:16" ht="15" customHeight="1">
      <c r="B1390" s="3" t="s">
        <v>2874</v>
      </c>
      <c r="C1390" s="12" t="str">
        <f>IF(AND(tblSalaries[[#This Row],[Region]]=Selected_Region, tblSalaries[[#This Row],[Job Type]]=Selected_Job_Type), COUNT($C$5:C1389), "")</f>
        <v/>
      </c>
      <c r="D1390" s="5">
        <v>41058.972696759258</v>
      </c>
      <c r="E1390" s="6">
        <v>40000</v>
      </c>
      <c r="F1390" s="3">
        <v>40000</v>
      </c>
      <c r="G1390" s="3" t="s">
        <v>36</v>
      </c>
      <c r="H1390" s="3">
        <f>tblSalaries[[#This Row],[clean Salary (in local currency)]]*VLOOKUP(tblSalaries[[#This Row],[Currency]],tblXrate[#Data],2,FALSE)</f>
        <v>40000</v>
      </c>
      <c r="I1390" s="3" t="s">
        <v>2875</v>
      </c>
      <c r="J1390" s="3" t="s">
        <v>134</v>
      </c>
      <c r="K1390" s="3" t="s">
        <v>0</v>
      </c>
      <c r="L1390" s="3" t="str">
        <f>VLOOKUP(tblSalaries[[#This Row],[Where do you work]],tblCountries[[Actual]:[Mapping]],2,FALSE)</f>
        <v>USA</v>
      </c>
      <c r="M1390" s="12" t="str">
        <f>VLOOKUP(tblSalaries[[#This Row],[clean Country]], mapping!$M$4:$N$137, 2, FALSE)</f>
        <v>US / Canada</v>
      </c>
      <c r="N1390" s="3" t="s">
        <v>38</v>
      </c>
      <c r="O1390" s="12">
        <v>5</v>
      </c>
      <c r="P1390" s="3">
        <v>1</v>
      </c>
    </row>
    <row r="1391" spans="2:16" ht="15" customHeight="1">
      <c r="B1391" s="3" t="s">
        <v>2876</v>
      </c>
      <c r="C1391" s="12" t="str">
        <f>IF(AND(tblSalaries[[#This Row],[Region]]=Selected_Region, tblSalaries[[#This Row],[Job Type]]=Selected_Job_Type), COUNT($C$5:C1390), "")</f>
        <v/>
      </c>
      <c r="D1391" s="5">
        <v>41079.709467592591</v>
      </c>
      <c r="E1391" s="6" t="s">
        <v>2877</v>
      </c>
      <c r="F1391" s="3">
        <v>52224</v>
      </c>
      <c r="G1391" s="3" t="s">
        <v>2878</v>
      </c>
      <c r="H1391" s="3">
        <f>tblSalaries[[#This Row],[clean Salary (in local currency)]]*VLOOKUP(tblSalaries[[#This Row],[Currency]],tblXrate[#Data],2,FALSE)</f>
        <v>2953.8461538461538</v>
      </c>
      <c r="I1391" s="3" t="s">
        <v>2879</v>
      </c>
      <c r="J1391" s="3" t="s">
        <v>632</v>
      </c>
      <c r="K1391" s="3" t="s">
        <v>2880</v>
      </c>
      <c r="L1391" s="3" t="str">
        <f>VLOOKUP(tblSalaries[[#This Row],[Where do you work]],tblCountries[[Actual]:[Mapping]],2,FALSE)</f>
        <v>Ethiopia</v>
      </c>
      <c r="M1391" s="12" t="str">
        <f>VLOOKUP(tblSalaries[[#This Row],[clean Country]], mapping!$M$4:$N$137, 2, FALSE)</f>
        <v>Africa</v>
      </c>
      <c r="N1391" s="3" t="s">
        <v>38</v>
      </c>
      <c r="O1391" s="12">
        <v>5</v>
      </c>
      <c r="P1391" s="3">
        <v>3</v>
      </c>
    </row>
    <row r="1392" spans="2:16" ht="15" customHeight="1">
      <c r="B1392" s="3" t="s">
        <v>2881</v>
      </c>
      <c r="C1392" s="12" t="str">
        <f>IF(AND(tblSalaries[[#This Row],[Region]]=Selected_Region, tblSalaries[[#This Row],[Job Type]]=Selected_Job_Type), COUNT($C$5:C1391), "")</f>
        <v/>
      </c>
      <c r="D1392" s="5">
        <v>41054.162060185183</v>
      </c>
      <c r="E1392" s="6">
        <v>85000</v>
      </c>
      <c r="F1392" s="3">
        <v>85000</v>
      </c>
      <c r="G1392" s="3" t="s">
        <v>36</v>
      </c>
      <c r="H1392" s="3">
        <f>tblSalaries[[#This Row],[clean Salary (in local currency)]]*VLOOKUP(tblSalaries[[#This Row],[Currency]],tblXrate[#Data],2,FALSE)</f>
        <v>85000</v>
      </c>
      <c r="I1392" s="3" t="s">
        <v>2882</v>
      </c>
      <c r="J1392" s="3" t="s">
        <v>374</v>
      </c>
      <c r="K1392" s="3" t="s">
        <v>0</v>
      </c>
      <c r="L1392" s="3" t="str">
        <f>VLOOKUP(tblSalaries[[#This Row],[Where do you work]],tblCountries[[Actual]:[Mapping]],2,FALSE)</f>
        <v>USA</v>
      </c>
      <c r="M1392" s="12" t="str">
        <f>VLOOKUP(tblSalaries[[#This Row],[clean Country]], mapping!$M$4:$N$137, 2, FALSE)</f>
        <v>US / Canada</v>
      </c>
      <c r="N1392" s="3" t="s">
        <v>73</v>
      </c>
      <c r="O1392" s="12">
        <v>1.5</v>
      </c>
    </row>
    <row r="1393" spans="2:16" ht="15" customHeight="1">
      <c r="B1393" s="3" t="s">
        <v>2380</v>
      </c>
      <c r="C1393" s="12" t="str">
        <f>IF(AND(tblSalaries[[#This Row],[Region]]=Selected_Region, tblSalaries[[#This Row],[Job Type]]=Selected_Job_Type), COUNT($C$5:C1392), "")</f>
        <v/>
      </c>
      <c r="D1393" s="5">
        <v>41059.665983796294</v>
      </c>
      <c r="E1393" s="6" t="s">
        <v>2381</v>
      </c>
      <c r="F1393" s="3">
        <v>1000000</v>
      </c>
      <c r="G1393" s="3" t="s">
        <v>31</v>
      </c>
      <c r="H1393" s="3">
        <f>tblSalaries[[#This Row],[clean Salary (in local currency)]]*VLOOKUP(tblSalaries[[#This Row],[Currency]],tblXrate[#Data],2,FALSE)</f>
        <v>17807.916687442568</v>
      </c>
      <c r="I1393" s="3" t="s">
        <v>2377</v>
      </c>
      <c r="J1393" s="3" t="s">
        <v>184</v>
      </c>
      <c r="K1393" s="3" t="s">
        <v>1</v>
      </c>
      <c r="L1393" s="3" t="str">
        <f>VLOOKUP(tblSalaries[[#This Row],[Where do you work]],tblCountries[[Actual]:[Mapping]],2,FALSE)</f>
        <v>India</v>
      </c>
      <c r="M1393" s="12" t="str">
        <f>VLOOKUP(tblSalaries[[#This Row],[clean Country]], mapping!$M$4:$N$137, 2, FALSE)</f>
        <v>Asia</v>
      </c>
      <c r="N1393" s="3" t="s">
        <v>34</v>
      </c>
      <c r="O1393" s="12">
        <v>2.5</v>
      </c>
      <c r="P1393" s="3">
        <v>7</v>
      </c>
    </row>
    <row r="1394" spans="2:16" ht="15" customHeight="1">
      <c r="B1394" s="3" t="s">
        <v>2887</v>
      </c>
      <c r="C1394" s="12" t="str">
        <f>IF(AND(tblSalaries[[#This Row],[Region]]=Selected_Region, tblSalaries[[#This Row],[Job Type]]=Selected_Job_Type), COUNT($C$5:C1393), "")</f>
        <v/>
      </c>
      <c r="D1394" s="5">
        <v>41055.961724537039</v>
      </c>
      <c r="E1394" s="6">
        <v>42000</v>
      </c>
      <c r="F1394" s="3">
        <v>42000</v>
      </c>
      <c r="G1394" s="3" t="s">
        <v>43</v>
      </c>
      <c r="H1394" s="3">
        <f>tblSalaries[[#This Row],[clean Salary (in local currency)]]*VLOOKUP(tblSalaries[[#This Row],[Currency]],tblXrate[#Data],2,FALSE)</f>
        <v>53356.776437647524</v>
      </c>
      <c r="I1394" s="3" t="s">
        <v>2882</v>
      </c>
      <c r="J1394" s="3" t="s">
        <v>374</v>
      </c>
      <c r="K1394" s="3" t="s">
        <v>683</v>
      </c>
      <c r="L1394" s="3" t="str">
        <f>VLOOKUP(tblSalaries[[#This Row],[Where do you work]],tblCountries[[Actual]:[Mapping]],2,FALSE)</f>
        <v>Netherlands</v>
      </c>
      <c r="M1394" s="12" t="str">
        <f>VLOOKUP(tblSalaries[[#This Row],[clean Country]], mapping!$M$4:$N$137, 2, FALSE)</f>
        <v>EU</v>
      </c>
      <c r="N1394" s="3" t="s">
        <v>38</v>
      </c>
      <c r="O1394" s="12">
        <v>5</v>
      </c>
      <c r="P1394" s="3">
        <v>2</v>
      </c>
    </row>
    <row r="1395" spans="2:16" ht="15" customHeight="1">
      <c r="B1395" s="3" t="s">
        <v>2528</v>
      </c>
      <c r="C1395" s="12" t="str">
        <f>IF(AND(tblSalaries[[#This Row],[Region]]=Selected_Region, tblSalaries[[#This Row],[Job Type]]=Selected_Job_Type), COUNT($C$5:C1394), "")</f>
        <v/>
      </c>
      <c r="D1395" s="5">
        <v>41073.767361111109</v>
      </c>
      <c r="E1395" s="6" t="s">
        <v>2529</v>
      </c>
      <c r="F1395" s="3">
        <v>1000000</v>
      </c>
      <c r="G1395" s="3" t="s">
        <v>31</v>
      </c>
      <c r="H1395" s="3">
        <f>tblSalaries[[#This Row],[clean Salary (in local currency)]]*VLOOKUP(tblSalaries[[#This Row],[Currency]],tblXrate[#Data],2,FALSE)</f>
        <v>17807.916687442568</v>
      </c>
      <c r="I1395" s="3" t="s">
        <v>2530</v>
      </c>
      <c r="J1395" s="3" t="s">
        <v>134</v>
      </c>
      <c r="K1395" s="3" t="s">
        <v>1</v>
      </c>
      <c r="L1395" s="3" t="str">
        <f>VLOOKUP(tblSalaries[[#This Row],[Where do you work]],tblCountries[[Actual]:[Mapping]],2,FALSE)</f>
        <v>India</v>
      </c>
      <c r="M1395" s="12" t="str">
        <f>VLOOKUP(tblSalaries[[#This Row],[clean Country]], mapping!$M$4:$N$137, 2, FALSE)</f>
        <v>Asia</v>
      </c>
      <c r="N1395" s="3" t="s">
        <v>34</v>
      </c>
      <c r="O1395" s="12">
        <v>2.5</v>
      </c>
      <c r="P1395" s="3">
        <v>10</v>
      </c>
    </row>
    <row r="1396" spans="2:16" ht="15" customHeight="1">
      <c r="B1396" s="3" t="s">
        <v>2890</v>
      </c>
      <c r="C1396" s="12" t="str">
        <f>IF(AND(tblSalaries[[#This Row],[Region]]=Selected_Region, tblSalaries[[#This Row],[Job Type]]=Selected_Job_Type), COUNT($C$5:C1395), "")</f>
        <v/>
      </c>
      <c r="D1396" s="5">
        <v>41055.189618055556</v>
      </c>
      <c r="E1396" s="6" t="s">
        <v>2891</v>
      </c>
      <c r="F1396" s="3">
        <v>57000</v>
      </c>
      <c r="G1396" s="3" t="s">
        <v>36</v>
      </c>
      <c r="H1396" s="3">
        <f>tblSalaries[[#This Row],[clean Salary (in local currency)]]*VLOOKUP(tblSalaries[[#This Row],[Currency]],tblXrate[#Data],2,FALSE)</f>
        <v>57000</v>
      </c>
      <c r="I1396" s="3" t="s">
        <v>2892</v>
      </c>
      <c r="J1396" s="3" t="s">
        <v>134</v>
      </c>
      <c r="K1396" s="3" t="s">
        <v>2893</v>
      </c>
      <c r="L1396" s="3" t="str">
        <f>VLOOKUP(tblSalaries[[#This Row],[Where do you work]],tblCountries[[Actual]:[Mapping]],2,FALSE)</f>
        <v>Israel</v>
      </c>
      <c r="M1396" s="12" t="str">
        <f>VLOOKUP(tblSalaries[[#This Row],[clean Country]], mapping!$M$4:$N$137, 2, FALSE)</f>
        <v>Middle East</v>
      </c>
      <c r="N1396" s="3" t="s">
        <v>38</v>
      </c>
      <c r="O1396" s="12">
        <v>5</v>
      </c>
    </row>
    <row r="1397" spans="2:16" ht="15" customHeight="1">
      <c r="B1397" s="3" t="s">
        <v>2906</v>
      </c>
      <c r="C1397" s="12" t="str">
        <f>IF(AND(tblSalaries[[#This Row],[Region]]=Selected_Region, tblSalaries[[#This Row],[Job Type]]=Selected_Job_Type), COUNT($C$5:C1396), "")</f>
        <v/>
      </c>
      <c r="D1397" s="5">
        <v>41059.567152777781</v>
      </c>
      <c r="E1397" s="6">
        <v>1000000</v>
      </c>
      <c r="F1397" s="3">
        <v>1000000</v>
      </c>
      <c r="G1397" s="3" t="s">
        <v>31</v>
      </c>
      <c r="H1397" s="3">
        <f>tblSalaries[[#This Row],[clean Salary (in local currency)]]*VLOOKUP(tblSalaries[[#This Row],[Currency]],tblXrate[#Data],2,FALSE)</f>
        <v>17807.916687442568</v>
      </c>
      <c r="I1397" s="3" t="s">
        <v>2907</v>
      </c>
      <c r="J1397" s="3" t="s">
        <v>134</v>
      </c>
      <c r="K1397" s="3" t="s">
        <v>1</v>
      </c>
      <c r="L1397" s="3" t="str">
        <f>VLOOKUP(tblSalaries[[#This Row],[Where do you work]],tblCountries[[Actual]:[Mapping]],2,FALSE)</f>
        <v>India</v>
      </c>
      <c r="M1397" s="12" t="str">
        <f>VLOOKUP(tblSalaries[[#This Row],[clean Country]], mapping!$M$4:$N$137, 2, FALSE)</f>
        <v>Asia</v>
      </c>
      <c r="N1397" s="3" t="s">
        <v>61</v>
      </c>
      <c r="O1397" s="12">
        <v>8</v>
      </c>
      <c r="P1397" s="3">
        <v>6</v>
      </c>
    </row>
    <row r="1398" spans="2:16" ht="15" customHeight="1">
      <c r="B1398" s="3" t="s">
        <v>2897</v>
      </c>
      <c r="C1398" s="12" t="str">
        <f>IF(AND(tblSalaries[[#This Row],[Region]]=Selected_Region, tblSalaries[[#This Row],[Job Type]]=Selected_Job_Type), COUNT($C$5:C1397), "")</f>
        <v/>
      </c>
      <c r="D1398" s="5">
        <v>41068.613252314812</v>
      </c>
      <c r="E1398" s="6">
        <v>60000</v>
      </c>
      <c r="F1398" s="3">
        <v>60000</v>
      </c>
      <c r="G1398" s="3" t="s">
        <v>36</v>
      </c>
      <c r="H1398" s="3">
        <f>tblSalaries[[#This Row],[clean Salary (in local currency)]]*VLOOKUP(tblSalaries[[#This Row],[Currency]],tblXrate[#Data],2,FALSE)</f>
        <v>60000</v>
      </c>
      <c r="I1398" s="3" t="s">
        <v>2898</v>
      </c>
      <c r="J1398" s="3" t="s">
        <v>134</v>
      </c>
      <c r="K1398" s="3" t="s">
        <v>0</v>
      </c>
      <c r="L1398" s="3" t="str">
        <f>VLOOKUP(tblSalaries[[#This Row],[Where do you work]],tblCountries[[Actual]:[Mapping]],2,FALSE)</f>
        <v>USA</v>
      </c>
      <c r="M1398" s="12" t="str">
        <f>VLOOKUP(tblSalaries[[#This Row],[clean Country]], mapping!$M$4:$N$137, 2, FALSE)</f>
        <v>US / Canada</v>
      </c>
      <c r="N1398" s="3" t="s">
        <v>61</v>
      </c>
      <c r="O1398" s="12">
        <v>8</v>
      </c>
      <c r="P1398" s="3">
        <v>2</v>
      </c>
    </row>
    <row r="1399" spans="2:16" ht="15" customHeight="1">
      <c r="B1399" s="3" t="s">
        <v>2899</v>
      </c>
      <c r="C1399" s="12" t="str">
        <f>IF(AND(tblSalaries[[#This Row],[Region]]=Selected_Region, tblSalaries[[#This Row],[Job Type]]=Selected_Job_Type), COUNT($C$5:C1398), "")</f>
        <v/>
      </c>
      <c r="D1399" s="5">
        <v>41068.613657407404</v>
      </c>
      <c r="E1399" s="6">
        <v>60000</v>
      </c>
      <c r="F1399" s="3">
        <v>60000</v>
      </c>
      <c r="G1399" s="3" t="s">
        <v>36</v>
      </c>
      <c r="H1399" s="3">
        <f>tblSalaries[[#This Row],[clean Salary (in local currency)]]*VLOOKUP(tblSalaries[[#This Row],[Currency]],tblXrate[#Data],2,FALSE)</f>
        <v>60000</v>
      </c>
      <c r="I1399" s="3" t="s">
        <v>2898</v>
      </c>
      <c r="J1399" s="3" t="s">
        <v>134</v>
      </c>
      <c r="K1399" s="3" t="s">
        <v>0</v>
      </c>
      <c r="L1399" s="3" t="str">
        <f>VLOOKUP(tblSalaries[[#This Row],[Where do you work]],tblCountries[[Actual]:[Mapping]],2,FALSE)</f>
        <v>USA</v>
      </c>
      <c r="M1399" s="12" t="str">
        <f>VLOOKUP(tblSalaries[[#This Row],[clean Country]], mapping!$M$4:$N$137, 2, FALSE)</f>
        <v>US / Canada</v>
      </c>
      <c r="N1399" s="3" t="s">
        <v>61</v>
      </c>
      <c r="O1399" s="12">
        <v>8</v>
      </c>
      <c r="P1399" s="3">
        <v>2</v>
      </c>
    </row>
    <row r="1400" spans="2:16" ht="15" customHeight="1">
      <c r="B1400" s="3" t="s">
        <v>2900</v>
      </c>
      <c r="C1400" s="12" t="str">
        <f>IF(AND(tblSalaries[[#This Row],[Region]]=Selected_Region, tblSalaries[[#This Row],[Job Type]]=Selected_Job_Type), COUNT($C$5:C1399), "")</f>
        <v/>
      </c>
      <c r="D1400" s="5">
        <v>41054.200381944444</v>
      </c>
      <c r="E1400" s="6">
        <v>2700</v>
      </c>
      <c r="F1400" s="3">
        <v>32400</v>
      </c>
      <c r="G1400" s="3" t="s">
        <v>43</v>
      </c>
      <c r="H1400" s="3">
        <f>tblSalaries[[#This Row],[clean Salary (in local currency)]]*VLOOKUP(tblSalaries[[#This Row],[Currency]],tblXrate[#Data],2,FALSE)</f>
        <v>41160.941823328096</v>
      </c>
      <c r="I1400" s="3" t="s">
        <v>2901</v>
      </c>
      <c r="J1400" s="3" t="s">
        <v>134</v>
      </c>
      <c r="K1400" s="3" t="s">
        <v>1500</v>
      </c>
      <c r="L1400" s="3" t="str">
        <f>VLOOKUP(tblSalaries[[#This Row],[Where do you work]],tblCountries[[Actual]:[Mapping]],2,FALSE)</f>
        <v>Belgium</v>
      </c>
      <c r="M1400" s="12" t="str">
        <f>VLOOKUP(tblSalaries[[#This Row],[clean Country]], mapping!$M$4:$N$137, 2, FALSE)</f>
        <v>EU</v>
      </c>
      <c r="N1400" s="3" t="s">
        <v>38</v>
      </c>
      <c r="O1400" s="12">
        <v>5</v>
      </c>
    </row>
    <row r="1401" spans="2:16" ht="15" customHeight="1">
      <c r="B1401" s="3" t="s">
        <v>2902</v>
      </c>
      <c r="C1401" s="12" t="str">
        <f>IF(AND(tblSalaries[[#This Row],[Region]]=Selected_Region, tblSalaries[[#This Row],[Job Type]]=Selected_Job_Type), COUNT($C$5:C1400), "")</f>
        <v/>
      </c>
      <c r="D1401" s="5">
        <v>41054.284317129626</v>
      </c>
      <c r="E1401" s="6">
        <v>49000</v>
      </c>
      <c r="F1401" s="3">
        <v>49000</v>
      </c>
      <c r="G1401" s="3" t="s">
        <v>43</v>
      </c>
      <c r="H1401" s="3">
        <f>tblSalaries[[#This Row],[clean Salary (in local currency)]]*VLOOKUP(tblSalaries[[#This Row],[Currency]],tblXrate[#Data],2,FALSE)</f>
        <v>62249.572510588783</v>
      </c>
      <c r="I1401" s="3" t="s">
        <v>2903</v>
      </c>
      <c r="J1401" s="3" t="s">
        <v>134</v>
      </c>
      <c r="K1401" s="3" t="s">
        <v>1060</v>
      </c>
      <c r="L1401" s="3" t="str">
        <f>VLOOKUP(tblSalaries[[#This Row],[Where do you work]],tblCountries[[Actual]:[Mapping]],2,FALSE)</f>
        <v>France</v>
      </c>
      <c r="M1401" s="12" t="str">
        <f>VLOOKUP(tblSalaries[[#This Row],[clean Country]], mapping!$M$4:$N$137, 2, FALSE)</f>
        <v>EU</v>
      </c>
      <c r="N1401" s="3" t="s">
        <v>34</v>
      </c>
      <c r="O1401" s="12">
        <v>2.5</v>
      </c>
    </row>
    <row r="1402" spans="2:16" ht="15" customHeight="1">
      <c r="B1402" s="3" t="s">
        <v>3278</v>
      </c>
      <c r="C1402" s="12" t="str">
        <f>IF(AND(tblSalaries[[#This Row],[Region]]=Selected_Region, tblSalaries[[#This Row],[Job Type]]=Selected_Job_Type), COUNT($C$5:C1401), "")</f>
        <v/>
      </c>
      <c r="D1402" s="5">
        <v>41061.762858796297</v>
      </c>
      <c r="E1402" s="6" t="s">
        <v>3279</v>
      </c>
      <c r="F1402" s="3">
        <v>1000000</v>
      </c>
      <c r="G1402" s="3" t="s">
        <v>31</v>
      </c>
      <c r="H1402" s="3">
        <f>tblSalaries[[#This Row],[clean Salary (in local currency)]]*VLOOKUP(tblSalaries[[#This Row],[Currency]],tblXrate[#Data],2,FALSE)</f>
        <v>17807.916687442568</v>
      </c>
      <c r="I1402" s="3" t="s">
        <v>3266</v>
      </c>
      <c r="J1402" s="3" t="s">
        <v>112</v>
      </c>
      <c r="K1402" s="3" t="s">
        <v>1</v>
      </c>
      <c r="L1402" s="3" t="str">
        <f>VLOOKUP(tblSalaries[[#This Row],[Where do you work]],tblCountries[[Actual]:[Mapping]],2,FALSE)</f>
        <v>India</v>
      </c>
      <c r="M1402" s="12" t="str">
        <f>VLOOKUP(tblSalaries[[#This Row],[clean Country]], mapping!$M$4:$N$137, 2, FALSE)</f>
        <v>Asia</v>
      </c>
      <c r="N1402" s="3" t="s">
        <v>61</v>
      </c>
      <c r="O1402" s="12">
        <v>8</v>
      </c>
      <c r="P1402" s="3">
        <v>4</v>
      </c>
    </row>
    <row r="1403" spans="2:16" ht="15" customHeight="1">
      <c r="B1403" s="3" t="s">
        <v>3290</v>
      </c>
      <c r="C1403" s="12" t="str">
        <f>IF(AND(tblSalaries[[#This Row],[Region]]=Selected_Region, tblSalaries[[#This Row],[Job Type]]=Selected_Job_Type), COUNT($C$5:C1402), "")</f>
        <v/>
      </c>
      <c r="D1403" s="5">
        <v>41063.619687500002</v>
      </c>
      <c r="E1403" s="6" t="s">
        <v>527</v>
      </c>
      <c r="F1403" s="3">
        <v>1000000</v>
      </c>
      <c r="G1403" s="3" t="s">
        <v>31</v>
      </c>
      <c r="H1403" s="3">
        <f>tblSalaries[[#This Row],[clean Salary (in local currency)]]*VLOOKUP(tblSalaries[[#This Row],[Currency]],tblXrate[#Data],2,FALSE)</f>
        <v>17807.916687442568</v>
      </c>
      <c r="I1403" s="3" t="s">
        <v>3291</v>
      </c>
      <c r="J1403" s="3" t="s">
        <v>112</v>
      </c>
      <c r="K1403" s="3" t="s">
        <v>1</v>
      </c>
      <c r="L1403" s="3" t="str">
        <f>VLOOKUP(tblSalaries[[#This Row],[Where do you work]],tblCountries[[Actual]:[Mapping]],2,FALSE)</f>
        <v>India</v>
      </c>
      <c r="M1403" s="12" t="str">
        <f>VLOOKUP(tblSalaries[[#This Row],[clean Country]], mapping!$M$4:$N$137, 2, FALSE)</f>
        <v>Asia</v>
      </c>
      <c r="N1403" s="3" t="s">
        <v>61</v>
      </c>
      <c r="O1403" s="12">
        <v>8</v>
      </c>
      <c r="P1403" s="3">
        <v>4</v>
      </c>
    </row>
    <row r="1404" spans="2:16" ht="15" customHeight="1">
      <c r="B1404" s="3" t="s">
        <v>3477</v>
      </c>
      <c r="C1404" s="12" t="str">
        <f>IF(AND(tblSalaries[[#This Row],[Region]]=Selected_Region, tblSalaries[[#This Row],[Job Type]]=Selected_Job_Type), COUNT($C$5:C1403), "")</f>
        <v/>
      </c>
      <c r="D1404" s="5">
        <v>41055.631562499999</v>
      </c>
      <c r="E1404" s="6" t="s">
        <v>3478</v>
      </c>
      <c r="F1404" s="3">
        <v>1000000</v>
      </c>
      <c r="G1404" s="3" t="s">
        <v>31</v>
      </c>
      <c r="H1404" s="3">
        <f>tblSalaries[[#This Row],[clean Salary (in local currency)]]*VLOOKUP(tblSalaries[[#This Row],[Currency]],tblXrate[#Data],2,FALSE)</f>
        <v>17807.916687442568</v>
      </c>
      <c r="I1404" s="3" t="s">
        <v>3479</v>
      </c>
      <c r="J1404" s="3" t="s">
        <v>112</v>
      </c>
      <c r="K1404" s="3" t="s">
        <v>1</v>
      </c>
      <c r="L1404" s="3" t="str">
        <f>VLOOKUP(tblSalaries[[#This Row],[Where do you work]],tblCountries[[Actual]:[Mapping]],2,FALSE)</f>
        <v>India</v>
      </c>
      <c r="M1404" s="12" t="str">
        <f>VLOOKUP(tblSalaries[[#This Row],[clean Country]], mapping!$M$4:$N$137, 2, FALSE)</f>
        <v>Asia</v>
      </c>
      <c r="N1404" s="3" t="s">
        <v>34</v>
      </c>
      <c r="O1404" s="12">
        <v>2.5</v>
      </c>
      <c r="P1404" s="3">
        <v>12</v>
      </c>
    </row>
    <row r="1405" spans="2:16" ht="15" customHeight="1">
      <c r="B1405" s="3" t="s">
        <v>2912</v>
      </c>
      <c r="C1405" s="12" t="str">
        <f>IF(AND(tblSalaries[[#This Row],[Region]]=Selected_Region, tblSalaries[[#This Row],[Job Type]]=Selected_Job_Type), COUNT($C$5:C1404), "")</f>
        <v/>
      </c>
      <c r="D1405" s="5">
        <v>41055.028541666667</v>
      </c>
      <c r="E1405" s="6">
        <v>35000</v>
      </c>
      <c r="F1405" s="3">
        <v>35000</v>
      </c>
      <c r="G1405" s="3" t="s">
        <v>43</v>
      </c>
      <c r="H1405" s="3">
        <f>tblSalaries[[#This Row],[clean Salary (in local currency)]]*VLOOKUP(tblSalaries[[#This Row],[Currency]],tblXrate[#Data],2,FALSE)</f>
        <v>44463.980364706273</v>
      </c>
      <c r="I1405" s="3" t="s">
        <v>2913</v>
      </c>
      <c r="J1405" s="3" t="s">
        <v>134</v>
      </c>
      <c r="K1405" s="3" t="s">
        <v>2169</v>
      </c>
      <c r="L1405" s="3" t="str">
        <f>VLOOKUP(tblSalaries[[#This Row],[Where do you work]],tblCountries[[Actual]:[Mapping]],2,FALSE)</f>
        <v>Greece</v>
      </c>
      <c r="M1405" s="12" t="str">
        <f>VLOOKUP(tblSalaries[[#This Row],[clean Country]], mapping!$M$4:$N$137, 2, FALSE)</f>
        <v>EU</v>
      </c>
      <c r="N1405" s="3" t="s">
        <v>38</v>
      </c>
      <c r="O1405" s="12">
        <v>5</v>
      </c>
    </row>
    <row r="1406" spans="2:16" ht="15" customHeight="1">
      <c r="B1406" s="3" t="s">
        <v>2914</v>
      </c>
      <c r="C1406" s="12" t="str">
        <f>IF(AND(tblSalaries[[#This Row],[Region]]=Selected_Region, tblSalaries[[#This Row],[Job Type]]=Selected_Job_Type), COUNT($C$5:C1405), "")</f>
        <v/>
      </c>
      <c r="D1406" s="5">
        <v>41055.029895833337</v>
      </c>
      <c r="E1406" s="6">
        <v>70000</v>
      </c>
      <c r="F1406" s="3">
        <v>70000</v>
      </c>
      <c r="G1406" s="3" t="s">
        <v>108</v>
      </c>
      <c r="H1406" s="3">
        <f>tblSalaries[[#This Row],[clean Salary (in local currency)]]*VLOOKUP(tblSalaries[[#This Row],[Currency]],tblXrate[#Data],2,FALSE)</f>
        <v>110332.47904470989</v>
      </c>
      <c r="I1406" s="3" t="s">
        <v>2915</v>
      </c>
      <c r="J1406" s="3" t="s">
        <v>134</v>
      </c>
      <c r="K1406" s="3" t="s">
        <v>89</v>
      </c>
      <c r="L1406" s="3" t="str">
        <f>VLOOKUP(tblSalaries[[#This Row],[Where do you work]],tblCountries[[Actual]:[Mapping]],2,FALSE)</f>
        <v>UK</v>
      </c>
      <c r="M1406" s="12" t="str">
        <f>VLOOKUP(tblSalaries[[#This Row],[clean Country]], mapping!$M$4:$N$137, 2, FALSE)</f>
        <v>EU</v>
      </c>
      <c r="N1406" s="3" t="s">
        <v>34</v>
      </c>
      <c r="O1406" s="12">
        <v>2.5</v>
      </c>
    </row>
    <row r="1407" spans="2:16" ht="15" customHeight="1">
      <c r="B1407" s="3" t="s">
        <v>2873</v>
      </c>
      <c r="C1407" s="12" t="str">
        <f>IF(AND(tblSalaries[[#This Row],[Region]]=Selected_Region, tblSalaries[[#This Row],[Job Type]]=Selected_Job_Type), COUNT($C$5:C1406), "")</f>
        <v/>
      </c>
      <c r="D1407" s="5">
        <v>41055.49050925926</v>
      </c>
      <c r="E1407" s="6">
        <v>55000</v>
      </c>
      <c r="F1407" s="3">
        <v>55000</v>
      </c>
      <c r="G1407" s="3" t="s">
        <v>48</v>
      </c>
      <c r="H1407" s="3">
        <f>tblSalaries[[#This Row],[clean Salary (in local currency)]]*VLOOKUP(tblSalaries[[#This Row],[Currency]],tblXrate[#Data],2,FALSE)</f>
        <v>54084.883766667976</v>
      </c>
      <c r="I1407" s="3" t="s">
        <v>2872</v>
      </c>
      <c r="J1407" s="3" t="s">
        <v>134</v>
      </c>
      <c r="K1407" s="3" t="s">
        <v>50</v>
      </c>
      <c r="L1407" s="3" t="str">
        <f>VLOOKUP(tblSalaries[[#This Row],[Where do you work]],tblCountries[[Actual]:[Mapping]],2,FALSE)</f>
        <v>Canada</v>
      </c>
      <c r="M1407" s="12" t="str">
        <f>VLOOKUP(tblSalaries[[#This Row],[clean Country]], mapping!$M$4:$N$137, 2, FALSE)</f>
        <v>US / Canada</v>
      </c>
      <c r="N1407" s="3" t="s">
        <v>38</v>
      </c>
      <c r="O1407" s="12">
        <v>5</v>
      </c>
      <c r="P1407" s="3">
        <v>5</v>
      </c>
    </row>
    <row r="1408" spans="2:16" ht="15" customHeight="1">
      <c r="B1408" s="3" t="s">
        <v>2919</v>
      </c>
      <c r="C1408" s="12" t="str">
        <f>IF(AND(tblSalaries[[#This Row],[Region]]=Selected_Region, tblSalaries[[#This Row],[Job Type]]=Selected_Job_Type), COUNT($C$5:C1407), "")</f>
        <v/>
      </c>
      <c r="D1408" s="5">
        <v>41055.036805555559</v>
      </c>
      <c r="E1408" s="6">
        <v>90000</v>
      </c>
      <c r="F1408" s="3">
        <v>90000</v>
      </c>
      <c r="G1408" s="3" t="s">
        <v>36</v>
      </c>
      <c r="H1408" s="3">
        <f>tblSalaries[[#This Row],[clean Salary (in local currency)]]*VLOOKUP(tblSalaries[[#This Row],[Currency]],tblXrate[#Data],2,FALSE)</f>
        <v>90000</v>
      </c>
      <c r="I1408" s="3" t="s">
        <v>2915</v>
      </c>
      <c r="J1408" s="3" t="s">
        <v>134</v>
      </c>
      <c r="K1408" s="3" t="s">
        <v>0</v>
      </c>
      <c r="L1408" s="3" t="str">
        <f>VLOOKUP(tblSalaries[[#This Row],[Where do you work]],tblCountries[[Actual]:[Mapping]],2,FALSE)</f>
        <v>USA</v>
      </c>
      <c r="M1408" s="12" t="str">
        <f>VLOOKUP(tblSalaries[[#This Row],[clean Country]], mapping!$M$4:$N$137, 2, FALSE)</f>
        <v>US / Canada</v>
      </c>
      <c r="N1408" s="3" t="s">
        <v>34</v>
      </c>
      <c r="O1408" s="12">
        <v>2.5</v>
      </c>
    </row>
    <row r="1409" spans="2:16" ht="15" customHeight="1">
      <c r="B1409" s="3" t="s">
        <v>2920</v>
      </c>
      <c r="C1409" s="12" t="str">
        <f>IF(AND(tblSalaries[[#This Row],[Region]]=Selected_Region, tblSalaries[[#This Row],[Job Type]]=Selected_Job_Type), COUNT($C$5:C1408), "")</f>
        <v/>
      </c>
      <c r="D1409" s="5">
        <v>41055.039317129631</v>
      </c>
      <c r="E1409" s="6">
        <v>41600</v>
      </c>
      <c r="F1409" s="3">
        <v>41600</v>
      </c>
      <c r="G1409" s="3" t="s">
        <v>36</v>
      </c>
      <c r="H1409" s="3">
        <f>tblSalaries[[#This Row],[clean Salary (in local currency)]]*VLOOKUP(tblSalaries[[#This Row],[Currency]],tblXrate[#Data],2,FALSE)</f>
        <v>41600</v>
      </c>
      <c r="I1409" s="3" t="s">
        <v>2915</v>
      </c>
      <c r="J1409" s="3" t="s">
        <v>134</v>
      </c>
      <c r="K1409" s="3" t="s">
        <v>0</v>
      </c>
      <c r="L1409" s="3" t="str">
        <f>VLOOKUP(tblSalaries[[#This Row],[Where do you work]],tblCountries[[Actual]:[Mapping]],2,FALSE)</f>
        <v>USA</v>
      </c>
      <c r="M1409" s="12" t="str">
        <f>VLOOKUP(tblSalaries[[#This Row],[clean Country]], mapping!$M$4:$N$137, 2, FALSE)</f>
        <v>US / Canada</v>
      </c>
      <c r="N1409" s="3" t="s">
        <v>38</v>
      </c>
      <c r="O1409" s="12">
        <v>5</v>
      </c>
    </row>
    <row r="1410" spans="2:16" ht="15" customHeight="1">
      <c r="B1410" s="3" t="s">
        <v>3610</v>
      </c>
      <c r="C1410" s="12" t="str">
        <f>IF(AND(tblSalaries[[#This Row],[Region]]=Selected_Region, tblSalaries[[#This Row],[Job Type]]=Selected_Job_Type), COUNT($C$5:C1409), "")</f>
        <v/>
      </c>
      <c r="D1410" s="5">
        <v>41075.733449074076</v>
      </c>
      <c r="E1410" s="6" t="s">
        <v>527</v>
      </c>
      <c r="F1410" s="3">
        <v>1000000</v>
      </c>
      <c r="G1410" s="3" t="s">
        <v>31</v>
      </c>
      <c r="H1410" s="3">
        <f>tblSalaries[[#This Row],[clean Salary (in local currency)]]*VLOOKUP(tblSalaries[[#This Row],[Currency]],tblXrate[#Data],2,FALSE)</f>
        <v>17807.916687442568</v>
      </c>
      <c r="I1410" s="3" t="s">
        <v>3611</v>
      </c>
      <c r="J1410" s="3" t="s">
        <v>134</v>
      </c>
      <c r="K1410" s="3" t="s">
        <v>1</v>
      </c>
      <c r="L1410" s="3" t="str">
        <f>VLOOKUP(tblSalaries[[#This Row],[Where do you work]],tblCountries[[Actual]:[Mapping]],2,FALSE)</f>
        <v>India</v>
      </c>
      <c r="M1410" s="12" t="str">
        <f>VLOOKUP(tblSalaries[[#This Row],[clean Country]], mapping!$M$4:$N$137, 2, FALSE)</f>
        <v>Asia</v>
      </c>
      <c r="N1410" s="3" t="s">
        <v>61</v>
      </c>
      <c r="O1410" s="12">
        <v>8</v>
      </c>
      <c r="P1410" s="3">
        <v>10</v>
      </c>
    </row>
    <row r="1411" spans="2:16" ht="15" customHeight="1">
      <c r="B1411" s="3" t="s">
        <v>2923</v>
      </c>
      <c r="C1411" s="12" t="str">
        <f>IF(AND(tblSalaries[[#This Row],[Region]]=Selected_Region, tblSalaries[[#This Row],[Job Type]]=Selected_Job_Type), COUNT($C$5:C1410), "")</f>
        <v/>
      </c>
      <c r="D1411" s="5">
        <v>41055.040347222224</v>
      </c>
      <c r="E1411" s="6">
        <v>50000</v>
      </c>
      <c r="F1411" s="3">
        <v>50000</v>
      </c>
      <c r="G1411" s="3" t="s">
        <v>36</v>
      </c>
      <c r="H1411" s="3">
        <f>tblSalaries[[#This Row],[clean Salary (in local currency)]]*VLOOKUP(tblSalaries[[#This Row],[Currency]],tblXrate[#Data],2,FALSE)</f>
        <v>50000</v>
      </c>
      <c r="I1411" s="3" t="s">
        <v>2915</v>
      </c>
      <c r="J1411" s="3" t="s">
        <v>134</v>
      </c>
      <c r="K1411" s="3" t="s">
        <v>0</v>
      </c>
      <c r="L1411" s="3" t="str">
        <f>VLOOKUP(tblSalaries[[#This Row],[Where do you work]],tblCountries[[Actual]:[Mapping]],2,FALSE)</f>
        <v>USA</v>
      </c>
      <c r="M1411" s="12" t="str">
        <f>VLOOKUP(tblSalaries[[#This Row],[clean Country]], mapping!$M$4:$N$137, 2, FALSE)</f>
        <v>US / Canada</v>
      </c>
      <c r="N1411" s="3" t="s">
        <v>38</v>
      </c>
      <c r="O1411" s="12">
        <v>5</v>
      </c>
    </row>
    <row r="1412" spans="2:16" ht="15" customHeight="1">
      <c r="B1412" s="3" t="s">
        <v>3742</v>
      </c>
      <c r="C1412" s="12" t="str">
        <f>IF(AND(tblSalaries[[#This Row],[Region]]=Selected_Region, tblSalaries[[#This Row],[Job Type]]=Selected_Job_Type), COUNT($C$5:C1411), "")</f>
        <v/>
      </c>
      <c r="D1412" s="5">
        <v>41057.560949074075</v>
      </c>
      <c r="E1412" s="6" t="s">
        <v>3743</v>
      </c>
      <c r="F1412" s="3">
        <v>1000000</v>
      </c>
      <c r="G1412" s="3" t="s">
        <v>31</v>
      </c>
      <c r="H1412" s="3">
        <f>tblSalaries[[#This Row],[clean Salary (in local currency)]]*VLOOKUP(tblSalaries[[#This Row],[Currency]],tblXrate[#Data],2,FALSE)</f>
        <v>17807.916687442568</v>
      </c>
      <c r="I1412" s="3" t="s">
        <v>3744</v>
      </c>
      <c r="J1412" s="3" t="s">
        <v>112</v>
      </c>
      <c r="K1412" s="3" t="s">
        <v>1</v>
      </c>
      <c r="L1412" s="3" t="str">
        <f>VLOOKUP(tblSalaries[[#This Row],[Where do you work]],tblCountries[[Actual]:[Mapping]],2,FALSE)</f>
        <v>India</v>
      </c>
      <c r="M1412" s="12" t="str">
        <f>VLOOKUP(tblSalaries[[#This Row],[clean Country]], mapping!$M$4:$N$137, 2, FALSE)</f>
        <v>Asia</v>
      </c>
      <c r="N1412" s="3" t="s">
        <v>73</v>
      </c>
      <c r="O1412" s="12">
        <v>1.5</v>
      </c>
      <c r="P1412" s="3">
        <v>25</v>
      </c>
    </row>
    <row r="1413" spans="2:16" ht="15" customHeight="1">
      <c r="B1413" s="3" t="s">
        <v>2925</v>
      </c>
      <c r="C1413" s="12" t="str">
        <f>IF(AND(tblSalaries[[#This Row],[Region]]=Selected_Region, tblSalaries[[#This Row],[Job Type]]=Selected_Job_Type), COUNT($C$5:C1412), "")</f>
        <v/>
      </c>
      <c r="D1413" s="5">
        <v>41055.072083333333</v>
      </c>
      <c r="E1413" s="6">
        <v>68000</v>
      </c>
      <c r="F1413" s="3">
        <v>68000</v>
      </c>
      <c r="G1413" s="3" t="s">
        <v>36</v>
      </c>
      <c r="H1413" s="3">
        <f>tblSalaries[[#This Row],[clean Salary (in local currency)]]*VLOOKUP(tblSalaries[[#This Row],[Currency]],tblXrate[#Data],2,FALSE)</f>
        <v>68000</v>
      </c>
      <c r="I1413" s="3" t="s">
        <v>2915</v>
      </c>
      <c r="J1413" s="3" t="s">
        <v>134</v>
      </c>
      <c r="K1413" s="3" t="s">
        <v>0</v>
      </c>
      <c r="L1413" s="3" t="str">
        <f>VLOOKUP(tblSalaries[[#This Row],[Where do you work]],tblCountries[[Actual]:[Mapping]],2,FALSE)</f>
        <v>USA</v>
      </c>
      <c r="M1413" s="12" t="str">
        <f>VLOOKUP(tblSalaries[[#This Row],[clean Country]], mapping!$M$4:$N$137, 2, FALSE)</f>
        <v>US / Canada</v>
      </c>
      <c r="N1413" s="3" t="s">
        <v>34</v>
      </c>
      <c r="O1413" s="12">
        <v>2.5</v>
      </c>
    </row>
    <row r="1414" spans="2:16" ht="15" customHeight="1">
      <c r="B1414" s="3" t="s">
        <v>2926</v>
      </c>
      <c r="C1414" s="12" t="str">
        <f>IF(AND(tblSalaries[[#This Row],[Region]]=Selected_Region, tblSalaries[[#This Row],[Job Type]]=Selected_Job_Type), COUNT($C$5:C1413), "")</f>
        <v/>
      </c>
      <c r="D1414" s="5">
        <v>41055.076736111114</v>
      </c>
      <c r="E1414" s="6">
        <v>130000</v>
      </c>
      <c r="F1414" s="3">
        <v>130000</v>
      </c>
      <c r="G1414" s="3" t="s">
        <v>36</v>
      </c>
      <c r="H1414" s="3">
        <f>tblSalaries[[#This Row],[clean Salary (in local currency)]]*VLOOKUP(tblSalaries[[#This Row],[Currency]],tblXrate[#Data],2,FALSE)</f>
        <v>130000</v>
      </c>
      <c r="I1414" s="3" t="s">
        <v>2915</v>
      </c>
      <c r="J1414" s="3" t="s">
        <v>134</v>
      </c>
      <c r="K1414" s="3" t="s">
        <v>0</v>
      </c>
      <c r="L1414" s="3" t="str">
        <f>VLOOKUP(tblSalaries[[#This Row],[Where do you work]],tblCountries[[Actual]:[Mapping]],2,FALSE)</f>
        <v>USA</v>
      </c>
      <c r="M1414" s="12" t="str">
        <f>VLOOKUP(tblSalaries[[#This Row],[clean Country]], mapping!$M$4:$N$137, 2, FALSE)</f>
        <v>US / Canada</v>
      </c>
      <c r="N1414" s="3" t="s">
        <v>34</v>
      </c>
      <c r="O1414" s="12">
        <v>2.5</v>
      </c>
    </row>
    <row r="1415" spans="2:16" ht="15" customHeight="1">
      <c r="B1415" s="3" t="s">
        <v>394</v>
      </c>
      <c r="C1415" s="12" t="str">
        <f>IF(AND(tblSalaries[[#This Row],[Region]]=Selected_Region, tblSalaries[[#This Row],[Job Type]]=Selected_Job_Type), COUNT($C$5:C1414), "")</f>
        <v/>
      </c>
      <c r="D1415" s="5">
        <v>41057.541655092595</v>
      </c>
      <c r="E1415" s="6">
        <v>18000</v>
      </c>
      <c r="F1415" s="3">
        <v>18000</v>
      </c>
      <c r="G1415" s="3" t="s">
        <v>36</v>
      </c>
      <c r="H1415" s="3">
        <f>tblSalaries[[#This Row],[clean Salary (in local currency)]]*VLOOKUP(tblSalaries[[#This Row],[Currency]],tblXrate[#Data],2,FALSE)</f>
        <v>18000</v>
      </c>
      <c r="I1415" s="3" t="s">
        <v>395</v>
      </c>
      <c r="J1415" s="3" t="s">
        <v>134</v>
      </c>
      <c r="K1415" s="3" t="s">
        <v>1</v>
      </c>
      <c r="L1415" s="3" t="str">
        <f>VLOOKUP(tblSalaries[[#This Row],[Where do you work]],tblCountries[[Actual]:[Mapping]],2,FALSE)</f>
        <v>India</v>
      </c>
      <c r="M1415" s="12" t="str">
        <f>VLOOKUP(tblSalaries[[#This Row],[clean Country]], mapping!$M$4:$N$137, 2, FALSE)</f>
        <v>Asia</v>
      </c>
      <c r="N1415" s="3" t="s">
        <v>34</v>
      </c>
      <c r="O1415" s="12">
        <v>2.5</v>
      </c>
      <c r="P1415" s="3">
        <v>4.5999999999999996</v>
      </c>
    </row>
    <row r="1416" spans="2:16" ht="15" customHeight="1">
      <c r="B1416" s="3" t="s">
        <v>922</v>
      </c>
      <c r="C1416" s="12" t="str">
        <f>IF(AND(tblSalaries[[#This Row],[Region]]=Selected_Region, tblSalaries[[#This Row],[Job Type]]=Selected_Job_Type), COUNT($C$5:C1415), "")</f>
        <v/>
      </c>
      <c r="D1416" s="5">
        <v>41055.077037037037</v>
      </c>
      <c r="E1416" s="6">
        <v>18000</v>
      </c>
      <c r="F1416" s="3">
        <v>18000</v>
      </c>
      <c r="G1416" s="3" t="s">
        <v>36</v>
      </c>
      <c r="H1416" s="3">
        <f>tblSalaries[[#This Row],[clean Salary (in local currency)]]*VLOOKUP(tblSalaries[[#This Row],[Currency]],tblXrate[#Data],2,FALSE)</f>
        <v>18000</v>
      </c>
      <c r="I1416" s="3" t="s">
        <v>923</v>
      </c>
      <c r="J1416" s="3" t="s">
        <v>444</v>
      </c>
      <c r="K1416" s="3" t="s">
        <v>1</v>
      </c>
      <c r="L1416" s="3" t="str">
        <f>VLOOKUP(tblSalaries[[#This Row],[Where do you work]],tblCountries[[Actual]:[Mapping]],2,FALSE)</f>
        <v>India</v>
      </c>
      <c r="M1416" s="12" t="str">
        <f>VLOOKUP(tblSalaries[[#This Row],[clean Country]], mapping!$M$4:$N$137, 2, FALSE)</f>
        <v>Asia</v>
      </c>
      <c r="N1416" s="3" t="s">
        <v>34</v>
      </c>
      <c r="O1416" s="12">
        <v>2.5</v>
      </c>
    </row>
    <row r="1417" spans="2:16" ht="15" customHeight="1">
      <c r="B1417" s="3" t="s">
        <v>1335</v>
      </c>
      <c r="C1417" s="12" t="str">
        <f>IF(AND(tblSalaries[[#This Row],[Region]]=Selected_Region, tblSalaries[[#This Row],[Job Type]]=Selected_Job_Type), COUNT($C$5:C1416), "")</f>
        <v/>
      </c>
      <c r="D1417" s="5">
        <v>41057.480092592596</v>
      </c>
      <c r="E1417" s="6">
        <v>18000</v>
      </c>
      <c r="F1417" s="3">
        <v>18000</v>
      </c>
      <c r="G1417" s="3" t="s">
        <v>36</v>
      </c>
      <c r="H1417" s="3">
        <f>tblSalaries[[#This Row],[clean Salary (in local currency)]]*VLOOKUP(tblSalaries[[#This Row],[Currency]],tblXrate[#Data],2,FALSE)</f>
        <v>18000</v>
      </c>
      <c r="I1417" s="3" t="s">
        <v>1336</v>
      </c>
      <c r="J1417" s="3" t="s">
        <v>184</v>
      </c>
      <c r="K1417" s="3" t="s">
        <v>1</v>
      </c>
      <c r="L1417" s="3" t="str">
        <f>VLOOKUP(tblSalaries[[#This Row],[Where do you work]],tblCountries[[Actual]:[Mapping]],2,FALSE)</f>
        <v>India</v>
      </c>
      <c r="M1417" s="12" t="str">
        <f>VLOOKUP(tblSalaries[[#This Row],[clean Country]], mapping!$M$4:$N$137, 2, FALSE)</f>
        <v>Asia</v>
      </c>
      <c r="N1417" s="3" t="s">
        <v>61</v>
      </c>
      <c r="O1417" s="12">
        <v>8</v>
      </c>
      <c r="P1417" s="3">
        <v>8</v>
      </c>
    </row>
    <row r="1418" spans="2:16" ht="15" customHeight="1">
      <c r="B1418" s="3" t="s">
        <v>2932</v>
      </c>
      <c r="C1418" s="12" t="str">
        <f>IF(AND(tblSalaries[[#This Row],[Region]]=Selected_Region, tblSalaries[[#This Row],[Job Type]]=Selected_Job_Type), COUNT($C$5:C1417), "")</f>
        <v/>
      </c>
      <c r="D1418" s="5">
        <v>41057.361030092594</v>
      </c>
      <c r="E1418" s="6">
        <v>3000</v>
      </c>
      <c r="F1418" s="3">
        <v>36000</v>
      </c>
      <c r="G1418" s="3" t="s">
        <v>36</v>
      </c>
      <c r="H1418" s="3">
        <f>tblSalaries[[#This Row],[clean Salary (in local currency)]]*VLOOKUP(tblSalaries[[#This Row],[Currency]],tblXrate[#Data],2,FALSE)</f>
        <v>36000</v>
      </c>
      <c r="I1418" s="3" t="s">
        <v>2913</v>
      </c>
      <c r="J1418" s="3" t="s">
        <v>134</v>
      </c>
      <c r="K1418" s="3" t="s">
        <v>2933</v>
      </c>
      <c r="L1418" s="3" t="str">
        <f>VLOOKUP(tblSalaries[[#This Row],[Where do you work]],tblCountries[[Actual]:[Mapping]],2,FALSE)</f>
        <v>malaysia</v>
      </c>
      <c r="M1418" s="12" t="str">
        <f>VLOOKUP(tblSalaries[[#This Row],[clean Country]], mapping!$M$4:$N$137, 2, FALSE)</f>
        <v>Pacific</v>
      </c>
      <c r="N1418" s="3" t="s">
        <v>73</v>
      </c>
      <c r="O1418" s="12">
        <v>1.5</v>
      </c>
      <c r="P1418" s="3">
        <v>3</v>
      </c>
    </row>
    <row r="1419" spans="2:16" ht="15" customHeight="1">
      <c r="B1419" s="3" t="s">
        <v>2934</v>
      </c>
      <c r="C1419" s="12" t="str">
        <f>IF(AND(tblSalaries[[#This Row],[Region]]=Selected_Region, tblSalaries[[#This Row],[Job Type]]=Selected_Job_Type), COUNT($C$5:C1418), "")</f>
        <v/>
      </c>
      <c r="D1419" s="5">
        <v>41057.864988425928</v>
      </c>
      <c r="E1419" s="6">
        <v>13.5</v>
      </c>
      <c r="F1419" s="3">
        <v>13500</v>
      </c>
      <c r="G1419" s="3" t="s">
        <v>36</v>
      </c>
      <c r="H1419" s="3">
        <f>tblSalaries[[#This Row],[clean Salary (in local currency)]]*VLOOKUP(tblSalaries[[#This Row],[Currency]],tblXrate[#Data],2,FALSE)</f>
        <v>13500</v>
      </c>
      <c r="I1419" s="3" t="s">
        <v>2913</v>
      </c>
      <c r="J1419" s="3" t="s">
        <v>134</v>
      </c>
      <c r="K1419" s="3" t="s">
        <v>2935</v>
      </c>
      <c r="L1419" s="3" t="str">
        <f>VLOOKUP(tblSalaries[[#This Row],[Where do you work]],tblCountries[[Actual]:[Mapping]],2,FALSE)</f>
        <v>Montenegro</v>
      </c>
      <c r="M1419" s="12" t="str">
        <f>VLOOKUP(tblSalaries[[#This Row],[clean Country]], mapping!$M$4:$N$137, 2, FALSE)</f>
        <v>EU</v>
      </c>
      <c r="N1419" s="3" t="s">
        <v>38</v>
      </c>
      <c r="O1419" s="12">
        <v>5</v>
      </c>
      <c r="P1419" s="3">
        <v>13</v>
      </c>
    </row>
    <row r="1420" spans="2:16" ht="15" customHeight="1">
      <c r="B1420" s="3" t="s">
        <v>2936</v>
      </c>
      <c r="C1420" s="12" t="str">
        <f>IF(AND(tblSalaries[[#This Row],[Region]]=Selected_Region, tblSalaries[[#This Row],[Job Type]]=Selected_Job_Type), COUNT($C$5:C1419), "")</f>
        <v/>
      </c>
      <c r="D1420" s="5">
        <v>41058.422465277778</v>
      </c>
      <c r="E1420" s="6">
        <v>70000</v>
      </c>
      <c r="F1420" s="3">
        <v>70000</v>
      </c>
      <c r="G1420" s="3" t="s">
        <v>36</v>
      </c>
      <c r="H1420" s="3">
        <f>tblSalaries[[#This Row],[clean Salary (in local currency)]]*VLOOKUP(tblSalaries[[#This Row],[Currency]],tblXrate[#Data],2,FALSE)</f>
        <v>70000</v>
      </c>
      <c r="I1420" s="3" t="s">
        <v>2915</v>
      </c>
      <c r="J1420" s="3" t="s">
        <v>134</v>
      </c>
      <c r="K1420" s="3" t="s">
        <v>0</v>
      </c>
      <c r="L1420" s="3" t="str">
        <f>VLOOKUP(tblSalaries[[#This Row],[Where do you work]],tblCountries[[Actual]:[Mapping]],2,FALSE)</f>
        <v>USA</v>
      </c>
      <c r="M1420" s="12" t="str">
        <f>VLOOKUP(tblSalaries[[#This Row],[clean Country]], mapping!$M$4:$N$137, 2, FALSE)</f>
        <v>US / Canada</v>
      </c>
      <c r="N1420" s="3" t="s">
        <v>38</v>
      </c>
      <c r="O1420" s="12">
        <v>5</v>
      </c>
      <c r="P1420" s="3">
        <v>8</v>
      </c>
    </row>
    <row r="1421" spans="2:16" ht="15" customHeight="1">
      <c r="B1421" s="3" t="s">
        <v>2937</v>
      </c>
      <c r="C1421" s="12" t="str">
        <f>IF(AND(tblSalaries[[#This Row],[Region]]=Selected_Region, tblSalaries[[#This Row],[Job Type]]=Selected_Job_Type), COUNT($C$5:C1420), "")</f>
        <v/>
      </c>
      <c r="D1421" s="5">
        <v>41058.861250000002</v>
      </c>
      <c r="E1421" s="6" t="s">
        <v>2938</v>
      </c>
      <c r="F1421" s="3">
        <v>60000</v>
      </c>
      <c r="G1421" s="3" t="s">
        <v>36</v>
      </c>
      <c r="H1421" s="3">
        <f>tblSalaries[[#This Row],[clean Salary (in local currency)]]*VLOOKUP(tblSalaries[[#This Row],[Currency]],tblXrate[#Data],2,FALSE)</f>
        <v>60000</v>
      </c>
      <c r="I1421" s="3" t="s">
        <v>2917</v>
      </c>
      <c r="J1421" s="3" t="s">
        <v>134</v>
      </c>
      <c r="K1421" s="3" t="s">
        <v>0</v>
      </c>
      <c r="L1421" s="3" t="str">
        <f>VLOOKUP(tblSalaries[[#This Row],[Where do you work]],tblCountries[[Actual]:[Mapping]],2,FALSE)</f>
        <v>USA</v>
      </c>
      <c r="M1421" s="12" t="str">
        <f>VLOOKUP(tblSalaries[[#This Row],[clean Country]], mapping!$M$4:$N$137, 2, FALSE)</f>
        <v>US / Canada</v>
      </c>
      <c r="N1421" s="3" t="s">
        <v>34</v>
      </c>
      <c r="O1421" s="12">
        <v>2.5</v>
      </c>
      <c r="P1421" s="3">
        <v>20</v>
      </c>
    </row>
    <row r="1422" spans="2:16" ht="15" customHeight="1">
      <c r="B1422" s="3" t="s">
        <v>2220</v>
      </c>
      <c r="C1422" s="12" t="str">
        <f>IF(AND(tblSalaries[[#This Row],[Region]]=Selected_Region, tblSalaries[[#This Row],[Job Type]]=Selected_Job_Type), COUNT($C$5:C1421), "")</f>
        <v/>
      </c>
      <c r="D1422" s="5">
        <v>41058.511886574073</v>
      </c>
      <c r="E1422" s="6">
        <v>18000</v>
      </c>
      <c r="F1422" s="3">
        <v>18000</v>
      </c>
      <c r="G1422" s="3" t="s">
        <v>36</v>
      </c>
      <c r="H1422" s="3">
        <f>tblSalaries[[#This Row],[clean Salary (in local currency)]]*VLOOKUP(tblSalaries[[#This Row],[Currency]],tblXrate[#Data],2,FALSE)</f>
        <v>18000</v>
      </c>
      <c r="I1422" s="3" t="s">
        <v>134</v>
      </c>
      <c r="J1422" s="3" t="s">
        <v>134</v>
      </c>
      <c r="K1422" s="3" t="s">
        <v>1</v>
      </c>
      <c r="L1422" s="3" t="str">
        <f>VLOOKUP(tblSalaries[[#This Row],[Where do you work]],tblCountries[[Actual]:[Mapping]],2,FALSE)</f>
        <v>India</v>
      </c>
      <c r="M1422" s="12" t="str">
        <f>VLOOKUP(tblSalaries[[#This Row],[clean Country]], mapping!$M$4:$N$137, 2, FALSE)</f>
        <v>Asia</v>
      </c>
      <c r="N1422" s="3" t="s">
        <v>38</v>
      </c>
      <c r="O1422" s="12">
        <v>5</v>
      </c>
      <c r="P1422" s="3">
        <v>12</v>
      </c>
    </row>
    <row r="1423" spans="2:16" ht="15" customHeight="1">
      <c r="B1423" s="3" t="s">
        <v>2941</v>
      </c>
      <c r="C1423" s="12" t="str">
        <f>IF(AND(tblSalaries[[#This Row],[Region]]=Selected_Region, tblSalaries[[#This Row],[Job Type]]=Selected_Job_Type), COUNT($C$5:C1422), "")</f>
        <v/>
      </c>
      <c r="D1423" s="5">
        <v>41066.889328703706</v>
      </c>
      <c r="E1423" s="6">
        <v>40000</v>
      </c>
      <c r="F1423" s="3">
        <v>40000</v>
      </c>
      <c r="G1423" s="3" t="s">
        <v>108</v>
      </c>
      <c r="H1423" s="3">
        <f>tblSalaries[[#This Row],[clean Salary (in local currency)]]*VLOOKUP(tblSalaries[[#This Row],[Currency]],tblXrate[#Data],2,FALSE)</f>
        <v>63047.130882691366</v>
      </c>
      <c r="I1423" s="3" t="s">
        <v>2917</v>
      </c>
      <c r="J1423" s="3" t="s">
        <v>134</v>
      </c>
      <c r="K1423" s="3" t="s">
        <v>89</v>
      </c>
      <c r="L1423" s="3" t="str">
        <f>VLOOKUP(tblSalaries[[#This Row],[Where do you work]],tblCountries[[Actual]:[Mapping]],2,FALSE)</f>
        <v>UK</v>
      </c>
      <c r="M1423" s="12" t="str">
        <f>VLOOKUP(tblSalaries[[#This Row],[clean Country]], mapping!$M$4:$N$137, 2, FALSE)</f>
        <v>EU</v>
      </c>
      <c r="N1423" s="3" t="s">
        <v>38</v>
      </c>
      <c r="O1423" s="12">
        <v>5</v>
      </c>
      <c r="P1423" s="3">
        <v>15</v>
      </c>
    </row>
    <row r="1424" spans="2:16" ht="15" customHeight="1">
      <c r="B1424" s="3" t="s">
        <v>2942</v>
      </c>
      <c r="C1424" s="12" t="str">
        <f>IF(AND(tblSalaries[[#This Row],[Region]]=Selected_Region, tblSalaries[[#This Row],[Job Type]]=Selected_Job_Type), COUNT($C$5:C1423), "")</f>
        <v/>
      </c>
      <c r="D1424" s="5">
        <v>41070.522083333337</v>
      </c>
      <c r="E1424" s="6">
        <v>125000</v>
      </c>
      <c r="F1424" s="3">
        <v>125000</v>
      </c>
      <c r="G1424" s="3" t="s">
        <v>36</v>
      </c>
      <c r="H1424" s="3">
        <f>tblSalaries[[#This Row],[clean Salary (in local currency)]]*VLOOKUP(tblSalaries[[#This Row],[Currency]],tblXrate[#Data],2,FALSE)</f>
        <v>125000</v>
      </c>
      <c r="I1424" s="3" t="s">
        <v>2917</v>
      </c>
      <c r="J1424" s="3" t="s">
        <v>134</v>
      </c>
      <c r="K1424" s="3" t="s">
        <v>0</v>
      </c>
      <c r="L1424" s="3" t="str">
        <f>VLOOKUP(tblSalaries[[#This Row],[Where do you work]],tblCountries[[Actual]:[Mapping]],2,FALSE)</f>
        <v>USA</v>
      </c>
      <c r="M1424" s="12" t="str">
        <f>VLOOKUP(tblSalaries[[#This Row],[clean Country]], mapping!$M$4:$N$137, 2, FALSE)</f>
        <v>US / Canada</v>
      </c>
      <c r="N1424" s="3" t="s">
        <v>61</v>
      </c>
      <c r="O1424" s="12">
        <v>8</v>
      </c>
      <c r="P1424" s="3">
        <v>10</v>
      </c>
    </row>
    <row r="1425" spans="2:16" ht="15" customHeight="1">
      <c r="B1425" s="3" t="s">
        <v>2943</v>
      </c>
      <c r="C1425" s="12" t="str">
        <f>IF(AND(tblSalaries[[#This Row],[Region]]=Selected_Region, tblSalaries[[#This Row],[Job Type]]=Selected_Job_Type), COUNT($C$5:C1424), "")</f>
        <v/>
      </c>
      <c r="D1425" s="5">
        <v>41080.545335648145</v>
      </c>
      <c r="E1425" s="6" t="s">
        <v>822</v>
      </c>
      <c r="F1425" s="3">
        <v>60000</v>
      </c>
      <c r="G1425" s="3" t="s">
        <v>43</v>
      </c>
      <c r="H1425" s="3">
        <f>tblSalaries[[#This Row],[clean Salary (in local currency)]]*VLOOKUP(tblSalaries[[#This Row],[Currency]],tblXrate[#Data],2,FALSE)</f>
        <v>76223.966339496474</v>
      </c>
      <c r="I1425" s="3" t="s">
        <v>2915</v>
      </c>
      <c r="J1425" s="3" t="s">
        <v>134</v>
      </c>
      <c r="K1425" s="3" t="s">
        <v>2136</v>
      </c>
      <c r="L1425" s="3" t="str">
        <f>VLOOKUP(tblSalaries[[#This Row],[Where do you work]],tblCountries[[Actual]:[Mapping]],2,FALSE)</f>
        <v>Europe</v>
      </c>
      <c r="M1425" s="12" t="str">
        <f>VLOOKUP(tblSalaries[[#This Row],[clean Country]], mapping!$M$4:$N$137, 2, FALSE)</f>
        <v>EU</v>
      </c>
      <c r="N1425" s="3" t="s">
        <v>34</v>
      </c>
      <c r="O1425" s="12">
        <v>2.5</v>
      </c>
      <c r="P1425" s="3">
        <v>20</v>
      </c>
    </row>
    <row r="1426" spans="2:16" ht="15" customHeight="1">
      <c r="B1426" s="3" t="s">
        <v>2944</v>
      </c>
      <c r="C1426" s="12" t="str">
        <f>IF(AND(tblSalaries[[#This Row],[Region]]=Selected_Region, tblSalaries[[#This Row],[Job Type]]=Selected_Job_Type), COUNT($C$5:C1425), "")</f>
        <v/>
      </c>
      <c r="D1426" s="5">
        <v>41059.099293981482</v>
      </c>
      <c r="E1426" s="6">
        <v>111000</v>
      </c>
      <c r="F1426" s="3">
        <v>111000</v>
      </c>
      <c r="G1426" s="3" t="s">
        <v>36</v>
      </c>
      <c r="H1426" s="3">
        <f>tblSalaries[[#This Row],[clean Salary (in local currency)]]*VLOOKUP(tblSalaries[[#This Row],[Currency]],tblXrate[#Data],2,FALSE)</f>
        <v>111000</v>
      </c>
      <c r="I1426" s="3" t="s">
        <v>2945</v>
      </c>
      <c r="J1426" s="3" t="s">
        <v>134</v>
      </c>
      <c r="K1426" s="3" t="s">
        <v>0</v>
      </c>
      <c r="L1426" s="3" t="str">
        <f>VLOOKUP(tblSalaries[[#This Row],[Where do you work]],tblCountries[[Actual]:[Mapping]],2,FALSE)</f>
        <v>USA</v>
      </c>
      <c r="M1426" s="12" t="str">
        <f>VLOOKUP(tblSalaries[[#This Row],[clean Country]], mapping!$M$4:$N$137, 2, FALSE)</f>
        <v>US / Canada</v>
      </c>
      <c r="N1426" s="3" t="s">
        <v>34</v>
      </c>
      <c r="O1426" s="12">
        <v>2.5</v>
      </c>
      <c r="P1426" s="3">
        <v>10</v>
      </c>
    </row>
    <row r="1427" spans="2:16" ht="15" customHeight="1">
      <c r="B1427" s="3" t="s">
        <v>2946</v>
      </c>
      <c r="C1427" s="12" t="str">
        <f>IF(AND(tblSalaries[[#This Row],[Region]]=Selected_Region, tblSalaries[[#This Row],[Job Type]]=Selected_Job_Type), COUNT($C$5:C1426), "")</f>
        <v/>
      </c>
      <c r="D1427" s="5">
        <v>41055.030763888892</v>
      </c>
      <c r="E1427" s="6">
        <v>88000</v>
      </c>
      <c r="F1427" s="3">
        <v>88000</v>
      </c>
      <c r="G1427" s="3" t="s">
        <v>36</v>
      </c>
      <c r="H1427" s="3">
        <f>tblSalaries[[#This Row],[clean Salary (in local currency)]]*VLOOKUP(tblSalaries[[#This Row],[Currency]],tblXrate[#Data],2,FALSE)</f>
        <v>88000</v>
      </c>
      <c r="I1427" s="3" t="s">
        <v>2947</v>
      </c>
      <c r="J1427" s="3" t="s">
        <v>134</v>
      </c>
      <c r="K1427" s="3" t="s">
        <v>0</v>
      </c>
      <c r="L1427" s="3" t="str">
        <f>VLOOKUP(tblSalaries[[#This Row],[Where do you work]],tblCountries[[Actual]:[Mapping]],2,FALSE)</f>
        <v>USA</v>
      </c>
      <c r="M1427" s="12" t="str">
        <f>VLOOKUP(tblSalaries[[#This Row],[clean Country]], mapping!$M$4:$N$137, 2, FALSE)</f>
        <v>US / Canada</v>
      </c>
      <c r="N1427" s="3" t="s">
        <v>38</v>
      </c>
      <c r="O1427" s="12">
        <v>5</v>
      </c>
    </row>
    <row r="1428" spans="2:16" ht="15" customHeight="1">
      <c r="B1428" s="3" t="s">
        <v>2948</v>
      </c>
      <c r="C1428" s="12" t="str">
        <f>IF(AND(tblSalaries[[#This Row],[Region]]=Selected_Region, tblSalaries[[#This Row],[Job Type]]=Selected_Job_Type), COUNT($C$5:C1427), "")</f>
        <v/>
      </c>
      <c r="D1428" s="5">
        <v>41055.035219907404</v>
      </c>
      <c r="E1428" s="6">
        <v>80000</v>
      </c>
      <c r="F1428" s="3">
        <v>80000</v>
      </c>
      <c r="G1428" s="3" t="s">
        <v>36</v>
      </c>
      <c r="H1428" s="3">
        <f>tblSalaries[[#This Row],[clean Salary (in local currency)]]*VLOOKUP(tblSalaries[[#This Row],[Currency]],tblXrate[#Data],2,FALSE)</f>
        <v>80000</v>
      </c>
      <c r="I1428" s="3" t="s">
        <v>2949</v>
      </c>
      <c r="J1428" s="3" t="s">
        <v>134</v>
      </c>
      <c r="K1428" s="3" t="s">
        <v>0</v>
      </c>
      <c r="L1428" s="3" t="str">
        <f>VLOOKUP(tblSalaries[[#This Row],[Where do you work]],tblCountries[[Actual]:[Mapping]],2,FALSE)</f>
        <v>USA</v>
      </c>
      <c r="M1428" s="12" t="str">
        <f>VLOOKUP(tblSalaries[[#This Row],[clean Country]], mapping!$M$4:$N$137, 2, FALSE)</f>
        <v>US / Canada</v>
      </c>
      <c r="N1428" s="3" t="s">
        <v>34</v>
      </c>
      <c r="O1428" s="12">
        <v>2.5</v>
      </c>
    </row>
    <row r="1429" spans="2:16" ht="15" customHeight="1">
      <c r="B1429" s="3" t="s">
        <v>2950</v>
      </c>
      <c r="C1429" s="12" t="str">
        <f>IF(AND(tblSalaries[[#This Row],[Region]]=Selected_Region, tblSalaries[[#This Row],[Job Type]]=Selected_Job_Type), COUNT($C$5:C1428), "")</f>
        <v/>
      </c>
      <c r="D1429" s="5">
        <v>41058.65185185185</v>
      </c>
      <c r="E1429" s="6" t="s">
        <v>2951</v>
      </c>
      <c r="F1429" s="3">
        <v>43000</v>
      </c>
      <c r="G1429" s="3" t="s">
        <v>43</v>
      </c>
      <c r="H1429" s="3">
        <f>tblSalaries[[#This Row],[clean Salary (in local currency)]]*VLOOKUP(tblSalaries[[#This Row],[Currency]],tblXrate[#Data],2,FALSE)</f>
        <v>54627.175876639136</v>
      </c>
      <c r="I1429" s="3" t="s">
        <v>2952</v>
      </c>
      <c r="J1429" s="3" t="s">
        <v>134</v>
      </c>
      <c r="K1429" s="3" t="s">
        <v>1060</v>
      </c>
      <c r="L1429" s="3" t="str">
        <f>VLOOKUP(tblSalaries[[#This Row],[Where do you work]],tblCountries[[Actual]:[Mapping]],2,FALSE)</f>
        <v>France</v>
      </c>
      <c r="M1429" s="12" t="str">
        <f>VLOOKUP(tblSalaries[[#This Row],[clean Country]], mapping!$M$4:$N$137, 2, FALSE)</f>
        <v>EU</v>
      </c>
      <c r="N1429" s="3" t="s">
        <v>61</v>
      </c>
      <c r="O1429" s="12">
        <v>8</v>
      </c>
      <c r="P1429" s="3">
        <v>7</v>
      </c>
    </row>
    <row r="1430" spans="2:16" ht="15" customHeight="1">
      <c r="B1430" s="3" t="s">
        <v>2953</v>
      </c>
      <c r="C1430" s="12" t="str">
        <f>IF(AND(tblSalaries[[#This Row],[Region]]=Selected_Region, tblSalaries[[#This Row],[Job Type]]=Selected_Job_Type), COUNT($C$5:C1429), "")</f>
        <v/>
      </c>
      <c r="D1430" s="5">
        <v>41055.065104166664</v>
      </c>
      <c r="E1430" s="6">
        <v>150000</v>
      </c>
      <c r="F1430" s="3">
        <v>150000</v>
      </c>
      <c r="G1430" s="3" t="s">
        <v>36</v>
      </c>
      <c r="H1430" s="3">
        <f>tblSalaries[[#This Row],[clean Salary (in local currency)]]*VLOOKUP(tblSalaries[[#This Row],[Currency]],tblXrate[#Data],2,FALSE)</f>
        <v>150000</v>
      </c>
      <c r="I1430" s="3" t="s">
        <v>2954</v>
      </c>
      <c r="J1430" s="3" t="s">
        <v>134</v>
      </c>
      <c r="K1430" s="3" t="s">
        <v>1485</v>
      </c>
      <c r="L1430" s="3" t="str">
        <f>VLOOKUP(tblSalaries[[#This Row],[Where do you work]],tblCountries[[Actual]:[Mapping]],2,FALSE)</f>
        <v>Israel</v>
      </c>
      <c r="M1430" s="12" t="str">
        <f>VLOOKUP(tblSalaries[[#This Row],[clean Country]], mapping!$M$4:$N$137, 2, FALSE)</f>
        <v>Middle East</v>
      </c>
      <c r="N1430" s="3" t="s">
        <v>38</v>
      </c>
      <c r="O1430" s="12">
        <v>5</v>
      </c>
    </row>
    <row r="1431" spans="2:16" ht="15" customHeight="1">
      <c r="B1431" s="3" t="s">
        <v>2774</v>
      </c>
      <c r="C1431" s="12" t="str">
        <f>IF(AND(tblSalaries[[#This Row],[Region]]=Selected_Region, tblSalaries[[#This Row],[Job Type]]=Selected_Job_Type), COUNT($C$5:C1430), "")</f>
        <v/>
      </c>
      <c r="D1431" s="5">
        <v>41059.979143518518</v>
      </c>
      <c r="E1431" s="6">
        <v>18000</v>
      </c>
      <c r="F1431" s="3">
        <v>18000</v>
      </c>
      <c r="G1431" s="3" t="s">
        <v>36</v>
      </c>
      <c r="H1431" s="3">
        <f>tblSalaries[[#This Row],[clean Salary (in local currency)]]*VLOOKUP(tblSalaries[[#This Row],[Currency]],tblXrate[#Data],2,FALSE)</f>
        <v>18000</v>
      </c>
      <c r="I1431" s="3" t="s">
        <v>2775</v>
      </c>
      <c r="J1431" s="3" t="s">
        <v>112</v>
      </c>
      <c r="K1431" s="3" t="s">
        <v>1</v>
      </c>
      <c r="L1431" s="3" t="str">
        <f>VLOOKUP(tblSalaries[[#This Row],[Where do you work]],tblCountries[[Actual]:[Mapping]],2,FALSE)</f>
        <v>India</v>
      </c>
      <c r="M1431" s="12" t="str">
        <f>VLOOKUP(tblSalaries[[#This Row],[clean Country]], mapping!$M$4:$N$137, 2, FALSE)</f>
        <v>Asia</v>
      </c>
      <c r="N1431" s="3" t="s">
        <v>61</v>
      </c>
      <c r="O1431" s="12">
        <v>8</v>
      </c>
      <c r="P1431" s="3">
        <v>6</v>
      </c>
    </row>
    <row r="1432" spans="2:16" ht="15" customHeight="1">
      <c r="B1432" s="3" t="s">
        <v>2957</v>
      </c>
      <c r="C1432" s="12" t="str">
        <f>IF(AND(tblSalaries[[#This Row],[Region]]=Selected_Region, tblSalaries[[#This Row],[Job Type]]=Selected_Job_Type), COUNT($C$5:C1431), "")</f>
        <v/>
      </c>
      <c r="D1432" s="5">
        <v>41055.034895833334</v>
      </c>
      <c r="E1432" s="6">
        <v>70000</v>
      </c>
      <c r="F1432" s="3">
        <v>70000</v>
      </c>
      <c r="G1432" s="3" t="s">
        <v>36</v>
      </c>
      <c r="H1432" s="3">
        <f>tblSalaries[[#This Row],[clean Salary (in local currency)]]*VLOOKUP(tblSalaries[[#This Row],[Currency]],tblXrate[#Data],2,FALSE)</f>
        <v>70000</v>
      </c>
      <c r="I1432" s="3" t="s">
        <v>2958</v>
      </c>
      <c r="J1432" s="3" t="s">
        <v>134</v>
      </c>
      <c r="K1432" s="3" t="s">
        <v>0</v>
      </c>
      <c r="L1432" s="3" t="str">
        <f>VLOOKUP(tblSalaries[[#This Row],[Where do you work]],tblCountries[[Actual]:[Mapping]],2,FALSE)</f>
        <v>USA</v>
      </c>
      <c r="M1432" s="12" t="str">
        <f>VLOOKUP(tblSalaries[[#This Row],[clean Country]], mapping!$M$4:$N$137, 2, FALSE)</f>
        <v>US / Canada</v>
      </c>
      <c r="N1432" s="3" t="s">
        <v>38</v>
      </c>
      <c r="O1432" s="12">
        <v>5</v>
      </c>
    </row>
    <row r="1433" spans="2:16" ht="15" customHeight="1">
      <c r="B1433" s="3" t="s">
        <v>2959</v>
      </c>
      <c r="C1433" s="12" t="str">
        <f>IF(AND(tblSalaries[[#This Row],[Region]]=Selected_Region, tblSalaries[[#This Row],[Job Type]]=Selected_Job_Type), COUNT($C$5:C1432), "")</f>
        <v/>
      </c>
      <c r="D1433" s="5">
        <v>41055.031840277778</v>
      </c>
      <c r="E1433" s="6" t="s">
        <v>2960</v>
      </c>
      <c r="F1433" s="3">
        <v>32250</v>
      </c>
      <c r="G1433" s="3" t="s">
        <v>108</v>
      </c>
      <c r="H1433" s="3">
        <f>tblSalaries[[#This Row],[clean Salary (in local currency)]]*VLOOKUP(tblSalaries[[#This Row],[Currency]],tblXrate[#Data],2,FALSE)</f>
        <v>50831.74927416991</v>
      </c>
      <c r="I1433" s="3" t="s">
        <v>2961</v>
      </c>
      <c r="J1433" s="3" t="s">
        <v>134</v>
      </c>
      <c r="K1433" s="3" t="s">
        <v>89</v>
      </c>
      <c r="L1433" s="3" t="str">
        <f>VLOOKUP(tblSalaries[[#This Row],[Where do you work]],tblCountries[[Actual]:[Mapping]],2,FALSE)</f>
        <v>UK</v>
      </c>
      <c r="M1433" s="12" t="str">
        <f>VLOOKUP(tblSalaries[[#This Row],[clean Country]], mapping!$M$4:$N$137, 2, FALSE)</f>
        <v>EU</v>
      </c>
      <c r="N1433" s="3" t="s">
        <v>38</v>
      </c>
      <c r="O1433" s="12">
        <v>5</v>
      </c>
    </row>
    <row r="1434" spans="2:16" ht="15" customHeight="1">
      <c r="B1434" s="3" t="s">
        <v>2962</v>
      </c>
      <c r="C1434" s="12" t="str">
        <f>IF(AND(tblSalaries[[#This Row],[Region]]=Selected_Region, tblSalaries[[#This Row],[Job Type]]=Selected_Job_Type), COUNT($C$5:C1433), "")</f>
        <v/>
      </c>
      <c r="D1434" s="5">
        <v>41058.582800925928</v>
      </c>
      <c r="E1434" s="6">
        <v>68000</v>
      </c>
      <c r="F1434" s="3">
        <v>68000</v>
      </c>
      <c r="G1434" s="3" t="s">
        <v>63</v>
      </c>
      <c r="H1434" s="3">
        <f>tblSalaries[[#This Row],[clean Salary (in local currency)]]*VLOOKUP(tblSalaries[[#This Row],[Currency]],tblXrate[#Data],2,FALSE)</f>
        <v>69353.856635379227</v>
      </c>
      <c r="I1434" s="3" t="s">
        <v>2963</v>
      </c>
      <c r="J1434" s="3" t="s">
        <v>134</v>
      </c>
      <c r="K1434" s="3" t="s">
        <v>64</v>
      </c>
      <c r="L1434" s="3" t="str">
        <f>VLOOKUP(tblSalaries[[#This Row],[Where do you work]],tblCountries[[Actual]:[Mapping]],2,FALSE)</f>
        <v>Australia</v>
      </c>
      <c r="M1434" s="12" t="str">
        <f>VLOOKUP(tblSalaries[[#This Row],[clean Country]], mapping!$M$4:$N$137, 2, FALSE)</f>
        <v>Pacific</v>
      </c>
      <c r="N1434" s="3" t="s">
        <v>38</v>
      </c>
      <c r="O1434" s="12">
        <v>5</v>
      </c>
      <c r="P1434" s="3">
        <v>10</v>
      </c>
    </row>
    <row r="1435" spans="2:16" ht="15" customHeight="1">
      <c r="B1435" s="3" t="s">
        <v>2964</v>
      </c>
      <c r="C1435" s="12" t="str">
        <f>IF(AND(tblSalaries[[#This Row],[Region]]=Selected_Region, tblSalaries[[#This Row],[Job Type]]=Selected_Job_Type), COUNT($C$5:C1434), "")</f>
        <v/>
      </c>
      <c r="D1435" s="5">
        <v>41055.054837962962</v>
      </c>
      <c r="E1435" s="6">
        <v>3600</v>
      </c>
      <c r="F1435" s="3">
        <v>43200</v>
      </c>
      <c r="G1435" s="3" t="s">
        <v>36</v>
      </c>
      <c r="H1435" s="3">
        <f>tblSalaries[[#This Row],[clean Salary (in local currency)]]*VLOOKUP(tblSalaries[[#This Row],[Currency]],tblXrate[#Data],2,FALSE)</f>
        <v>43200</v>
      </c>
      <c r="I1435" s="3" t="s">
        <v>2965</v>
      </c>
      <c r="J1435" s="3" t="s">
        <v>134</v>
      </c>
      <c r="K1435" s="3" t="s">
        <v>77</v>
      </c>
      <c r="L1435" s="3" t="str">
        <f>VLOOKUP(tblSalaries[[#This Row],[Where do you work]],tblCountries[[Actual]:[Mapping]],2,FALSE)</f>
        <v>Saudi Arabia</v>
      </c>
      <c r="M1435" s="12" t="str">
        <f>VLOOKUP(tblSalaries[[#This Row],[clean Country]], mapping!$M$4:$N$137, 2, FALSE)</f>
        <v>Middle East</v>
      </c>
      <c r="N1435" s="3" t="s">
        <v>38</v>
      </c>
      <c r="O1435" s="12">
        <v>5</v>
      </c>
    </row>
    <row r="1436" spans="2:16" ht="15" customHeight="1">
      <c r="B1436" s="3" t="s">
        <v>2966</v>
      </c>
      <c r="C1436" s="12" t="str">
        <f>IF(AND(tblSalaries[[#This Row],[Region]]=Selected_Region, tblSalaries[[#This Row],[Job Type]]=Selected_Job_Type), COUNT($C$5:C1435), "")</f>
        <v/>
      </c>
      <c r="D1436" s="5">
        <v>41068.95045138889</v>
      </c>
      <c r="E1436" s="6" t="s">
        <v>2967</v>
      </c>
      <c r="F1436" s="3">
        <v>140000</v>
      </c>
      <c r="G1436" s="3" t="s">
        <v>2968</v>
      </c>
      <c r="H1436" s="3">
        <f>tblSalaries[[#This Row],[clean Salary (in local currency)]]*VLOOKUP(tblSalaries[[#This Row],[Currency]],tblXrate[#Data],2,FALSE)</f>
        <v>148102.22862117883</v>
      </c>
      <c r="I1436" s="3" t="s">
        <v>2969</v>
      </c>
      <c r="J1436" s="3" t="s">
        <v>134</v>
      </c>
      <c r="K1436" s="3" t="s">
        <v>815</v>
      </c>
      <c r="L1436" s="3" t="str">
        <f>VLOOKUP(tblSalaries[[#This Row],[Where do you work]],tblCountries[[Actual]:[Mapping]],2,FALSE)</f>
        <v>Switzerland</v>
      </c>
      <c r="M1436" s="12" t="str">
        <f>VLOOKUP(tblSalaries[[#This Row],[clean Country]], mapping!$M$4:$N$137, 2, FALSE)</f>
        <v>EU</v>
      </c>
      <c r="N1436" s="3" t="s">
        <v>34</v>
      </c>
      <c r="O1436" s="12">
        <v>2.5</v>
      </c>
      <c r="P1436" s="3">
        <v>6</v>
      </c>
    </row>
    <row r="1437" spans="2:16" ht="15" customHeight="1">
      <c r="B1437" s="3" t="s">
        <v>2970</v>
      </c>
      <c r="C1437" s="12" t="str">
        <f>IF(AND(tblSalaries[[#This Row],[Region]]=Selected_Region, tblSalaries[[#This Row],[Job Type]]=Selected_Job_Type), COUNT($C$5:C1436), "")</f>
        <v/>
      </c>
      <c r="D1437" s="5">
        <v>41055.244988425926</v>
      </c>
      <c r="E1437" s="6">
        <v>50000</v>
      </c>
      <c r="F1437" s="3">
        <v>50000</v>
      </c>
      <c r="G1437" s="3" t="s">
        <v>43</v>
      </c>
      <c r="H1437" s="3">
        <f>tblSalaries[[#This Row],[clean Salary (in local currency)]]*VLOOKUP(tblSalaries[[#This Row],[Currency]],tblXrate[#Data],2,FALSE)</f>
        <v>63519.971949580387</v>
      </c>
      <c r="I1437" s="3" t="s">
        <v>2971</v>
      </c>
      <c r="J1437" s="3" t="s">
        <v>134</v>
      </c>
      <c r="K1437" s="3" t="s">
        <v>2352</v>
      </c>
      <c r="L1437" s="3" t="str">
        <f>VLOOKUP(tblSalaries[[#This Row],[Where do you work]],tblCountries[[Actual]:[Mapping]],2,FALSE)</f>
        <v>Panama</v>
      </c>
      <c r="M1437" s="12" t="str">
        <f>VLOOKUP(tblSalaries[[#This Row],[clean Country]], mapping!$M$4:$N$137, 2, FALSE)</f>
        <v>Latin America</v>
      </c>
      <c r="N1437" s="3" t="s">
        <v>34</v>
      </c>
      <c r="O1437" s="12">
        <v>2.5</v>
      </c>
    </row>
    <row r="1438" spans="2:16" ht="15" customHeight="1">
      <c r="B1438" s="3" t="s">
        <v>2972</v>
      </c>
      <c r="C1438" s="12" t="str">
        <f>IF(AND(tblSalaries[[#This Row],[Region]]=Selected_Region, tblSalaries[[#This Row],[Job Type]]=Selected_Job_Type), COUNT($C$5:C1437), "")</f>
        <v/>
      </c>
      <c r="D1438" s="5">
        <v>41058.494155092594</v>
      </c>
      <c r="E1438" s="6">
        <v>192000</v>
      </c>
      <c r="F1438" s="3">
        <v>192000</v>
      </c>
      <c r="G1438" s="3" t="s">
        <v>36</v>
      </c>
      <c r="H1438" s="3">
        <f>tblSalaries[[#This Row],[clean Salary (in local currency)]]*VLOOKUP(tblSalaries[[#This Row],[Currency]],tblXrate[#Data],2,FALSE)</f>
        <v>192000</v>
      </c>
      <c r="I1438" s="3" t="s">
        <v>2973</v>
      </c>
      <c r="J1438" s="3" t="s">
        <v>444</v>
      </c>
      <c r="K1438" s="3" t="s">
        <v>0</v>
      </c>
      <c r="L1438" s="3" t="str">
        <f>VLOOKUP(tblSalaries[[#This Row],[Where do you work]],tblCountries[[Actual]:[Mapping]],2,FALSE)</f>
        <v>USA</v>
      </c>
      <c r="M1438" s="12" t="str">
        <f>VLOOKUP(tblSalaries[[#This Row],[clean Country]], mapping!$M$4:$N$137, 2, FALSE)</f>
        <v>US / Canada</v>
      </c>
      <c r="N1438" s="3" t="s">
        <v>61</v>
      </c>
      <c r="O1438" s="12">
        <v>8</v>
      </c>
      <c r="P1438" s="3">
        <v>27</v>
      </c>
    </row>
    <row r="1439" spans="2:16" ht="15" customHeight="1">
      <c r="B1439" s="3" t="s">
        <v>2974</v>
      </c>
      <c r="C1439" s="12" t="str">
        <f>IF(AND(tblSalaries[[#This Row],[Region]]=Selected_Region, tblSalaries[[#This Row],[Job Type]]=Selected_Job_Type), COUNT($C$5:C1438), "")</f>
        <v/>
      </c>
      <c r="D1439" s="5">
        <v>41055.411365740743</v>
      </c>
      <c r="E1439" s="6">
        <v>100000</v>
      </c>
      <c r="F1439" s="3">
        <v>100000</v>
      </c>
      <c r="G1439" s="3" t="s">
        <v>63</v>
      </c>
      <c r="H1439" s="3">
        <f>tblSalaries[[#This Row],[clean Salary (in local currency)]]*VLOOKUP(tblSalaries[[#This Row],[Currency]],tblXrate[#Data],2,FALSE)</f>
        <v>101990.96564026357</v>
      </c>
      <c r="I1439" s="3" t="s">
        <v>2975</v>
      </c>
      <c r="J1439" s="3" t="s">
        <v>134</v>
      </c>
      <c r="K1439" s="3" t="s">
        <v>64</v>
      </c>
      <c r="L1439" s="3" t="str">
        <f>VLOOKUP(tblSalaries[[#This Row],[Where do you work]],tblCountries[[Actual]:[Mapping]],2,FALSE)</f>
        <v>Australia</v>
      </c>
      <c r="M1439" s="12" t="str">
        <f>VLOOKUP(tblSalaries[[#This Row],[clean Country]], mapping!$M$4:$N$137, 2, FALSE)</f>
        <v>Pacific</v>
      </c>
      <c r="N1439" s="3" t="s">
        <v>34</v>
      </c>
      <c r="O1439" s="12">
        <v>2.5</v>
      </c>
      <c r="P1439" s="3">
        <v>20</v>
      </c>
    </row>
    <row r="1440" spans="2:16" ht="15" customHeight="1">
      <c r="B1440" s="3" t="s">
        <v>2976</v>
      </c>
      <c r="C1440" s="12" t="str">
        <f>IF(AND(tblSalaries[[#This Row],[Region]]=Selected_Region, tblSalaries[[#This Row],[Job Type]]=Selected_Job_Type), COUNT($C$5:C1439), "")</f>
        <v/>
      </c>
      <c r="D1440" s="5">
        <v>41056.17046296296</v>
      </c>
      <c r="E1440" s="6">
        <v>35000</v>
      </c>
      <c r="F1440" s="3">
        <v>35000</v>
      </c>
      <c r="G1440" s="3" t="s">
        <v>36</v>
      </c>
      <c r="H1440" s="3">
        <f>tblSalaries[[#This Row],[clean Salary (in local currency)]]*VLOOKUP(tblSalaries[[#This Row],[Currency]],tblXrate[#Data],2,FALSE)</f>
        <v>35000</v>
      </c>
      <c r="I1440" s="3" t="s">
        <v>2975</v>
      </c>
      <c r="J1440" s="3" t="s">
        <v>134</v>
      </c>
      <c r="K1440" s="3" t="s">
        <v>2977</v>
      </c>
      <c r="L1440" s="3" t="str">
        <f>VLOOKUP(tblSalaries[[#This Row],[Where do you work]],tblCountries[[Actual]:[Mapping]],2,FALSE)</f>
        <v>Uruguay</v>
      </c>
      <c r="M1440" s="12" t="str">
        <f>VLOOKUP(tblSalaries[[#This Row],[clean Country]], mapping!$M$4:$N$137, 2, FALSE)</f>
        <v>Latin America</v>
      </c>
      <c r="N1440" s="3" t="s">
        <v>61</v>
      </c>
      <c r="O1440" s="12">
        <v>8</v>
      </c>
      <c r="P1440" s="3">
        <v>10</v>
      </c>
    </row>
    <row r="1441" spans="2:16" ht="15" customHeight="1">
      <c r="B1441" s="3" t="s">
        <v>2978</v>
      </c>
      <c r="C1441" s="12" t="str">
        <f>IF(AND(tblSalaries[[#This Row],[Region]]=Selected_Region, tblSalaries[[#This Row],[Job Type]]=Selected_Job_Type), COUNT($C$5:C1440), "")</f>
        <v/>
      </c>
      <c r="D1441" s="5">
        <v>41070.097280092596</v>
      </c>
      <c r="E1441" s="6">
        <v>85000</v>
      </c>
      <c r="F1441" s="3">
        <v>85000</v>
      </c>
      <c r="G1441" s="3" t="s">
        <v>36</v>
      </c>
      <c r="H1441" s="3">
        <f>tblSalaries[[#This Row],[clean Salary (in local currency)]]*VLOOKUP(tblSalaries[[#This Row],[Currency]],tblXrate[#Data],2,FALSE)</f>
        <v>85000</v>
      </c>
      <c r="I1441" s="3" t="s">
        <v>2979</v>
      </c>
      <c r="J1441" s="3" t="s">
        <v>134</v>
      </c>
      <c r="K1441" s="3" t="s">
        <v>0</v>
      </c>
      <c r="L1441" s="3" t="str">
        <f>VLOOKUP(tblSalaries[[#This Row],[Where do you work]],tblCountries[[Actual]:[Mapping]],2,FALSE)</f>
        <v>USA</v>
      </c>
      <c r="M1441" s="12" t="str">
        <f>VLOOKUP(tblSalaries[[#This Row],[clean Country]], mapping!$M$4:$N$137, 2, FALSE)</f>
        <v>US / Canada</v>
      </c>
      <c r="N1441" s="3" t="s">
        <v>34</v>
      </c>
      <c r="O1441" s="12">
        <v>2.5</v>
      </c>
      <c r="P1441" s="3">
        <v>15</v>
      </c>
    </row>
    <row r="1442" spans="2:16" ht="15" customHeight="1">
      <c r="B1442" s="3" t="s">
        <v>2980</v>
      </c>
      <c r="C1442" s="12" t="str">
        <f>IF(AND(tblSalaries[[#This Row],[Region]]=Selected_Region, tblSalaries[[#This Row],[Job Type]]=Selected_Job_Type), COUNT($C$5:C1441), "")</f>
        <v/>
      </c>
      <c r="D1442" s="5">
        <v>41073.194178240738</v>
      </c>
      <c r="E1442" s="6">
        <v>42307.199999999997</v>
      </c>
      <c r="F1442" s="3">
        <v>42307</v>
      </c>
      <c r="G1442" s="3" t="s">
        <v>36</v>
      </c>
      <c r="H1442" s="3">
        <f>tblSalaries[[#This Row],[clean Salary (in local currency)]]*VLOOKUP(tblSalaries[[#This Row],[Currency]],tblXrate[#Data],2,FALSE)</f>
        <v>42307</v>
      </c>
      <c r="I1442" s="3" t="s">
        <v>2981</v>
      </c>
      <c r="J1442" s="3" t="s">
        <v>112</v>
      </c>
      <c r="K1442" s="3" t="s">
        <v>0</v>
      </c>
      <c r="L1442" s="3" t="str">
        <f>VLOOKUP(tblSalaries[[#This Row],[Where do you work]],tblCountries[[Actual]:[Mapping]],2,FALSE)</f>
        <v>USA</v>
      </c>
      <c r="M1442" s="12" t="str">
        <f>VLOOKUP(tblSalaries[[#This Row],[clean Country]], mapping!$M$4:$N$137, 2, FALSE)</f>
        <v>US / Canada</v>
      </c>
      <c r="N1442" s="3" t="s">
        <v>34</v>
      </c>
      <c r="O1442" s="12">
        <v>2.5</v>
      </c>
      <c r="P1442" s="3">
        <v>25</v>
      </c>
    </row>
    <row r="1443" spans="2:16" ht="15" customHeight="1">
      <c r="B1443" s="3" t="s">
        <v>2982</v>
      </c>
      <c r="C1443" s="12" t="str">
        <f>IF(AND(tblSalaries[[#This Row],[Region]]=Selected_Region, tblSalaries[[#This Row],[Job Type]]=Selected_Job_Type), COUNT($C$5:C1442), "")</f>
        <v/>
      </c>
      <c r="D1443" s="5">
        <v>41057.711157407408</v>
      </c>
      <c r="E1443" s="6" t="s">
        <v>2983</v>
      </c>
      <c r="F1443" s="3">
        <v>100000</v>
      </c>
      <c r="G1443" s="3" t="s">
        <v>86</v>
      </c>
      <c r="H1443" s="3">
        <f>tblSalaries[[#This Row],[clean Salary (in local currency)]]*VLOOKUP(tblSalaries[[#This Row],[Currency]],tblXrate[#Data],2,FALSE)</f>
        <v>12192.177986291113</v>
      </c>
      <c r="I1443" s="3" t="s">
        <v>2984</v>
      </c>
      <c r="J1443" s="3" t="s">
        <v>134</v>
      </c>
      <c r="K1443" s="3" t="s">
        <v>87</v>
      </c>
      <c r="L1443" s="3" t="str">
        <f>VLOOKUP(tblSalaries[[#This Row],[Where do you work]],tblCountries[[Actual]:[Mapping]],2,FALSE)</f>
        <v>South Africa</v>
      </c>
      <c r="M1443" s="12" t="str">
        <f>VLOOKUP(tblSalaries[[#This Row],[clean Country]], mapping!$M$4:$N$137, 2, FALSE)</f>
        <v>Africa</v>
      </c>
      <c r="N1443" s="3" t="s">
        <v>61</v>
      </c>
      <c r="O1443" s="12">
        <v>8</v>
      </c>
      <c r="P1443" s="3">
        <v>15</v>
      </c>
    </row>
    <row r="1444" spans="2:16" ht="15" customHeight="1">
      <c r="B1444" s="3" t="s">
        <v>2985</v>
      </c>
      <c r="C1444" s="12" t="str">
        <f>IF(AND(tblSalaries[[#This Row],[Region]]=Selected_Region, tblSalaries[[#This Row],[Job Type]]=Selected_Job_Type), COUNT($C$5:C1443), "")</f>
        <v/>
      </c>
      <c r="D1444" s="5">
        <v>41061.01290509259</v>
      </c>
      <c r="E1444" s="6" t="s">
        <v>2986</v>
      </c>
      <c r="F1444" s="3">
        <v>40000</v>
      </c>
      <c r="G1444" s="3" t="s">
        <v>36</v>
      </c>
      <c r="H1444" s="3">
        <f>tblSalaries[[#This Row],[clean Salary (in local currency)]]*VLOOKUP(tblSalaries[[#This Row],[Currency]],tblXrate[#Data],2,FALSE)</f>
        <v>40000</v>
      </c>
      <c r="I1444" s="3" t="s">
        <v>2987</v>
      </c>
      <c r="J1444" s="3" t="s">
        <v>112</v>
      </c>
      <c r="K1444" s="3" t="s">
        <v>0</v>
      </c>
      <c r="L1444" s="3" t="str">
        <f>VLOOKUP(tblSalaries[[#This Row],[Where do you work]],tblCountries[[Actual]:[Mapping]],2,FALSE)</f>
        <v>USA</v>
      </c>
      <c r="M1444" s="12" t="str">
        <f>VLOOKUP(tblSalaries[[#This Row],[clean Country]], mapping!$M$4:$N$137, 2, FALSE)</f>
        <v>US / Canada</v>
      </c>
      <c r="N1444" s="3" t="s">
        <v>38</v>
      </c>
      <c r="O1444" s="12">
        <v>5</v>
      </c>
      <c r="P1444" s="3">
        <v>8</v>
      </c>
    </row>
    <row r="1445" spans="2:16" ht="15" customHeight="1">
      <c r="B1445" s="3" t="s">
        <v>2284</v>
      </c>
      <c r="C1445" s="12" t="str">
        <f>IF(AND(tblSalaries[[#This Row],[Region]]=Selected_Region, tblSalaries[[#This Row],[Job Type]]=Selected_Job_Type), COUNT($C$5:C1444), "")</f>
        <v/>
      </c>
      <c r="D1445" s="5">
        <v>41056.701967592591</v>
      </c>
      <c r="E1445" s="6" t="s">
        <v>2285</v>
      </c>
      <c r="F1445" s="3">
        <v>1050000</v>
      </c>
      <c r="G1445" s="3" t="s">
        <v>31</v>
      </c>
      <c r="H1445" s="3">
        <f>tblSalaries[[#This Row],[clean Salary (in local currency)]]*VLOOKUP(tblSalaries[[#This Row],[Currency]],tblXrate[#Data],2,FALSE)</f>
        <v>18698.312521814696</v>
      </c>
      <c r="I1445" s="3" t="s">
        <v>2286</v>
      </c>
      <c r="J1445" s="3" t="s">
        <v>134</v>
      </c>
      <c r="K1445" s="3" t="s">
        <v>1</v>
      </c>
      <c r="L1445" s="3" t="str">
        <f>VLOOKUP(tblSalaries[[#This Row],[Where do you work]],tblCountries[[Actual]:[Mapping]],2,FALSE)</f>
        <v>India</v>
      </c>
      <c r="M1445" s="12" t="str">
        <f>VLOOKUP(tblSalaries[[#This Row],[clean Country]], mapping!$M$4:$N$137, 2, FALSE)</f>
        <v>Asia</v>
      </c>
      <c r="N1445" s="3" t="s">
        <v>61</v>
      </c>
      <c r="O1445" s="12">
        <v>8</v>
      </c>
      <c r="P1445" s="3">
        <v>5</v>
      </c>
    </row>
    <row r="1446" spans="2:16" ht="15" customHeight="1">
      <c r="B1446" s="3" t="s">
        <v>2991</v>
      </c>
      <c r="C1446" s="12" t="str">
        <f>IF(AND(tblSalaries[[#This Row],[Region]]=Selected_Region, tblSalaries[[#This Row],[Job Type]]=Selected_Job_Type), COUNT($C$5:C1445), "")</f>
        <v/>
      </c>
      <c r="D1446" s="5">
        <v>41056.715694444443</v>
      </c>
      <c r="E1446" s="6">
        <v>36000</v>
      </c>
      <c r="F1446" s="3">
        <v>36000</v>
      </c>
      <c r="G1446" s="3" t="s">
        <v>36</v>
      </c>
      <c r="H1446" s="3">
        <f>tblSalaries[[#This Row],[clean Salary (in local currency)]]*VLOOKUP(tblSalaries[[#This Row],[Currency]],tblXrate[#Data],2,FALSE)</f>
        <v>36000</v>
      </c>
      <c r="I1446" s="3" t="s">
        <v>2992</v>
      </c>
      <c r="J1446" s="3" t="s">
        <v>433</v>
      </c>
      <c r="K1446" s="3" t="s">
        <v>2993</v>
      </c>
      <c r="L1446" s="3" t="str">
        <f>VLOOKUP(tblSalaries[[#This Row],[Where do you work]],tblCountries[[Actual]:[Mapping]],2,FALSE)</f>
        <v>Czech Republic</v>
      </c>
      <c r="M1446" s="12" t="str">
        <f>VLOOKUP(tblSalaries[[#This Row],[clean Country]], mapping!$M$4:$N$137, 2, FALSE)</f>
        <v>EU</v>
      </c>
      <c r="N1446" s="3" t="s">
        <v>34</v>
      </c>
      <c r="O1446" s="12">
        <v>2.5</v>
      </c>
      <c r="P1446" s="3">
        <v>9</v>
      </c>
    </row>
    <row r="1447" spans="2:16" ht="15" customHeight="1">
      <c r="B1447" s="3" t="s">
        <v>2994</v>
      </c>
      <c r="C1447" s="12" t="str">
        <f>IF(AND(tblSalaries[[#This Row],[Region]]=Selected_Region, tblSalaries[[#This Row],[Job Type]]=Selected_Job_Type), COUNT($C$5:C1446), "")</f>
        <v/>
      </c>
      <c r="D1447" s="5">
        <v>41056.426006944443</v>
      </c>
      <c r="E1447" s="6">
        <v>87456</v>
      </c>
      <c r="F1447" s="3">
        <v>87456</v>
      </c>
      <c r="G1447" s="3" t="s">
        <v>36</v>
      </c>
      <c r="H1447" s="3">
        <f>tblSalaries[[#This Row],[clean Salary (in local currency)]]*VLOOKUP(tblSalaries[[#This Row],[Currency]],tblXrate[#Data],2,FALSE)</f>
        <v>87456</v>
      </c>
      <c r="I1447" s="3" t="s">
        <v>2995</v>
      </c>
      <c r="J1447" s="3" t="s">
        <v>134</v>
      </c>
      <c r="K1447" s="3" t="s">
        <v>0</v>
      </c>
      <c r="L1447" s="3" t="str">
        <f>VLOOKUP(tblSalaries[[#This Row],[Where do you work]],tblCountries[[Actual]:[Mapping]],2,FALSE)</f>
        <v>USA</v>
      </c>
      <c r="M1447" s="12" t="str">
        <f>VLOOKUP(tblSalaries[[#This Row],[clean Country]], mapping!$M$4:$N$137, 2, FALSE)</f>
        <v>US / Canada</v>
      </c>
      <c r="N1447" s="3" t="s">
        <v>34</v>
      </c>
      <c r="O1447" s="12">
        <v>2.5</v>
      </c>
      <c r="P1447" s="3">
        <v>12</v>
      </c>
    </row>
    <row r="1448" spans="2:16" ht="15" customHeight="1">
      <c r="B1448" s="3" t="s">
        <v>2996</v>
      </c>
      <c r="C1448" s="12" t="str">
        <f>IF(AND(tblSalaries[[#This Row],[Region]]=Selected_Region, tblSalaries[[#This Row],[Job Type]]=Selected_Job_Type), COUNT($C$5:C1447), "")</f>
        <v/>
      </c>
      <c r="D1448" s="5">
        <v>41055.065925925926</v>
      </c>
      <c r="E1448" s="6">
        <v>45000</v>
      </c>
      <c r="F1448" s="3">
        <v>45000</v>
      </c>
      <c r="G1448" s="3" t="s">
        <v>36</v>
      </c>
      <c r="H1448" s="3">
        <f>tblSalaries[[#This Row],[clean Salary (in local currency)]]*VLOOKUP(tblSalaries[[#This Row],[Currency]],tblXrate[#Data],2,FALSE)</f>
        <v>45000</v>
      </c>
      <c r="I1448" s="3" t="s">
        <v>2997</v>
      </c>
      <c r="J1448" s="3" t="s">
        <v>184</v>
      </c>
      <c r="K1448" s="3" t="s">
        <v>0</v>
      </c>
      <c r="L1448" s="3" t="str">
        <f>VLOOKUP(tblSalaries[[#This Row],[Where do you work]],tblCountries[[Actual]:[Mapping]],2,FALSE)</f>
        <v>USA</v>
      </c>
      <c r="M1448" s="12" t="str">
        <f>VLOOKUP(tblSalaries[[#This Row],[clean Country]], mapping!$M$4:$N$137, 2, FALSE)</f>
        <v>US / Canada</v>
      </c>
      <c r="N1448" s="3" t="s">
        <v>38</v>
      </c>
      <c r="O1448" s="12">
        <v>5</v>
      </c>
    </row>
    <row r="1449" spans="2:16" ht="15" customHeight="1">
      <c r="B1449" s="3" t="s">
        <v>2998</v>
      </c>
      <c r="C1449" s="12" t="str">
        <f>IF(AND(tblSalaries[[#This Row],[Region]]=Selected_Region, tblSalaries[[#This Row],[Job Type]]=Selected_Job_Type), COUNT($C$5:C1448), "")</f>
        <v/>
      </c>
      <c r="D1449" s="5">
        <v>41055.438969907409</v>
      </c>
      <c r="E1449" s="6" t="s">
        <v>2999</v>
      </c>
      <c r="F1449" s="3">
        <v>13800</v>
      </c>
      <c r="G1449" s="3" t="s">
        <v>36</v>
      </c>
      <c r="H1449" s="3">
        <f>tblSalaries[[#This Row],[clean Salary (in local currency)]]*VLOOKUP(tblSalaries[[#This Row],[Currency]],tblXrate[#Data],2,FALSE)</f>
        <v>13800</v>
      </c>
      <c r="I1449" s="3" t="s">
        <v>3000</v>
      </c>
      <c r="J1449" s="3" t="s">
        <v>433</v>
      </c>
      <c r="K1449" s="3" t="s">
        <v>480</v>
      </c>
      <c r="L1449" s="3" t="str">
        <f>VLOOKUP(tblSalaries[[#This Row],[Where do you work]],tblCountries[[Actual]:[Mapping]],2,FALSE)</f>
        <v>Sri Lanka</v>
      </c>
      <c r="M1449" s="12" t="str">
        <f>VLOOKUP(tblSalaries[[#This Row],[clean Country]], mapping!$M$4:$N$137, 2, FALSE)</f>
        <v>Pacific</v>
      </c>
      <c r="N1449" s="3" t="s">
        <v>38</v>
      </c>
      <c r="O1449" s="12">
        <v>5</v>
      </c>
      <c r="P1449" s="3">
        <v>20</v>
      </c>
    </row>
    <row r="1450" spans="2:16" ht="15" customHeight="1">
      <c r="B1450" s="3" t="s">
        <v>3001</v>
      </c>
      <c r="C1450" s="12" t="str">
        <f>IF(AND(tblSalaries[[#This Row],[Region]]=Selected_Region, tblSalaries[[#This Row],[Job Type]]=Selected_Job_Type), COUNT($C$5:C1449), "")</f>
        <v/>
      </c>
      <c r="D1450" s="5">
        <v>41055.083101851851</v>
      </c>
      <c r="E1450" s="6">
        <v>48000</v>
      </c>
      <c r="F1450" s="3">
        <v>48000</v>
      </c>
      <c r="G1450" s="3" t="s">
        <v>36</v>
      </c>
      <c r="H1450" s="3">
        <f>tblSalaries[[#This Row],[clean Salary (in local currency)]]*VLOOKUP(tblSalaries[[#This Row],[Currency]],tblXrate[#Data],2,FALSE)</f>
        <v>48000</v>
      </c>
      <c r="I1450" s="3" t="s">
        <v>3002</v>
      </c>
      <c r="J1450" s="3" t="s">
        <v>112</v>
      </c>
      <c r="K1450" s="3" t="s">
        <v>0</v>
      </c>
      <c r="L1450" s="3" t="str">
        <f>VLOOKUP(tblSalaries[[#This Row],[Where do you work]],tblCountries[[Actual]:[Mapping]],2,FALSE)</f>
        <v>USA</v>
      </c>
      <c r="M1450" s="12" t="str">
        <f>VLOOKUP(tblSalaries[[#This Row],[clean Country]], mapping!$M$4:$N$137, 2, FALSE)</f>
        <v>US / Canada</v>
      </c>
      <c r="N1450" s="3" t="s">
        <v>73</v>
      </c>
      <c r="O1450" s="12">
        <v>1.5</v>
      </c>
    </row>
    <row r="1451" spans="2:16" ht="15" customHeight="1">
      <c r="B1451" s="3" t="s">
        <v>3003</v>
      </c>
      <c r="C1451" s="12" t="str">
        <f>IF(AND(tblSalaries[[#This Row],[Region]]=Selected_Region, tblSalaries[[#This Row],[Job Type]]=Selected_Job_Type), COUNT($C$5:C1450), "")</f>
        <v/>
      </c>
      <c r="D1451" s="5">
        <v>41061.543958333335</v>
      </c>
      <c r="E1451" s="6">
        <v>44000</v>
      </c>
      <c r="F1451" s="3">
        <v>44000</v>
      </c>
      <c r="G1451" s="3" t="s">
        <v>36</v>
      </c>
      <c r="H1451" s="3">
        <f>tblSalaries[[#This Row],[clean Salary (in local currency)]]*VLOOKUP(tblSalaries[[#This Row],[Currency]],tblXrate[#Data],2,FALSE)</f>
        <v>44000</v>
      </c>
      <c r="I1451" s="3" t="s">
        <v>3004</v>
      </c>
      <c r="J1451" s="3" t="s">
        <v>112</v>
      </c>
      <c r="K1451" s="3" t="s">
        <v>0</v>
      </c>
      <c r="L1451" s="3" t="str">
        <f>VLOOKUP(tblSalaries[[#This Row],[Where do you work]],tblCountries[[Actual]:[Mapping]],2,FALSE)</f>
        <v>USA</v>
      </c>
      <c r="M1451" s="12" t="str">
        <f>VLOOKUP(tblSalaries[[#This Row],[clean Country]], mapping!$M$4:$N$137, 2, FALSE)</f>
        <v>US / Canada</v>
      </c>
      <c r="N1451" s="3" t="s">
        <v>38</v>
      </c>
      <c r="O1451" s="12">
        <v>5</v>
      </c>
      <c r="P1451" s="3">
        <v>3.5</v>
      </c>
    </row>
    <row r="1452" spans="2:16" ht="15" customHeight="1">
      <c r="B1452" s="3" t="s">
        <v>3005</v>
      </c>
      <c r="C1452" s="12" t="str">
        <f>IF(AND(tblSalaries[[#This Row],[Region]]=Selected_Region, tblSalaries[[#This Row],[Job Type]]=Selected_Job_Type), COUNT($C$5:C1451), "")</f>
        <v/>
      </c>
      <c r="D1452" s="5">
        <v>41058.017812500002</v>
      </c>
      <c r="E1452" s="6">
        <v>60000</v>
      </c>
      <c r="F1452" s="3">
        <v>60000</v>
      </c>
      <c r="G1452" s="3" t="s">
        <v>36</v>
      </c>
      <c r="H1452" s="3">
        <f>tblSalaries[[#This Row],[clean Salary (in local currency)]]*VLOOKUP(tblSalaries[[#This Row],[Currency]],tblXrate[#Data],2,FALSE)</f>
        <v>60000</v>
      </c>
      <c r="I1452" s="3" t="s">
        <v>3006</v>
      </c>
      <c r="J1452" s="3" t="s">
        <v>374</v>
      </c>
      <c r="K1452" s="3" t="s">
        <v>0</v>
      </c>
      <c r="L1452" s="3" t="str">
        <f>VLOOKUP(tblSalaries[[#This Row],[Where do you work]],tblCountries[[Actual]:[Mapping]],2,FALSE)</f>
        <v>USA</v>
      </c>
      <c r="M1452" s="12" t="str">
        <f>VLOOKUP(tblSalaries[[#This Row],[clean Country]], mapping!$M$4:$N$137, 2, FALSE)</f>
        <v>US / Canada</v>
      </c>
      <c r="N1452" s="3" t="s">
        <v>73</v>
      </c>
      <c r="O1452" s="12">
        <v>1.5</v>
      </c>
      <c r="P1452" s="3">
        <v>6</v>
      </c>
    </row>
    <row r="1453" spans="2:16" ht="15" customHeight="1">
      <c r="B1453" s="3" t="s">
        <v>3007</v>
      </c>
      <c r="C1453" s="12" t="str">
        <f>IF(AND(tblSalaries[[#This Row],[Region]]=Selected_Region, tblSalaries[[#This Row],[Job Type]]=Selected_Job_Type), COUNT($C$5:C1452), "")</f>
        <v/>
      </c>
      <c r="D1453" s="5">
        <v>41055.076342592591</v>
      </c>
      <c r="E1453" s="6">
        <v>89000</v>
      </c>
      <c r="F1453" s="3">
        <v>89000</v>
      </c>
      <c r="G1453" s="3" t="s">
        <v>36</v>
      </c>
      <c r="H1453" s="3">
        <f>tblSalaries[[#This Row],[clean Salary (in local currency)]]*VLOOKUP(tblSalaries[[#This Row],[Currency]],tblXrate[#Data],2,FALSE)</f>
        <v>89000</v>
      </c>
      <c r="I1453" s="3" t="s">
        <v>3008</v>
      </c>
      <c r="J1453" s="3" t="s">
        <v>134</v>
      </c>
      <c r="K1453" s="3" t="s">
        <v>0</v>
      </c>
      <c r="L1453" s="3" t="str">
        <f>VLOOKUP(tblSalaries[[#This Row],[Where do you work]],tblCountries[[Actual]:[Mapping]],2,FALSE)</f>
        <v>USA</v>
      </c>
      <c r="M1453" s="12" t="str">
        <f>VLOOKUP(tblSalaries[[#This Row],[clean Country]], mapping!$M$4:$N$137, 2, FALSE)</f>
        <v>US / Canada</v>
      </c>
      <c r="N1453" s="3" t="s">
        <v>38</v>
      </c>
      <c r="O1453" s="12">
        <v>5</v>
      </c>
    </row>
    <row r="1454" spans="2:16" ht="15" customHeight="1">
      <c r="B1454" s="3" t="s">
        <v>3009</v>
      </c>
      <c r="C1454" s="12" t="str">
        <f>IF(AND(tblSalaries[[#This Row],[Region]]=Selected_Region, tblSalaries[[#This Row],[Job Type]]=Selected_Job_Type), COUNT($C$5:C1453), "")</f>
        <v/>
      </c>
      <c r="D1454" s="5">
        <v>41055.232638888891</v>
      </c>
      <c r="E1454" s="6">
        <v>50000</v>
      </c>
      <c r="F1454" s="3">
        <v>50000</v>
      </c>
      <c r="G1454" s="3" t="s">
        <v>36</v>
      </c>
      <c r="H1454" s="3">
        <f>tblSalaries[[#This Row],[clean Salary (in local currency)]]*VLOOKUP(tblSalaries[[#This Row],[Currency]],tblXrate[#Data],2,FALSE)</f>
        <v>50000</v>
      </c>
      <c r="I1454" s="3" t="s">
        <v>3010</v>
      </c>
      <c r="J1454" s="3" t="s">
        <v>134</v>
      </c>
      <c r="K1454" s="3" t="s">
        <v>0</v>
      </c>
      <c r="L1454" s="3" t="str">
        <f>VLOOKUP(tblSalaries[[#This Row],[Where do you work]],tblCountries[[Actual]:[Mapping]],2,FALSE)</f>
        <v>USA</v>
      </c>
      <c r="M1454" s="12" t="str">
        <f>VLOOKUP(tblSalaries[[#This Row],[clean Country]], mapping!$M$4:$N$137, 2, FALSE)</f>
        <v>US / Canada</v>
      </c>
      <c r="N1454" s="3" t="s">
        <v>38</v>
      </c>
      <c r="O1454" s="12">
        <v>5</v>
      </c>
    </row>
    <row r="1455" spans="2:16" ht="15" customHeight="1">
      <c r="B1455" s="3" t="s">
        <v>1649</v>
      </c>
      <c r="C1455" s="12" t="str">
        <f>IF(AND(tblSalaries[[#This Row],[Region]]=Selected_Region, tblSalaries[[#This Row],[Job Type]]=Selected_Job_Type), COUNT($C$5:C1454), "")</f>
        <v/>
      </c>
      <c r="D1455" s="5">
        <v>41057.37773148148</v>
      </c>
      <c r="E1455" s="6">
        <v>19000</v>
      </c>
      <c r="F1455" s="3">
        <v>19000</v>
      </c>
      <c r="G1455" s="3" t="s">
        <v>36</v>
      </c>
      <c r="H1455" s="3">
        <f>tblSalaries[[#This Row],[clean Salary (in local currency)]]*VLOOKUP(tblSalaries[[#This Row],[Currency]],tblXrate[#Data],2,FALSE)</f>
        <v>19000</v>
      </c>
      <c r="I1455" s="3" t="s">
        <v>1650</v>
      </c>
      <c r="J1455" s="3" t="s">
        <v>112</v>
      </c>
      <c r="K1455" s="3" t="s">
        <v>1651</v>
      </c>
      <c r="L1455" s="3" t="str">
        <f>VLOOKUP(tblSalaries[[#This Row],[Where do you work]],tblCountries[[Actual]:[Mapping]],2,FALSE)</f>
        <v>china</v>
      </c>
      <c r="M1455" s="12" t="str">
        <f>VLOOKUP(tblSalaries[[#This Row],[clean Country]], mapping!$M$4:$N$137, 2, FALSE)</f>
        <v>Asia</v>
      </c>
      <c r="N1455" s="3" t="s">
        <v>38</v>
      </c>
      <c r="O1455" s="12">
        <v>5</v>
      </c>
      <c r="P1455" s="3">
        <v>6</v>
      </c>
    </row>
    <row r="1456" spans="2:16" ht="15" customHeight="1">
      <c r="B1456" s="3" t="s">
        <v>3013</v>
      </c>
      <c r="C1456" s="12" t="str">
        <f>IF(AND(tblSalaries[[#This Row],[Region]]=Selected_Region, tblSalaries[[#This Row],[Job Type]]=Selected_Job_Type), COUNT($C$5:C1455), "")</f>
        <v/>
      </c>
      <c r="D1456" s="5">
        <v>41058.835497685184</v>
      </c>
      <c r="E1456" s="6">
        <v>33000</v>
      </c>
      <c r="F1456" s="3">
        <v>33000</v>
      </c>
      <c r="G1456" s="3" t="s">
        <v>36</v>
      </c>
      <c r="H1456" s="3">
        <f>tblSalaries[[#This Row],[clean Salary (in local currency)]]*VLOOKUP(tblSalaries[[#This Row],[Currency]],tblXrate[#Data],2,FALSE)</f>
        <v>33000</v>
      </c>
      <c r="I1456" s="3" t="s">
        <v>3014</v>
      </c>
      <c r="J1456" s="3" t="s">
        <v>433</v>
      </c>
      <c r="K1456" s="3" t="s">
        <v>0</v>
      </c>
      <c r="L1456" s="3" t="str">
        <f>VLOOKUP(tblSalaries[[#This Row],[Where do you work]],tblCountries[[Actual]:[Mapping]],2,FALSE)</f>
        <v>USA</v>
      </c>
      <c r="M1456" s="12" t="str">
        <f>VLOOKUP(tblSalaries[[#This Row],[clean Country]], mapping!$M$4:$N$137, 2, FALSE)</f>
        <v>US / Canada</v>
      </c>
      <c r="N1456" s="3" t="s">
        <v>38</v>
      </c>
      <c r="O1456" s="12">
        <v>5</v>
      </c>
      <c r="P1456" s="3">
        <v>3</v>
      </c>
    </row>
    <row r="1457" spans="2:16" ht="15" customHeight="1">
      <c r="B1457" s="3" t="s">
        <v>3015</v>
      </c>
      <c r="C1457" s="12" t="str">
        <f>IF(AND(tblSalaries[[#This Row],[Region]]=Selected_Region, tblSalaries[[#This Row],[Job Type]]=Selected_Job_Type), COUNT($C$5:C1456), "")</f>
        <v/>
      </c>
      <c r="D1457" s="5">
        <v>41054.143796296295</v>
      </c>
      <c r="E1457" s="6">
        <v>54000</v>
      </c>
      <c r="F1457" s="3">
        <v>54000</v>
      </c>
      <c r="G1457" s="3" t="s">
        <v>36</v>
      </c>
      <c r="H1457" s="3">
        <f>tblSalaries[[#This Row],[clean Salary (in local currency)]]*VLOOKUP(tblSalaries[[#This Row],[Currency]],tblXrate[#Data],2,FALSE)</f>
        <v>54000</v>
      </c>
      <c r="I1457" s="3" t="s">
        <v>3016</v>
      </c>
      <c r="J1457" s="3" t="s">
        <v>374</v>
      </c>
      <c r="K1457" s="3" t="s">
        <v>0</v>
      </c>
      <c r="L1457" s="3" t="str">
        <f>VLOOKUP(tblSalaries[[#This Row],[Where do you work]],tblCountries[[Actual]:[Mapping]],2,FALSE)</f>
        <v>USA</v>
      </c>
      <c r="M1457" s="12" t="str">
        <f>VLOOKUP(tblSalaries[[#This Row],[clean Country]], mapping!$M$4:$N$137, 2, FALSE)</f>
        <v>US / Canada</v>
      </c>
      <c r="N1457" s="3" t="s">
        <v>61</v>
      </c>
      <c r="O1457" s="12">
        <v>8</v>
      </c>
    </row>
    <row r="1458" spans="2:16" ht="15" customHeight="1">
      <c r="B1458" s="3" t="s">
        <v>3017</v>
      </c>
      <c r="C1458" s="12" t="str">
        <f>IF(AND(tblSalaries[[#This Row],[Region]]=Selected_Region, tblSalaries[[#This Row],[Job Type]]=Selected_Job_Type), COUNT($C$5:C1457), "")</f>
        <v/>
      </c>
      <c r="D1458" s="5">
        <v>41054.155509259261</v>
      </c>
      <c r="E1458" s="6">
        <v>14000</v>
      </c>
      <c r="F1458" s="3">
        <v>14000</v>
      </c>
      <c r="G1458" s="3" t="s">
        <v>36</v>
      </c>
      <c r="H1458" s="3">
        <f>tblSalaries[[#This Row],[clean Salary (in local currency)]]*VLOOKUP(tblSalaries[[#This Row],[Currency]],tblXrate[#Data],2,FALSE)</f>
        <v>14000</v>
      </c>
      <c r="I1458" s="3" t="s">
        <v>3018</v>
      </c>
      <c r="J1458" s="3" t="s">
        <v>374</v>
      </c>
      <c r="K1458" s="3" t="s">
        <v>419</v>
      </c>
      <c r="L1458" s="3" t="str">
        <f>VLOOKUP(tblSalaries[[#This Row],[Where do you work]],tblCountries[[Actual]:[Mapping]],2,FALSE)</f>
        <v>Hungary</v>
      </c>
      <c r="M1458" s="12" t="str">
        <f>VLOOKUP(tblSalaries[[#This Row],[clean Country]], mapping!$M$4:$N$137, 2, FALSE)</f>
        <v>EU</v>
      </c>
      <c r="N1458" s="3" t="s">
        <v>38</v>
      </c>
      <c r="O1458" s="12">
        <v>5</v>
      </c>
    </row>
    <row r="1459" spans="2:16" ht="15" customHeight="1">
      <c r="B1459" s="3" t="s">
        <v>3019</v>
      </c>
      <c r="C1459" s="12" t="str">
        <f>IF(AND(tblSalaries[[#This Row],[Region]]=Selected_Region, tblSalaries[[#This Row],[Job Type]]=Selected_Job_Type), COUNT($C$5:C1458), "")</f>
        <v/>
      </c>
      <c r="D1459" s="5">
        <v>41065.801435185182</v>
      </c>
      <c r="E1459" s="6">
        <v>62000</v>
      </c>
      <c r="F1459" s="3">
        <v>62000</v>
      </c>
      <c r="G1459" s="3" t="s">
        <v>36</v>
      </c>
      <c r="H1459" s="3">
        <f>tblSalaries[[#This Row],[clean Salary (in local currency)]]*VLOOKUP(tblSalaries[[#This Row],[Currency]],tblXrate[#Data],2,FALSE)</f>
        <v>62000</v>
      </c>
      <c r="I1459" s="3" t="s">
        <v>3016</v>
      </c>
      <c r="J1459" s="3" t="s">
        <v>374</v>
      </c>
      <c r="K1459" s="3" t="s">
        <v>0</v>
      </c>
      <c r="L1459" s="3" t="str">
        <f>VLOOKUP(tblSalaries[[#This Row],[Where do you work]],tblCountries[[Actual]:[Mapping]],2,FALSE)</f>
        <v>USA</v>
      </c>
      <c r="M1459" s="12" t="str">
        <f>VLOOKUP(tblSalaries[[#This Row],[clean Country]], mapping!$M$4:$N$137, 2, FALSE)</f>
        <v>US / Canada</v>
      </c>
      <c r="N1459" s="3" t="s">
        <v>34</v>
      </c>
      <c r="O1459" s="12">
        <v>2.5</v>
      </c>
      <c r="P1459" s="3">
        <v>12</v>
      </c>
    </row>
    <row r="1460" spans="2:16" ht="15" customHeight="1">
      <c r="B1460" s="3" t="s">
        <v>533</v>
      </c>
      <c r="C1460" s="12" t="str">
        <f>IF(AND(tblSalaries[[#This Row],[Region]]=Selected_Region, tblSalaries[[#This Row],[Job Type]]=Selected_Job_Type), COUNT($C$5:C1459), "")</f>
        <v/>
      </c>
      <c r="D1460" s="5">
        <v>41055.033993055556</v>
      </c>
      <c r="E1460" s="6" t="s">
        <v>534</v>
      </c>
      <c r="F1460" s="3">
        <v>1100000</v>
      </c>
      <c r="G1460" s="3" t="s">
        <v>31</v>
      </c>
      <c r="H1460" s="3">
        <f>tblSalaries[[#This Row],[clean Salary (in local currency)]]*VLOOKUP(tblSalaries[[#This Row],[Currency]],tblXrate[#Data],2,FALSE)</f>
        <v>19588.708356186824</v>
      </c>
      <c r="I1460" s="3" t="s">
        <v>535</v>
      </c>
      <c r="J1460" s="3" t="s">
        <v>134</v>
      </c>
      <c r="K1460" s="3" t="s">
        <v>1</v>
      </c>
      <c r="L1460" s="3" t="str">
        <f>VLOOKUP(tblSalaries[[#This Row],[Where do you work]],tblCountries[[Actual]:[Mapping]],2,FALSE)</f>
        <v>India</v>
      </c>
      <c r="M1460" s="12" t="str">
        <f>VLOOKUP(tblSalaries[[#This Row],[clean Country]], mapping!$M$4:$N$137, 2, FALSE)</f>
        <v>Asia</v>
      </c>
      <c r="N1460" s="3" t="s">
        <v>38</v>
      </c>
      <c r="O1460" s="12">
        <v>5</v>
      </c>
    </row>
    <row r="1461" spans="2:16" ht="15" customHeight="1">
      <c r="B1461" s="3" t="s">
        <v>3022</v>
      </c>
      <c r="C1461" s="12" t="str">
        <f>IF(AND(tblSalaries[[#This Row],[Region]]=Selected_Region, tblSalaries[[#This Row],[Job Type]]=Selected_Job_Type), COUNT($C$5:C1460), "")</f>
        <v/>
      </c>
      <c r="D1461" s="5">
        <v>41057.967638888891</v>
      </c>
      <c r="E1461" s="6">
        <v>60000</v>
      </c>
      <c r="F1461" s="3">
        <v>60000</v>
      </c>
      <c r="G1461" s="3" t="s">
        <v>36</v>
      </c>
      <c r="H1461" s="3">
        <f>tblSalaries[[#This Row],[clean Salary (in local currency)]]*VLOOKUP(tblSalaries[[#This Row],[Currency]],tblXrate[#Data],2,FALSE)</f>
        <v>60000</v>
      </c>
      <c r="I1461" s="3" t="s">
        <v>3023</v>
      </c>
      <c r="J1461" s="3" t="s">
        <v>134</v>
      </c>
      <c r="K1461" s="3" t="s">
        <v>0</v>
      </c>
      <c r="L1461" s="3" t="str">
        <f>VLOOKUP(tblSalaries[[#This Row],[Where do you work]],tblCountries[[Actual]:[Mapping]],2,FALSE)</f>
        <v>USA</v>
      </c>
      <c r="M1461" s="12" t="str">
        <f>VLOOKUP(tblSalaries[[#This Row],[clean Country]], mapping!$M$4:$N$137, 2, FALSE)</f>
        <v>US / Canada</v>
      </c>
      <c r="N1461" s="3" t="s">
        <v>34</v>
      </c>
      <c r="O1461" s="12">
        <v>2.5</v>
      </c>
      <c r="P1461" s="3">
        <v>10</v>
      </c>
    </row>
    <row r="1462" spans="2:16" ht="15" customHeight="1">
      <c r="B1462" s="3" t="s">
        <v>2253</v>
      </c>
      <c r="C1462" s="12" t="str">
        <f>IF(AND(tblSalaries[[#This Row],[Region]]=Selected_Region, tblSalaries[[#This Row],[Job Type]]=Selected_Job_Type), COUNT($C$5:C1461), "")</f>
        <v/>
      </c>
      <c r="D1462" s="5">
        <v>41055.113437499997</v>
      </c>
      <c r="E1462" s="6">
        <v>1100000</v>
      </c>
      <c r="F1462" s="3">
        <v>1100000</v>
      </c>
      <c r="G1462" s="3" t="s">
        <v>31</v>
      </c>
      <c r="H1462" s="3">
        <f>tblSalaries[[#This Row],[clean Salary (in local currency)]]*VLOOKUP(tblSalaries[[#This Row],[Currency]],tblXrate[#Data],2,FALSE)</f>
        <v>19588.708356186824</v>
      </c>
      <c r="I1462" s="3" t="s">
        <v>2254</v>
      </c>
      <c r="J1462" s="3" t="s">
        <v>134</v>
      </c>
      <c r="K1462" s="3" t="s">
        <v>1</v>
      </c>
      <c r="L1462" s="3" t="str">
        <f>VLOOKUP(tblSalaries[[#This Row],[Where do you work]],tblCountries[[Actual]:[Mapping]],2,FALSE)</f>
        <v>India</v>
      </c>
      <c r="M1462" s="12" t="str">
        <f>VLOOKUP(tblSalaries[[#This Row],[clean Country]], mapping!$M$4:$N$137, 2, FALSE)</f>
        <v>Asia</v>
      </c>
      <c r="N1462" s="3" t="s">
        <v>38</v>
      </c>
      <c r="O1462" s="12">
        <v>5</v>
      </c>
    </row>
    <row r="1463" spans="2:16" ht="15" customHeight="1">
      <c r="B1463" s="3" t="s">
        <v>3549</v>
      </c>
      <c r="C1463" s="12" t="str">
        <f>IF(AND(tblSalaries[[#This Row],[Region]]=Selected_Region, tblSalaries[[#This Row],[Job Type]]=Selected_Job_Type), COUNT($C$5:C1462), "")</f>
        <v/>
      </c>
      <c r="D1463" s="5">
        <v>41057.995162037034</v>
      </c>
      <c r="E1463" s="6">
        <v>1100000</v>
      </c>
      <c r="F1463" s="3">
        <v>1100000</v>
      </c>
      <c r="G1463" s="3" t="s">
        <v>31</v>
      </c>
      <c r="H1463" s="3">
        <f>tblSalaries[[#This Row],[clean Salary (in local currency)]]*VLOOKUP(tblSalaries[[#This Row],[Currency]],tblXrate[#Data],2,FALSE)</f>
        <v>19588.708356186824</v>
      </c>
      <c r="I1463" s="3" t="s">
        <v>3550</v>
      </c>
      <c r="J1463" s="3" t="s">
        <v>41</v>
      </c>
      <c r="K1463" s="3" t="s">
        <v>1</v>
      </c>
      <c r="L1463" s="3" t="str">
        <f>VLOOKUP(tblSalaries[[#This Row],[Where do you work]],tblCountries[[Actual]:[Mapping]],2,FALSE)</f>
        <v>India</v>
      </c>
      <c r="M1463" s="12" t="str">
        <f>VLOOKUP(tblSalaries[[#This Row],[clean Country]], mapping!$M$4:$N$137, 2, FALSE)</f>
        <v>Asia</v>
      </c>
      <c r="N1463" s="3" t="s">
        <v>61</v>
      </c>
      <c r="O1463" s="12">
        <v>8</v>
      </c>
      <c r="P1463" s="3">
        <v>13</v>
      </c>
    </row>
    <row r="1464" spans="2:16" ht="15" customHeight="1">
      <c r="B1464" s="3" t="s">
        <v>3030</v>
      </c>
      <c r="C1464" s="12" t="str">
        <f>IF(AND(tblSalaries[[#This Row],[Region]]=Selected_Region, tblSalaries[[#This Row],[Job Type]]=Selected_Job_Type), COUNT($C$5:C1463), "")</f>
        <v/>
      </c>
      <c r="D1464" s="5">
        <v>41074.18236111111</v>
      </c>
      <c r="E1464" s="6">
        <v>40000</v>
      </c>
      <c r="F1464" s="3">
        <v>40000</v>
      </c>
      <c r="G1464" s="3" t="s">
        <v>36</v>
      </c>
      <c r="H1464" s="3">
        <f>tblSalaries[[#This Row],[clean Salary (in local currency)]]*VLOOKUP(tblSalaries[[#This Row],[Currency]],tblXrate[#Data],2,FALSE)</f>
        <v>40000</v>
      </c>
      <c r="I1464" s="3" t="s">
        <v>3031</v>
      </c>
      <c r="J1464" s="3" t="s">
        <v>112</v>
      </c>
      <c r="K1464" s="3" t="s">
        <v>0</v>
      </c>
      <c r="L1464" s="3" t="str">
        <f>VLOOKUP(tblSalaries[[#This Row],[Where do you work]],tblCountries[[Actual]:[Mapping]],2,FALSE)</f>
        <v>USA</v>
      </c>
      <c r="M1464" s="12" t="str">
        <f>VLOOKUP(tblSalaries[[#This Row],[clean Country]], mapping!$M$4:$N$137, 2, FALSE)</f>
        <v>US / Canada</v>
      </c>
      <c r="N1464" s="3" t="s">
        <v>34</v>
      </c>
      <c r="O1464" s="12">
        <v>2.5</v>
      </c>
      <c r="P1464" s="3">
        <v>0</v>
      </c>
    </row>
    <row r="1465" spans="2:16" ht="15" customHeight="1">
      <c r="B1465" s="3" t="s">
        <v>277</v>
      </c>
      <c r="C1465" s="12" t="str">
        <f>IF(AND(tblSalaries[[#This Row],[Region]]=Selected_Region, tblSalaries[[#This Row],[Job Type]]=Selected_Job_Type), COUNT($C$5:C1464), "")</f>
        <v/>
      </c>
      <c r="D1465" s="5">
        <v>41055.050474537034</v>
      </c>
      <c r="E1465" s="6">
        <v>20000</v>
      </c>
      <c r="F1465" s="3">
        <v>20000</v>
      </c>
      <c r="G1465" s="3" t="s">
        <v>36</v>
      </c>
      <c r="H1465" s="3">
        <f>tblSalaries[[#This Row],[clean Salary (in local currency)]]*VLOOKUP(tblSalaries[[#This Row],[Currency]],tblXrate[#Data],2,FALSE)</f>
        <v>20000</v>
      </c>
      <c r="I1465" s="3" t="s">
        <v>112</v>
      </c>
      <c r="J1465" s="3" t="s">
        <v>112</v>
      </c>
      <c r="K1465" s="3" t="s">
        <v>1</v>
      </c>
      <c r="L1465" s="3" t="str">
        <f>VLOOKUP(tblSalaries[[#This Row],[Where do you work]],tblCountries[[Actual]:[Mapping]],2,FALSE)</f>
        <v>India</v>
      </c>
      <c r="M1465" s="12" t="str">
        <f>VLOOKUP(tblSalaries[[#This Row],[clean Country]], mapping!$M$4:$N$137, 2, FALSE)</f>
        <v>Asia</v>
      </c>
      <c r="N1465" s="3" t="s">
        <v>61</v>
      </c>
      <c r="O1465" s="12">
        <v>8</v>
      </c>
    </row>
    <row r="1466" spans="2:16" ht="15" customHeight="1">
      <c r="B1466" s="3" t="s">
        <v>846</v>
      </c>
      <c r="C1466" s="12" t="str">
        <f>IF(AND(tblSalaries[[#This Row],[Region]]=Selected_Region, tblSalaries[[#This Row],[Job Type]]=Selected_Job_Type), COUNT($C$5:C1465), "")</f>
        <v/>
      </c>
      <c r="D1466" s="5">
        <v>41058.939074074071</v>
      </c>
      <c r="E1466" s="6">
        <v>20000</v>
      </c>
      <c r="F1466" s="3">
        <v>20000</v>
      </c>
      <c r="G1466" s="3" t="s">
        <v>36</v>
      </c>
      <c r="H1466" s="3">
        <f>tblSalaries[[#This Row],[clean Salary (in local currency)]]*VLOOKUP(tblSalaries[[#This Row],[Currency]],tblXrate[#Data],2,FALSE)</f>
        <v>20000</v>
      </c>
      <c r="I1466" s="3" t="s">
        <v>847</v>
      </c>
      <c r="J1466" s="3" t="s">
        <v>184</v>
      </c>
      <c r="K1466" s="3" t="s">
        <v>1</v>
      </c>
      <c r="L1466" s="3" t="str">
        <f>VLOOKUP(tblSalaries[[#This Row],[Where do you work]],tblCountries[[Actual]:[Mapping]],2,FALSE)</f>
        <v>India</v>
      </c>
      <c r="M1466" s="12" t="str">
        <f>VLOOKUP(tblSalaries[[#This Row],[clean Country]], mapping!$M$4:$N$137, 2, FALSE)</f>
        <v>Asia</v>
      </c>
      <c r="N1466" s="3" t="s">
        <v>38</v>
      </c>
      <c r="O1466" s="12">
        <v>5</v>
      </c>
      <c r="P1466" s="3">
        <v>6</v>
      </c>
    </row>
    <row r="1467" spans="2:16" ht="15" customHeight="1">
      <c r="B1467" s="3" t="s">
        <v>910</v>
      </c>
      <c r="C1467" s="12" t="str">
        <f>IF(AND(tblSalaries[[#This Row],[Region]]=Selected_Region, tblSalaries[[#This Row],[Job Type]]=Selected_Job_Type), COUNT($C$5:C1466), "")</f>
        <v/>
      </c>
      <c r="D1467" s="5">
        <v>41055.044641203705</v>
      </c>
      <c r="E1467" s="6">
        <v>20000</v>
      </c>
      <c r="F1467" s="3">
        <v>20000</v>
      </c>
      <c r="G1467" s="3" t="s">
        <v>36</v>
      </c>
      <c r="H1467" s="3">
        <f>tblSalaries[[#This Row],[clean Salary (in local currency)]]*VLOOKUP(tblSalaries[[#This Row],[Currency]],tblXrate[#Data],2,FALSE)</f>
        <v>20000</v>
      </c>
      <c r="I1467" s="3" t="s">
        <v>911</v>
      </c>
      <c r="J1467" s="3" t="s">
        <v>134</v>
      </c>
      <c r="K1467" s="3" t="s">
        <v>1</v>
      </c>
      <c r="L1467" s="3" t="str">
        <f>VLOOKUP(tblSalaries[[#This Row],[Where do you work]],tblCountries[[Actual]:[Mapping]],2,FALSE)</f>
        <v>India</v>
      </c>
      <c r="M1467" s="12" t="str">
        <f>VLOOKUP(tblSalaries[[#This Row],[clean Country]], mapping!$M$4:$N$137, 2, FALSE)</f>
        <v>Asia</v>
      </c>
      <c r="N1467" s="3" t="s">
        <v>38</v>
      </c>
      <c r="O1467" s="12">
        <v>5</v>
      </c>
    </row>
    <row r="1468" spans="2:16" ht="15" customHeight="1">
      <c r="B1468" s="3" t="s">
        <v>1050</v>
      </c>
      <c r="C1468" s="12" t="str">
        <f>IF(AND(tblSalaries[[#This Row],[Region]]=Selected_Region, tblSalaries[[#This Row],[Job Type]]=Selected_Job_Type), COUNT($C$5:C1467), "")</f>
        <v/>
      </c>
      <c r="D1468" s="5">
        <v>41055.148657407408</v>
      </c>
      <c r="E1468" s="6" t="s">
        <v>1051</v>
      </c>
      <c r="F1468" s="3">
        <v>20000</v>
      </c>
      <c r="G1468" s="3" t="s">
        <v>36</v>
      </c>
      <c r="H1468" s="3">
        <f>tblSalaries[[#This Row],[clean Salary (in local currency)]]*VLOOKUP(tblSalaries[[#This Row],[Currency]],tblXrate[#Data],2,FALSE)</f>
        <v>20000</v>
      </c>
      <c r="I1468" s="3" t="s">
        <v>41</v>
      </c>
      <c r="J1468" s="3" t="s">
        <v>41</v>
      </c>
      <c r="K1468" s="3" t="s">
        <v>1</v>
      </c>
      <c r="L1468" s="3" t="str">
        <f>VLOOKUP(tblSalaries[[#This Row],[Where do you work]],tblCountries[[Actual]:[Mapping]],2,FALSE)</f>
        <v>India</v>
      </c>
      <c r="M1468" s="12" t="str">
        <f>VLOOKUP(tblSalaries[[#This Row],[clean Country]], mapping!$M$4:$N$137, 2, FALSE)</f>
        <v>Asia</v>
      </c>
      <c r="N1468" s="3" t="s">
        <v>34</v>
      </c>
      <c r="O1468" s="12">
        <v>2.5</v>
      </c>
    </row>
    <row r="1469" spans="2:16" ht="15" customHeight="1">
      <c r="B1469" s="3" t="s">
        <v>3042</v>
      </c>
      <c r="C1469" s="12" t="str">
        <f>IF(AND(tblSalaries[[#This Row],[Region]]=Selected_Region, tblSalaries[[#This Row],[Job Type]]=Selected_Job_Type), COUNT($C$5:C1468), "")</f>
        <v/>
      </c>
      <c r="D1469" s="5">
        <v>41070.723009259258</v>
      </c>
      <c r="E1469" s="6">
        <v>72000</v>
      </c>
      <c r="F1469" s="3">
        <v>72000</v>
      </c>
      <c r="G1469" s="3" t="s">
        <v>43</v>
      </c>
      <c r="H1469" s="3">
        <f>tblSalaries[[#This Row],[clean Salary (in local currency)]]*VLOOKUP(tblSalaries[[#This Row],[Currency]],tblXrate[#Data],2,FALSE)</f>
        <v>91468.759607395754</v>
      </c>
      <c r="I1469" s="3" t="s">
        <v>3043</v>
      </c>
      <c r="J1469" s="3" t="s">
        <v>134</v>
      </c>
      <c r="K1469" s="3" t="s">
        <v>3044</v>
      </c>
      <c r="L1469" s="3" t="str">
        <f>VLOOKUP(tblSalaries[[#This Row],[Where do you work]],tblCountries[[Actual]:[Mapping]],2,FALSE)</f>
        <v>Croatia</v>
      </c>
      <c r="M1469" s="12" t="str">
        <f>VLOOKUP(tblSalaries[[#This Row],[clean Country]], mapping!$M$4:$N$137, 2, FALSE)</f>
        <v>EU</v>
      </c>
      <c r="N1469" s="3" t="s">
        <v>73</v>
      </c>
      <c r="O1469" s="12">
        <v>1.5</v>
      </c>
      <c r="P1469" s="3">
        <v>3</v>
      </c>
    </row>
    <row r="1470" spans="2:16" ht="15" customHeight="1">
      <c r="B1470" s="3" t="s">
        <v>1526</v>
      </c>
      <c r="C1470" s="12" t="str">
        <f>IF(AND(tblSalaries[[#This Row],[Region]]=Selected_Region, tblSalaries[[#This Row],[Job Type]]=Selected_Job_Type), COUNT($C$5:C1469), "")</f>
        <v/>
      </c>
      <c r="D1470" s="5">
        <v>41055.690254629626</v>
      </c>
      <c r="E1470" s="6">
        <v>20000</v>
      </c>
      <c r="F1470" s="3">
        <v>20000</v>
      </c>
      <c r="G1470" s="3" t="s">
        <v>36</v>
      </c>
      <c r="H1470" s="3">
        <f>tblSalaries[[#This Row],[clean Salary (in local currency)]]*VLOOKUP(tblSalaries[[#This Row],[Currency]],tblXrate[#Data],2,FALSE)</f>
        <v>20000</v>
      </c>
      <c r="I1470" s="3" t="s">
        <v>1513</v>
      </c>
      <c r="J1470" s="3" t="s">
        <v>374</v>
      </c>
      <c r="K1470" s="3" t="s">
        <v>1</v>
      </c>
      <c r="L1470" s="3" t="str">
        <f>VLOOKUP(tblSalaries[[#This Row],[Where do you work]],tblCountries[[Actual]:[Mapping]],2,FALSE)</f>
        <v>India</v>
      </c>
      <c r="M1470" s="12" t="str">
        <f>VLOOKUP(tblSalaries[[#This Row],[clean Country]], mapping!$M$4:$N$137, 2, FALSE)</f>
        <v>Asia</v>
      </c>
      <c r="N1470" s="3" t="s">
        <v>73</v>
      </c>
      <c r="O1470" s="12">
        <v>1.5</v>
      </c>
      <c r="P1470" s="3">
        <v>7</v>
      </c>
    </row>
    <row r="1471" spans="2:16" ht="15" customHeight="1">
      <c r="B1471" s="3" t="s">
        <v>2226</v>
      </c>
      <c r="C1471" s="12" t="str">
        <f>IF(AND(tblSalaries[[#This Row],[Region]]=Selected_Region, tblSalaries[[#This Row],[Job Type]]=Selected_Job_Type), COUNT($C$5:C1470), "")</f>
        <v/>
      </c>
      <c r="D1471" s="5">
        <v>41059.559166666666</v>
      </c>
      <c r="E1471" s="6">
        <v>20000</v>
      </c>
      <c r="F1471" s="3">
        <v>20000</v>
      </c>
      <c r="G1471" s="3" t="s">
        <v>36</v>
      </c>
      <c r="H1471" s="3">
        <f>tblSalaries[[#This Row],[clean Salary (in local currency)]]*VLOOKUP(tblSalaries[[#This Row],[Currency]],tblXrate[#Data],2,FALSE)</f>
        <v>20000</v>
      </c>
      <c r="I1471" s="3" t="s">
        <v>2194</v>
      </c>
      <c r="J1471" s="3" t="s">
        <v>134</v>
      </c>
      <c r="K1471" s="3" t="s">
        <v>1</v>
      </c>
      <c r="L1471" s="3" t="str">
        <f>VLOOKUP(tblSalaries[[#This Row],[Where do you work]],tblCountries[[Actual]:[Mapping]],2,FALSE)</f>
        <v>India</v>
      </c>
      <c r="M1471" s="12" t="str">
        <f>VLOOKUP(tblSalaries[[#This Row],[clean Country]], mapping!$M$4:$N$137, 2, FALSE)</f>
        <v>Asia</v>
      </c>
      <c r="N1471" s="3" t="s">
        <v>2227</v>
      </c>
      <c r="O1471" s="12">
        <v>0</v>
      </c>
      <c r="P1471" s="3">
        <v>10</v>
      </c>
    </row>
    <row r="1472" spans="2:16" ht="15" customHeight="1">
      <c r="B1472" s="3" t="s">
        <v>3050</v>
      </c>
      <c r="C1472" s="12" t="str">
        <f>IF(AND(tblSalaries[[#This Row],[Region]]=Selected_Region, tblSalaries[[#This Row],[Job Type]]=Selected_Job_Type), COUNT($C$5:C1471), "")</f>
        <v/>
      </c>
      <c r="D1472" s="5">
        <v>41055.175185185188</v>
      </c>
      <c r="E1472" s="6" t="s">
        <v>366</v>
      </c>
      <c r="F1472" s="3">
        <v>15000</v>
      </c>
      <c r="G1472" s="3" t="s">
        <v>43</v>
      </c>
      <c r="H1472" s="3">
        <f>tblSalaries[[#This Row],[clean Salary (in local currency)]]*VLOOKUP(tblSalaries[[#This Row],[Currency]],tblXrate[#Data],2,FALSE)</f>
        <v>19055.991584874118</v>
      </c>
      <c r="I1472" s="3" t="s">
        <v>3051</v>
      </c>
      <c r="J1472" s="3" t="s">
        <v>112</v>
      </c>
      <c r="K1472" s="3" t="s">
        <v>1151</v>
      </c>
      <c r="L1472" s="3" t="str">
        <f>VLOOKUP(tblSalaries[[#This Row],[Where do you work]],tblCountries[[Actual]:[Mapping]],2,FALSE)</f>
        <v>Spain</v>
      </c>
      <c r="M1472" s="12" t="str">
        <f>VLOOKUP(tblSalaries[[#This Row],[clean Country]], mapping!$M$4:$N$137, 2, FALSE)</f>
        <v>EU</v>
      </c>
      <c r="N1472" s="3" t="s">
        <v>61</v>
      </c>
      <c r="O1472" s="12">
        <v>8</v>
      </c>
    </row>
    <row r="1473" spans="2:16" ht="15" customHeight="1">
      <c r="B1473" s="3" t="s">
        <v>3052</v>
      </c>
      <c r="C1473" s="12" t="str">
        <f>IF(AND(tblSalaries[[#This Row],[Region]]=Selected_Region, tblSalaries[[#This Row],[Job Type]]=Selected_Job_Type), COUNT($C$5:C1472), "")</f>
        <v/>
      </c>
      <c r="D1473" s="5">
        <v>41055.178703703707</v>
      </c>
      <c r="E1473" s="6">
        <v>12000</v>
      </c>
      <c r="F1473" s="3">
        <v>12000</v>
      </c>
      <c r="G1473" s="3" t="s">
        <v>36</v>
      </c>
      <c r="H1473" s="3">
        <f>tblSalaries[[#This Row],[clean Salary (in local currency)]]*VLOOKUP(tblSalaries[[#This Row],[Currency]],tblXrate[#Data],2,FALSE)</f>
        <v>12000</v>
      </c>
      <c r="I1473" s="3" t="s">
        <v>3051</v>
      </c>
      <c r="J1473" s="3" t="s">
        <v>112</v>
      </c>
      <c r="K1473" s="3" t="s">
        <v>227</v>
      </c>
      <c r="L1473" s="3" t="str">
        <f>VLOOKUP(tblSalaries[[#This Row],[Where do you work]],tblCountries[[Actual]:[Mapping]],2,FALSE)</f>
        <v>Brazil</v>
      </c>
      <c r="M1473" s="12" t="str">
        <f>VLOOKUP(tblSalaries[[#This Row],[clean Country]], mapping!$M$4:$N$137, 2, FALSE)</f>
        <v>Latin America</v>
      </c>
      <c r="N1473" s="3" t="s">
        <v>61</v>
      </c>
      <c r="O1473" s="12">
        <v>8</v>
      </c>
    </row>
    <row r="1474" spans="2:16" ht="15" customHeight="1">
      <c r="B1474" s="3" t="s">
        <v>2229</v>
      </c>
      <c r="C1474" s="12" t="str">
        <f>IF(AND(tblSalaries[[#This Row],[Region]]=Selected_Region, tblSalaries[[#This Row],[Job Type]]=Selected_Job_Type), COUNT($C$5:C1473), "")</f>
        <v/>
      </c>
      <c r="D1474" s="5">
        <v>41061.930856481478</v>
      </c>
      <c r="E1474" s="6" t="s">
        <v>2230</v>
      </c>
      <c r="F1474" s="3">
        <v>20000</v>
      </c>
      <c r="G1474" s="3" t="s">
        <v>36</v>
      </c>
      <c r="H1474" s="3">
        <f>tblSalaries[[#This Row],[clean Salary (in local currency)]]*VLOOKUP(tblSalaries[[#This Row],[Currency]],tblXrate[#Data],2,FALSE)</f>
        <v>20000</v>
      </c>
      <c r="I1474" s="3" t="s">
        <v>134</v>
      </c>
      <c r="J1474" s="3" t="s">
        <v>134</v>
      </c>
      <c r="K1474" s="3" t="s">
        <v>1</v>
      </c>
      <c r="L1474" s="3" t="str">
        <f>VLOOKUP(tblSalaries[[#This Row],[Where do you work]],tblCountries[[Actual]:[Mapping]],2,FALSE)</f>
        <v>India</v>
      </c>
      <c r="M1474" s="12" t="str">
        <f>VLOOKUP(tblSalaries[[#This Row],[clean Country]], mapping!$M$4:$N$137, 2, FALSE)</f>
        <v>Asia</v>
      </c>
      <c r="N1474" s="3" t="s">
        <v>38</v>
      </c>
      <c r="O1474" s="12">
        <v>5</v>
      </c>
      <c r="P1474" s="3">
        <v>1</v>
      </c>
    </row>
    <row r="1475" spans="2:16" ht="15" customHeight="1">
      <c r="B1475" s="3" t="s">
        <v>3055</v>
      </c>
      <c r="C1475" s="12" t="str">
        <f>IF(AND(tblSalaries[[#This Row],[Region]]=Selected_Region, tblSalaries[[#This Row],[Job Type]]=Selected_Job_Type), COUNT($C$5:C1474), "")</f>
        <v/>
      </c>
      <c r="D1475" s="5">
        <v>41057.828634259262</v>
      </c>
      <c r="E1475" s="6" t="s">
        <v>832</v>
      </c>
      <c r="F1475" s="3">
        <v>30000</v>
      </c>
      <c r="G1475" s="3" t="s">
        <v>108</v>
      </c>
      <c r="H1475" s="3">
        <f>tblSalaries[[#This Row],[clean Salary (in local currency)]]*VLOOKUP(tblSalaries[[#This Row],[Currency]],tblXrate[#Data],2,FALSE)</f>
        <v>47285.348162018527</v>
      </c>
      <c r="I1475" s="3" t="s">
        <v>3056</v>
      </c>
      <c r="J1475" s="3" t="s">
        <v>45</v>
      </c>
      <c r="K1475" s="3" t="s">
        <v>89</v>
      </c>
      <c r="L1475" s="3" t="str">
        <f>VLOOKUP(tblSalaries[[#This Row],[Where do you work]],tblCountries[[Actual]:[Mapping]],2,FALSE)</f>
        <v>UK</v>
      </c>
      <c r="M1475" s="12" t="str">
        <f>VLOOKUP(tblSalaries[[#This Row],[clean Country]], mapping!$M$4:$N$137, 2, FALSE)</f>
        <v>EU</v>
      </c>
      <c r="N1475" s="3" t="s">
        <v>34</v>
      </c>
      <c r="O1475" s="12">
        <v>2.5</v>
      </c>
      <c r="P1475" s="3">
        <v>5</v>
      </c>
    </row>
    <row r="1476" spans="2:16" ht="15" customHeight="1">
      <c r="B1476" s="3" t="s">
        <v>2549</v>
      </c>
      <c r="C1476" s="12" t="str">
        <f>IF(AND(tblSalaries[[#This Row],[Region]]=Selected_Region, tblSalaries[[#This Row],[Job Type]]=Selected_Job_Type), COUNT($C$5:C1475), "")</f>
        <v/>
      </c>
      <c r="D1476" s="5">
        <v>41080.079282407409</v>
      </c>
      <c r="E1476" s="6">
        <v>20000</v>
      </c>
      <c r="F1476" s="3">
        <v>20000</v>
      </c>
      <c r="G1476" s="3" t="s">
        <v>36</v>
      </c>
      <c r="H1476" s="3">
        <f>tblSalaries[[#This Row],[clean Salary (in local currency)]]*VLOOKUP(tblSalaries[[#This Row],[Currency]],tblXrate[#Data],2,FALSE)</f>
        <v>20000</v>
      </c>
      <c r="I1476" s="3" t="s">
        <v>2550</v>
      </c>
      <c r="J1476" s="3" t="s">
        <v>134</v>
      </c>
      <c r="K1476" s="3" t="s">
        <v>1</v>
      </c>
      <c r="L1476" s="3" t="str">
        <f>VLOOKUP(tblSalaries[[#This Row],[Where do you work]],tblCountries[[Actual]:[Mapping]],2,FALSE)</f>
        <v>India</v>
      </c>
      <c r="M1476" s="12" t="str">
        <f>VLOOKUP(tblSalaries[[#This Row],[clean Country]], mapping!$M$4:$N$137, 2, FALSE)</f>
        <v>Asia</v>
      </c>
      <c r="N1476" s="3" t="s">
        <v>34</v>
      </c>
      <c r="O1476" s="12">
        <v>2.5</v>
      </c>
      <c r="P1476" s="3">
        <v>5</v>
      </c>
    </row>
    <row r="1477" spans="2:16" ht="15" customHeight="1">
      <c r="B1477" s="3" t="s">
        <v>2687</v>
      </c>
      <c r="C1477" s="12" t="str">
        <f>IF(AND(tblSalaries[[#This Row],[Region]]=Selected_Region, tblSalaries[[#This Row],[Job Type]]=Selected_Job_Type), COUNT($C$5:C1476), "")</f>
        <v/>
      </c>
      <c r="D1477" s="5">
        <v>41073.49895833333</v>
      </c>
      <c r="E1477" s="6">
        <v>20000</v>
      </c>
      <c r="F1477" s="3">
        <v>20000</v>
      </c>
      <c r="G1477" s="3" t="s">
        <v>36</v>
      </c>
      <c r="H1477" s="3">
        <f>tblSalaries[[#This Row],[clean Salary (in local currency)]]*VLOOKUP(tblSalaries[[#This Row],[Currency]],tblXrate[#Data],2,FALSE)</f>
        <v>20000</v>
      </c>
      <c r="I1477" s="3" t="s">
        <v>2688</v>
      </c>
      <c r="J1477" s="3" t="s">
        <v>112</v>
      </c>
      <c r="K1477" s="3" t="s">
        <v>2689</v>
      </c>
      <c r="L1477" s="3" t="str">
        <f>VLOOKUP(tblSalaries[[#This Row],[Where do you work]],tblCountries[[Actual]:[Mapping]],2,FALSE)</f>
        <v>Hong Kong</v>
      </c>
      <c r="M1477" s="12" t="str">
        <f>VLOOKUP(tblSalaries[[#This Row],[clean Country]], mapping!$M$4:$N$137, 2, FALSE)</f>
        <v>Asia</v>
      </c>
      <c r="N1477" s="3" t="s">
        <v>73</v>
      </c>
      <c r="O1477" s="12">
        <v>1.5</v>
      </c>
      <c r="P1477" s="3">
        <v>1</v>
      </c>
    </row>
    <row r="1478" spans="2:16" ht="15" customHeight="1">
      <c r="B1478" s="3" t="s">
        <v>3060</v>
      </c>
      <c r="C1478" s="12" t="str">
        <f>IF(AND(tblSalaries[[#This Row],[Region]]=Selected_Region, tblSalaries[[#This Row],[Job Type]]=Selected_Job_Type), COUNT($C$5:C1477), "")</f>
        <v/>
      </c>
      <c r="D1478" s="5">
        <v>41057.390231481484</v>
      </c>
      <c r="E1478" s="6">
        <v>100000</v>
      </c>
      <c r="F1478" s="3">
        <v>100000</v>
      </c>
      <c r="G1478" s="3" t="s">
        <v>63</v>
      </c>
      <c r="H1478" s="3">
        <f>tblSalaries[[#This Row],[clean Salary (in local currency)]]*VLOOKUP(tblSalaries[[#This Row],[Currency]],tblXrate[#Data],2,FALSE)</f>
        <v>101990.96564026357</v>
      </c>
      <c r="I1478" s="3" t="s">
        <v>3058</v>
      </c>
      <c r="J1478" s="3" t="s">
        <v>112</v>
      </c>
      <c r="K1478" s="3" t="s">
        <v>64</v>
      </c>
      <c r="L1478" s="3" t="str">
        <f>VLOOKUP(tblSalaries[[#This Row],[Where do you work]],tblCountries[[Actual]:[Mapping]],2,FALSE)</f>
        <v>Australia</v>
      </c>
      <c r="M1478" s="12" t="str">
        <f>VLOOKUP(tblSalaries[[#This Row],[clean Country]], mapping!$M$4:$N$137, 2, FALSE)</f>
        <v>Pacific</v>
      </c>
      <c r="N1478" s="3" t="s">
        <v>38</v>
      </c>
      <c r="O1478" s="12">
        <v>5</v>
      </c>
      <c r="P1478" s="3">
        <v>20</v>
      </c>
    </row>
    <row r="1479" spans="2:16" ht="15" customHeight="1">
      <c r="B1479" s="3" t="s">
        <v>1283</v>
      </c>
      <c r="C1479" s="12" t="str">
        <f>IF(AND(tblSalaries[[#This Row],[Region]]=Selected_Region, tblSalaries[[#This Row],[Job Type]]=Selected_Job_Type), COUNT($C$5:C1478), "")</f>
        <v/>
      </c>
      <c r="D1479" s="5">
        <v>41057.94903935185</v>
      </c>
      <c r="E1479" s="6" t="s">
        <v>1284</v>
      </c>
      <c r="F1479" s="3">
        <v>53000</v>
      </c>
      <c r="G1479" s="3" t="s">
        <v>48</v>
      </c>
      <c r="H1479" s="3">
        <f>tblSalaries[[#This Row],[clean Salary (in local currency)]]*VLOOKUP(tblSalaries[[#This Row],[Currency]],tblXrate[#Data],2,FALSE)</f>
        <v>52118.160720607324</v>
      </c>
      <c r="I1479" s="3" t="s">
        <v>1253</v>
      </c>
      <c r="J1479" s="3" t="s">
        <v>112</v>
      </c>
      <c r="K1479" s="3" t="s">
        <v>50</v>
      </c>
      <c r="L1479" s="3" t="str">
        <f>VLOOKUP(tblSalaries[[#This Row],[Where do you work]],tblCountries[[Actual]:[Mapping]],2,FALSE)</f>
        <v>Canada</v>
      </c>
      <c r="M1479" s="12" t="str">
        <f>VLOOKUP(tblSalaries[[#This Row],[clean Country]], mapping!$M$4:$N$137, 2, FALSE)</f>
        <v>US / Canada</v>
      </c>
      <c r="N1479" s="3" t="s">
        <v>38</v>
      </c>
      <c r="O1479" s="12">
        <v>5</v>
      </c>
      <c r="P1479" s="3">
        <v>6</v>
      </c>
    </row>
    <row r="1480" spans="2:16" ht="15" customHeight="1">
      <c r="B1480" s="3" t="s">
        <v>3062</v>
      </c>
      <c r="C1480" s="12" t="str">
        <f>IF(AND(tblSalaries[[#This Row],[Region]]=Selected_Region, tblSalaries[[#This Row],[Job Type]]=Selected_Job_Type), COUNT($C$5:C1479), "")</f>
        <v/>
      </c>
      <c r="D1480" s="5">
        <v>41060.234363425923</v>
      </c>
      <c r="E1480" s="6">
        <v>800</v>
      </c>
      <c r="F1480" s="3">
        <v>9600</v>
      </c>
      <c r="G1480" s="3" t="s">
        <v>36</v>
      </c>
      <c r="H1480" s="3">
        <f>tblSalaries[[#This Row],[clean Salary (in local currency)]]*VLOOKUP(tblSalaries[[#This Row],[Currency]],tblXrate[#Data],2,FALSE)</f>
        <v>9600</v>
      </c>
      <c r="I1480" s="3" t="s">
        <v>3058</v>
      </c>
      <c r="J1480" s="3" t="s">
        <v>112</v>
      </c>
      <c r="K1480" s="3" t="s">
        <v>3063</v>
      </c>
      <c r="L1480" s="3" t="str">
        <f>VLOOKUP(tblSalaries[[#This Row],[Where do you work]],tblCountries[[Actual]:[Mapping]],2,FALSE)</f>
        <v>Bolivia</v>
      </c>
      <c r="M1480" s="12" t="str">
        <f>VLOOKUP(tblSalaries[[#This Row],[clean Country]], mapping!$M$4:$N$137, 2, FALSE)</f>
        <v>Latin America</v>
      </c>
      <c r="N1480" s="3" t="s">
        <v>61</v>
      </c>
      <c r="O1480" s="12">
        <v>8</v>
      </c>
      <c r="P1480" s="3">
        <v>2</v>
      </c>
    </row>
    <row r="1481" spans="2:16" ht="15" customHeight="1">
      <c r="B1481" s="3" t="s">
        <v>3460</v>
      </c>
      <c r="C1481" s="12" t="str">
        <f>IF(AND(tblSalaries[[#This Row],[Region]]=Selected_Region, tblSalaries[[#This Row],[Job Type]]=Selected_Job_Type), COUNT($C$5:C1480), "")</f>
        <v/>
      </c>
      <c r="D1481" s="5">
        <v>41055.135995370372</v>
      </c>
      <c r="E1481" s="6">
        <v>20000</v>
      </c>
      <c r="F1481" s="3">
        <v>20000</v>
      </c>
      <c r="G1481" s="3" t="s">
        <v>36</v>
      </c>
      <c r="H1481" s="3">
        <f>tblSalaries[[#This Row],[clean Salary (in local currency)]]*VLOOKUP(tblSalaries[[#This Row],[Currency]],tblXrate[#Data],2,FALSE)</f>
        <v>20000</v>
      </c>
      <c r="I1481" s="3" t="s">
        <v>184</v>
      </c>
      <c r="J1481" s="3" t="s">
        <v>184</v>
      </c>
      <c r="K1481" s="3" t="s">
        <v>1</v>
      </c>
      <c r="L1481" s="3" t="str">
        <f>VLOOKUP(tblSalaries[[#This Row],[Where do you work]],tblCountries[[Actual]:[Mapping]],2,FALSE)</f>
        <v>India</v>
      </c>
      <c r="M1481" s="12" t="str">
        <f>VLOOKUP(tblSalaries[[#This Row],[clean Country]], mapping!$M$4:$N$137, 2, FALSE)</f>
        <v>Asia</v>
      </c>
      <c r="N1481" s="3" t="s">
        <v>38</v>
      </c>
      <c r="O1481" s="12">
        <v>5</v>
      </c>
    </row>
    <row r="1482" spans="2:16" ht="15" customHeight="1">
      <c r="B1482" s="3" t="s">
        <v>3067</v>
      </c>
      <c r="C1482" s="12" t="str">
        <f>IF(AND(tblSalaries[[#This Row],[Region]]=Selected_Region, tblSalaries[[#This Row],[Job Type]]=Selected_Job_Type), COUNT($C$5:C1481), "")</f>
        <v/>
      </c>
      <c r="D1482" s="5">
        <v>41061.45517361111</v>
      </c>
      <c r="E1482" s="6" t="s">
        <v>3068</v>
      </c>
      <c r="F1482" s="3">
        <v>120000</v>
      </c>
      <c r="G1482" s="3" t="s">
        <v>63</v>
      </c>
      <c r="H1482" s="3">
        <f>tblSalaries[[#This Row],[clean Salary (in local currency)]]*VLOOKUP(tblSalaries[[#This Row],[Currency]],tblXrate[#Data],2,FALSE)</f>
        <v>122389.15876831629</v>
      </c>
      <c r="I1482" s="3" t="s">
        <v>3058</v>
      </c>
      <c r="J1482" s="3" t="s">
        <v>112</v>
      </c>
      <c r="K1482" s="3" t="s">
        <v>64</v>
      </c>
      <c r="L1482" s="3" t="str">
        <f>VLOOKUP(tblSalaries[[#This Row],[Where do you work]],tblCountries[[Actual]:[Mapping]],2,FALSE)</f>
        <v>Australia</v>
      </c>
      <c r="M1482" s="12" t="str">
        <f>VLOOKUP(tblSalaries[[#This Row],[clean Country]], mapping!$M$4:$N$137, 2, FALSE)</f>
        <v>Pacific</v>
      </c>
      <c r="N1482" s="3" t="s">
        <v>34</v>
      </c>
      <c r="O1482" s="12">
        <v>2.5</v>
      </c>
      <c r="P1482" s="3">
        <v>5</v>
      </c>
    </row>
    <row r="1483" spans="2:16" ht="15" customHeight="1">
      <c r="B1483" s="3" t="s">
        <v>3069</v>
      </c>
      <c r="C1483" s="12" t="str">
        <f>IF(AND(tblSalaries[[#This Row],[Region]]=Selected_Region, tblSalaries[[#This Row],[Job Type]]=Selected_Job_Type), COUNT($C$5:C1482), "")</f>
        <v/>
      </c>
      <c r="D1483" s="5">
        <v>41055.037974537037</v>
      </c>
      <c r="E1483" s="6">
        <v>43000</v>
      </c>
      <c r="F1483" s="3">
        <v>43000</v>
      </c>
      <c r="G1483" s="3" t="s">
        <v>36</v>
      </c>
      <c r="H1483" s="3">
        <f>tblSalaries[[#This Row],[clean Salary (in local currency)]]*VLOOKUP(tblSalaries[[#This Row],[Currency]],tblXrate[#Data],2,FALSE)</f>
        <v>43000</v>
      </c>
      <c r="I1483" s="3" t="s">
        <v>3070</v>
      </c>
      <c r="J1483" s="3" t="s">
        <v>112</v>
      </c>
      <c r="K1483" s="3" t="s">
        <v>0</v>
      </c>
      <c r="L1483" s="3" t="str">
        <f>VLOOKUP(tblSalaries[[#This Row],[Where do you work]],tblCountries[[Actual]:[Mapping]],2,FALSE)</f>
        <v>USA</v>
      </c>
      <c r="M1483" s="12" t="str">
        <f>VLOOKUP(tblSalaries[[#This Row],[clean Country]], mapping!$M$4:$N$137, 2, FALSE)</f>
        <v>US / Canada</v>
      </c>
      <c r="N1483" s="3" t="s">
        <v>61</v>
      </c>
      <c r="O1483" s="12">
        <v>8</v>
      </c>
    </row>
    <row r="1484" spans="2:16" ht="15" customHeight="1">
      <c r="B1484" s="3" t="s">
        <v>3071</v>
      </c>
      <c r="C1484" s="12" t="str">
        <f>IF(AND(tblSalaries[[#This Row],[Region]]=Selected_Region, tblSalaries[[#This Row],[Job Type]]=Selected_Job_Type), COUNT($C$5:C1483), "")</f>
        <v/>
      </c>
      <c r="D1484" s="5">
        <v>41057.349120370367</v>
      </c>
      <c r="E1484" s="6" t="s">
        <v>3072</v>
      </c>
      <c r="F1484" s="3">
        <v>85000</v>
      </c>
      <c r="G1484" s="3" t="s">
        <v>36</v>
      </c>
      <c r="H1484" s="3">
        <f>tblSalaries[[#This Row],[clean Salary (in local currency)]]*VLOOKUP(tblSalaries[[#This Row],[Currency]],tblXrate[#Data],2,FALSE)</f>
        <v>85000</v>
      </c>
      <c r="I1484" s="3" t="s">
        <v>3073</v>
      </c>
      <c r="J1484" s="3" t="s">
        <v>632</v>
      </c>
      <c r="K1484" s="3" t="s">
        <v>64</v>
      </c>
      <c r="L1484" s="3" t="str">
        <f>VLOOKUP(tblSalaries[[#This Row],[Where do you work]],tblCountries[[Actual]:[Mapping]],2,FALSE)</f>
        <v>Australia</v>
      </c>
      <c r="M1484" s="12" t="str">
        <f>VLOOKUP(tblSalaries[[#This Row],[clean Country]], mapping!$M$4:$N$137, 2, FALSE)</f>
        <v>Pacific</v>
      </c>
      <c r="N1484" s="3" t="s">
        <v>38</v>
      </c>
      <c r="O1484" s="12">
        <v>5</v>
      </c>
      <c r="P1484" s="3">
        <v>8</v>
      </c>
    </row>
    <row r="1485" spans="2:16" ht="15" customHeight="1">
      <c r="B1485" s="3" t="s">
        <v>3074</v>
      </c>
      <c r="C1485" s="12" t="str">
        <f>IF(AND(tblSalaries[[#This Row],[Region]]=Selected_Region, tblSalaries[[#This Row],[Job Type]]=Selected_Job_Type), COUNT($C$5:C1484), "")</f>
        <v/>
      </c>
      <c r="D1485" s="5">
        <v>41055.880023148151</v>
      </c>
      <c r="E1485" s="6" t="s">
        <v>1712</v>
      </c>
      <c r="F1485" s="3">
        <v>29000</v>
      </c>
      <c r="G1485" s="3" t="s">
        <v>108</v>
      </c>
      <c r="H1485" s="3">
        <f>tblSalaries[[#This Row],[clean Salary (in local currency)]]*VLOOKUP(tblSalaries[[#This Row],[Currency]],tblXrate[#Data],2,FALSE)</f>
        <v>45709.169889951241</v>
      </c>
      <c r="I1485" s="3" t="s">
        <v>3075</v>
      </c>
      <c r="J1485" s="3" t="s">
        <v>632</v>
      </c>
      <c r="K1485" s="3" t="s">
        <v>89</v>
      </c>
      <c r="L1485" s="3" t="str">
        <f>VLOOKUP(tblSalaries[[#This Row],[Where do you work]],tblCountries[[Actual]:[Mapping]],2,FALSE)</f>
        <v>UK</v>
      </c>
      <c r="M1485" s="12" t="str">
        <f>VLOOKUP(tblSalaries[[#This Row],[clean Country]], mapping!$M$4:$N$137, 2, FALSE)</f>
        <v>EU</v>
      </c>
      <c r="N1485" s="3" t="s">
        <v>34</v>
      </c>
      <c r="O1485" s="12">
        <v>2.5</v>
      </c>
      <c r="P1485" s="3">
        <v>15</v>
      </c>
    </row>
    <row r="1486" spans="2:16" ht="15" customHeight="1">
      <c r="B1486" s="3" t="s">
        <v>1777</v>
      </c>
      <c r="C1486" s="12" t="str">
        <f>IF(AND(tblSalaries[[#This Row],[Region]]=Selected_Region, tblSalaries[[#This Row],[Job Type]]=Selected_Job_Type), COUNT($C$5:C1485), "")</f>
        <v/>
      </c>
      <c r="D1486" s="5">
        <v>41068.786620370367</v>
      </c>
      <c r="E1486" s="6">
        <v>1130000</v>
      </c>
      <c r="F1486" s="3">
        <v>1130000</v>
      </c>
      <c r="G1486" s="3" t="s">
        <v>31</v>
      </c>
      <c r="H1486" s="3">
        <f>tblSalaries[[#This Row],[clean Salary (in local currency)]]*VLOOKUP(tblSalaries[[#This Row],[Currency]],tblXrate[#Data],2,FALSE)</f>
        <v>20122.945856810104</v>
      </c>
      <c r="I1486" s="3" t="s">
        <v>1776</v>
      </c>
      <c r="J1486" s="3" t="s">
        <v>112</v>
      </c>
      <c r="K1486" s="3" t="s">
        <v>1</v>
      </c>
      <c r="L1486" s="3" t="str">
        <f>VLOOKUP(tblSalaries[[#This Row],[Where do you work]],tblCountries[[Actual]:[Mapping]],2,FALSE)</f>
        <v>India</v>
      </c>
      <c r="M1486" s="12" t="str">
        <f>VLOOKUP(tblSalaries[[#This Row],[clean Country]], mapping!$M$4:$N$137, 2, FALSE)</f>
        <v>Asia</v>
      </c>
      <c r="N1486" s="3" t="s">
        <v>61</v>
      </c>
      <c r="O1486" s="12">
        <v>8</v>
      </c>
      <c r="P1486" s="3">
        <v>3</v>
      </c>
    </row>
    <row r="1487" spans="2:16" ht="15" customHeight="1">
      <c r="B1487" s="3" t="s">
        <v>3080</v>
      </c>
      <c r="C1487" s="12" t="str">
        <f>IF(AND(tblSalaries[[#This Row],[Region]]=Selected_Region, tblSalaries[[#This Row],[Job Type]]=Selected_Job_Type), COUNT($C$5:C1486), "")</f>
        <v/>
      </c>
      <c r="D1487" s="5">
        <v>41056.13853009259</v>
      </c>
      <c r="E1487" s="6">
        <v>32000</v>
      </c>
      <c r="F1487" s="3">
        <v>32000</v>
      </c>
      <c r="G1487" s="3" t="s">
        <v>36</v>
      </c>
      <c r="H1487" s="3">
        <f>tblSalaries[[#This Row],[clean Salary (in local currency)]]*VLOOKUP(tblSalaries[[#This Row],[Currency]],tblXrate[#Data],2,FALSE)</f>
        <v>32000</v>
      </c>
      <c r="I1487" s="3" t="s">
        <v>3081</v>
      </c>
      <c r="J1487" s="3" t="s">
        <v>134</v>
      </c>
      <c r="K1487" s="3" t="s">
        <v>0</v>
      </c>
      <c r="L1487" s="3" t="str">
        <f>VLOOKUP(tblSalaries[[#This Row],[Where do you work]],tblCountries[[Actual]:[Mapping]],2,FALSE)</f>
        <v>USA</v>
      </c>
      <c r="M1487" s="12" t="str">
        <f>VLOOKUP(tblSalaries[[#This Row],[clean Country]], mapping!$M$4:$N$137, 2, FALSE)</f>
        <v>US / Canada</v>
      </c>
      <c r="N1487" s="3" t="s">
        <v>38</v>
      </c>
      <c r="O1487" s="12">
        <v>5</v>
      </c>
      <c r="P1487" s="3">
        <v>1</v>
      </c>
    </row>
    <row r="1488" spans="2:16" ht="15" customHeight="1">
      <c r="B1488" s="3" t="s">
        <v>2120</v>
      </c>
      <c r="C1488" s="12" t="str">
        <f>IF(AND(tblSalaries[[#This Row],[Region]]=Selected_Region, tblSalaries[[#This Row],[Job Type]]=Selected_Job_Type), COUNT($C$5:C1487), "")</f>
        <v/>
      </c>
      <c r="D1488" s="5">
        <v>41059.700370370374</v>
      </c>
      <c r="E1488" s="6">
        <v>1700</v>
      </c>
      <c r="F1488" s="3">
        <v>20400</v>
      </c>
      <c r="G1488" s="3" t="s">
        <v>36</v>
      </c>
      <c r="H1488" s="3">
        <f>tblSalaries[[#This Row],[clean Salary (in local currency)]]*VLOOKUP(tblSalaries[[#This Row],[Currency]],tblXrate[#Data],2,FALSE)</f>
        <v>20400</v>
      </c>
      <c r="I1488" s="3" t="s">
        <v>2121</v>
      </c>
      <c r="J1488" s="3" t="s">
        <v>134</v>
      </c>
      <c r="K1488" s="3" t="s">
        <v>2122</v>
      </c>
      <c r="L1488" s="3" t="str">
        <f>VLOOKUP(tblSalaries[[#This Row],[Where do you work]],tblCountries[[Actual]:[Mapping]],2,FALSE)</f>
        <v>Myanmar</v>
      </c>
      <c r="M1488" s="12" t="str">
        <f>VLOOKUP(tblSalaries[[#This Row],[clean Country]], mapping!$M$4:$N$137, 2, FALSE)</f>
        <v>Asia</v>
      </c>
      <c r="N1488" s="3" t="s">
        <v>73</v>
      </c>
      <c r="O1488" s="12">
        <v>1.5</v>
      </c>
      <c r="P1488" s="3">
        <v>10</v>
      </c>
    </row>
    <row r="1489" spans="2:16" ht="15" customHeight="1">
      <c r="B1489" s="3" t="s">
        <v>3084</v>
      </c>
      <c r="C1489" s="12" t="str">
        <f>IF(AND(tblSalaries[[#This Row],[Region]]=Selected_Region, tblSalaries[[#This Row],[Job Type]]=Selected_Job_Type), COUNT($C$5:C1488), "")</f>
        <v/>
      </c>
      <c r="D1489" s="5">
        <v>41055.063148148147</v>
      </c>
      <c r="E1489" s="6" t="s">
        <v>3085</v>
      </c>
      <c r="F1489" s="3">
        <v>456000</v>
      </c>
      <c r="G1489" s="3" t="s">
        <v>972</v>
      </c>
      <c r="H1489" s="3">
        <f>tblSalaries[[#This Row],[clean Salary (in local currency)]]*VLOOKUP(tblSalaries[[#This Row],[Currency]],tblXrate[#Data],2,FALSE)</f>
        <v>10809.503829551191</v>
      </c>
      <c r="I1489" s="3" t="s">
        <v>3086</v>
      </c>
      <c r="J1489" s="3" t="s">
        <v>632</v>
      </c>
      <c r="K1489" s="3" t="s">
        <v>131</v>
      </c>
      <c r="L1489" s="3" t="str">
        <f>VLOOKUP(tblSalaries[[#This Row],[Where do you work]],tblCountries[[Actual]:[Mapping]],2,FALSE)</f>
        <v>Philippines</v>
      </c>
      <c r="M1489" s="12" t="str">
        <f>VLOOKUP(tblSalaries[[#This Row],[clean Country]], mapping!$M$4:$N$137, 2, FALSE)</f>
        <v>Pacific</v>
      </c>
      <c r="N1489" s="3" t="s">
        <v>38</v>
      </c>
      <c r="O1489" s="12">
        <v>5</v>
      </c>
    </row>
    <row r="1490" spans="2:16" ht="15" customHeight="1">
      <c r="B1490" s="3" t="s">
        <v>3087</v>
      </c>
      <c r="C1490" s="12" t="str">
        <f>IF(AND(tblSalaries[[#This Row],[Region]]=Selected_Region, tblSalaries[[#This Row],[Job Type]]=Selected_Job_Type), COUNT($C$5:C1489), "")</f>
        <v/>
      </c>
      <c r="D1490" s="5">
        <v>41056.990312499998</v>
      </c>
      <c r="E1490" s="6">
        <v>18060</v>
      </c>
      <c r="F1490" s="3">
        <v>18060</v>
      </c>
      <c r="G1490" s="3" t="s">
        <v>36</v>
      </c>
      <c r="H1490" s="3">
        <f>tblSalaries[[#This Row],[clean Salary (in local currency)]]*VLOOKUP(tblSalaries[[#This Row],[Currency]],tblXrate[#Data],2,FALSE)</f>
        <v>18060</v>
      </c>
      <c r="I1490" s="3" t="s">
        <v>3088</v>
      </c>
      <c r="J1490" s="3" t="s">
        <v>632</v>
      </c>
      <c r="K1490" s="3" t="s">
        <v>131</v>
      </c>
      <c r="L1490" s="3" t="str">
        <f>VLOOKUP(tblSalaries[[#This Row],[Where do you work]],tblCountries[[Actual]:[Mapping]],2,FALSE)</f>
        <v>Philippines</v>
      </c>
      <c r="M1490" s="12" t="str">
        <f>VLOOKUP(tblSalaries[[#This Row],[clean Country]], mapping!$M$4:$N$137, 2, FALSE)</f>
        <v>Pacific</v>
      </c>
      <c r="N1490" s="3" t="s">
        <v>38</v>
      </c>
      <c r="O1490" s="12">
        <v>5</v>
      </c>
      <c r="P1490" s="3">
        <v>12</v>
      </c>
    </row>
    <row r="1491" spans="2:16" ht="15" customHeight="1">
      <c r="B1491" s="3" t="s">
        <v>3089</v>
      </c>
      <c r="C1491" s="12" t="str">
        <f>IF(AND(tblSalaries[[#This Row],[Region]]=Selected_Region, tblSalaries[[#This Row],[Job Type]]=Selected_Job_Type), COUNT($C$5:C1490), "")</f>
        <v/>
      </c>
      <c r="D1491" s="5">
        <v>41060.964675925927</v>
      </c>
      <c r="E1491" s="6" t="s">
        <v>453</v>
      </c>
      <c r="F1491" s="3">
        <v>25000</v>
      </c>
      <c r="G1491" s="3" t="s">
        <v>108</v>
      </c>
      <c r="H1491" s="3">
        <f>tblSalaries[[#This Row],[clean Salary (in local currency)]]*VLOOKUP(tblSalaries[[#This Row],[Currency]],tblXrate[#Data],2,FALSE)</f>
        <v>39404.456801682099</v>
      </c>
      <c r="I1491" s="3" t="s">
        <v>3090</v>
      </c>
      <c r="J1491" s="3" t="s">
        <v>632</v>
      </c>
      <c r="K1491" s="3" t="s">
        <v>89</v>
      </c>
      <c r="L1491" s="3" t="str">
        <f>VLOOKUP(tblSalaries[[#This Row],[Where do you work]],tblCountries[[Actual]:[Mapping]],2,FALSE)</f>
        <v>UK</v>
      </c>
      <c r="M1491" s="12" t="str">
        <f>VLOOKUP(tblSalaries[[#This Row],[clean Country]], mapping!$M$4:$N$137, 2, FALSE)</f>
        <v>EU</v>
      </c>
      <c r="N1491" s="3" t="s">
        <v>38</v>
      </c>
      <c r="O1491" s="12">
        <v>5</v>
      </c>
      <c r="P1491" s="3">
        <v>2</v>
      </c>
    </row>
    <row r="1492" spans="2:16" ht="15" customHeight="1">
      <c r="B1492" s="3" t="s">
        <v>3091</v>
      </c>
      <c r="C1492" s="12" t="str">
        <f>IF(AND(tblSalaries[[#This Row],[Region]]=Selected_Region, tblSalaries[[#This Row],[Job Type]]=Selected_Job_Type), COUNT($C$5:C1491), "")</f>
        <v/>
      </c>
      <c r="D1492" s="5">
        <v>41055.231747685182</v>
      </c>
      <c r="E1492" s="6">
        <v>45000</v>
      </c>
      <c r="F1492" s="3">
        <v>45000</v>
      </c>
      <c r="G1492" s="3" t="s">
        <v>36</v>
      </c>
      <c r="H1492" s="3">
        <f>tblSalaries[[#This Row],[clean Salary (in local currency)]]*VLOOKUP(tblSalaries[[#This Row],[Currency]],tblXrate[#Data],2,FALSE)</f>
        <v>45000</v>
      </c>
      <c r="I1492" s="3" t="s">
        <v>3092</v>
      </c>
      <c r="J1492" s="3" t="s">
        <v>632</v>
      </c>
      <c r="K1492" s="3" t="s">
        <v>0</v>
      </c>
      <c r="L1492" s="3" t="str">
        <f>VLOOKUP(tblSalaries[[#This Row],[Where do you work]],tblCountries[[Actual]:[Mapping]],2,FALSE)</f>
        <v>USA</v>
      </c>
      <c r="M1492" s="12" t="str">
        <f>VLOOKUP(tblSalaries[[#This Row],[clean Country]], mapping!$M$4:$N$137, 2, FALSE)</f>
        <v>US / Canada</v>
      </c>
      <c r="N1492" s="3" t="s">
        <v>61</v>
      </c>
      <c r="O1492" s="12">
        <v>8</v>
      </c>
    </row>
    <row r="1493" spans="2:16" ht="15" customHeight="1">
      <c r="B1493" s="3" t="s">
        <v>3093</v>
      </c>
      <c r="C1493" s="12" t="str">
        <f>IF(AND(tblSalaries[[#This Row],[Region]]=Selected_Region, tblSalaries[[#This Row],[Job Type]]=Selected_Job_Type), COUNT($C$5:C1492), "")</f>
        <v/>
      </c>
      <c r="D1493" s="5">
        <v>41059.976388888892</v>
      </c>
      <c r="E1493" s="6">
        <v>32000</v>
      </c>
      <c r="F1493" s="3">
        <v>32000</v>
      </c>
      <c r="G1493" s="3" t="s">
        <v>36</v>
      </c>
      <c r="H1493" s="3">
        <f>tblSalaries[[#This Row],[clean Salary (in local currency)]]*VLOOKUP(tblSalaries[[#This Row],[Currency]],tblXrate[#Data],2,FALSE)</f>
        <v>32000</v>
      </c>
      <c r="I1493" s="3" t="s">
        <v>3094</v>
      </c>
      <c r="J1493" s="3" t="s">
        <v>632</v>
      </c>
      <c r="K1493" s="3" t="s">
        <v>0</v>
      </c>
      <c r="L1493" s="3" t="str">
        <f>VLOOKUP(tblSalaries[[#This Row],[Where do you work]],tblCountries[[Actual]:[Mapping]],2,FALSE)</f>
        <v>USA</v>
      </c>
      <c r="M1493" s="12" t="str">
        <f>VLOOKUP(tblSalaries[[#This Row],[clean Country]], mapping!$M$4:$N$137, 2, FALSE)</f>
        <v>US / Canada</v>
      </c>
      <c r="N1493" s="3" t="s">
        <v>38</v>
      </c>
      <c r="O1493" s="12">
        <v>5</v>
      </c>
      <c r="P1493" s="3">
        <v>10</v>
      </c>
    </row>
    <row r="1494" spans="2:16" ht="15" customHeight="1">
      <c r="B1494" s="3" t="s">
        <v>3095</v>
      </c>
      <c r="C1494" s="12" t="str">
        <f>IF(AND(tblSalaries[[#This Row],[Region]]=Selected_Region, tblSalaries[[#This Row],[Job Type]]=Selected_Job_Type), COUNT($C$5:C1493), "")</f>
        <v/>
      </c>
      <c r="D1494" s="5">
        <v>41055.02983796296</v>
      </c>
      <c r="E1494" s="6">
        <v>54000</v>
      </c>
      <c r="F1494" s="3">
        <v>54000</v>
      </c>
      <c r="G1494" s="3" t="s">
        <v>36</v>
      </c>
      <c r="H1494" s="3">
        <f>tblSalaries[[#This Row],[clean Salary (in local currency)]]*VLOOKUP(tblSalaries[[#This Row],[Currency]],tblXrate[#Data],2,FALSE)</f>
        <v>54000</v>
      </c>
      <c r="I1494" s="3" t="s">
        <v>3096</v>
      </c>
      <c r="J1494" s="3" t="s">
        <v>112</v>
      </c>
      <c r="K1494" s="3" t="s">
        <v>0</v>
      </c>
      <c r="L1494" s="3" t="str">
        <f>VLOOKUP(tblSalaries[[#This Row],[Where do you work]],tblCountries[[Actual]:[Mapping]],2,FALSE)</f>
        <v>USA</v>
      </c>
      <c r="M1494" s="12" t="str">
        <f>VLOOKUP(tblSalaries[[#This Row],[clean Country]], mapping!$M$4:$N$137, 2, FALSE)</f>
        <v>US / Canada</v>
      </c>
      <c r="N1494" s="3" t="s">
        <v>34</v>
      </c>
      <c r="O1494" s="12">
        <v>2.5</v>
      </c>
    </row>
    <row r="1495" spans="2:16" ht="15" customHeight="1">
      <c r="B1495" s="3" t="s">
        <v>3097</v>
      </c>
      <c r="C1495" s="12" t="str">
        <f>IF(AND(tblSalaries[[#This Row],[Region]]=Selected_Region, tblSalaries[[#This Row],[Job Type]]=Selected_Job_Type), COUNT($C$5:C1494), "")</f>
        <v/>
      </c>
      <c r="D1495" s="5">
        <v>41055.22724537037</v>
      </c>
      <c r="E1495" s="6">
        <v>46000</v>
      </c>
      <c r="F1495" s="3">
        <v>46000</v>
      </c>
      <c r="G1495" s="3" t="s">
        <v>36</v>
      </c>
      <c r="H1495" s="3">
        <f>tblSalaries[[#This Row],[clean Salary (in local currency)]]*VLOOKUP(tblSalaries[[#This Row],[Currency]],tblXrate[#Data],2,FALSE)</f>
        <v>46000</v>
      </c>
      <c r="I1495" s="3" t="s">
        <v>3096</v>
      </c>
      <c r="J1495" s="3" t="s">
        <v>112</v>
      </c>
      <c r="K1495" s="3" t="s">
        <v>0</v>
      </c>
      <c r="L1495" s="3" t="str">
        <f>VLOOKUP(tblSalaries[[#This Row],[Where do you work]],tblCountries[[Actual]:[Mapping]],2,FALSE)</f>
        <v>USA</v>
      </c>
      <c r="M1495" s="12" t="str">
        <f>VLOOKUP(tblSalaries[[#This Row],[clean Country]], mapping!$M$4:$N$137, 2, FALSE)</f>
        <v>US / Canada</v>
      </c>
      <c r="N1495" s="3" t="s">
        <v>34</v>
      </c>
      <c r="O1495" s="12">
        <v>2.5</v>
      </c>
    </row>
    <row r="1496" spans="2:16" ht="15" customHeight="1">
      <c r="B1496" s="3" t="s">
        <v>3098</v>
      </c>
      <c r="C1496" s="12" t="str">
        <f>IF(AND(tblSalaries[[#This Row],[Region]]=Selected_Region, tblSalaries[[#This Row],[Job Type]]=Selected_Job_Type), COUNT($C$5:C1495), "")</f>
        <v/>
      </c>
      <c r="D1496" s="5">
        <v>41058.964409722219</v>
      </c>
      <c r="E1496" s="6">
        <v>49000</v>
      </c>
      <c r="F1496" s="3">
        <v>49000</v>
      </c>
      <c r="G1496" s="3" t="s">
        <v>36</v>
      </c>
      <c r="H1496" s="3">
        <f>tblSalaries[[#This Row],[clean Salary (in local currency)]]*VLOOKUP(tblSalaries[[#This Row],[Currency]],tblXrate[#Data],2,FALSE)</f>
        <v>49000</v>
      </c>
      <c r="I1496" s="3" t="s">
        <v>3096</v>
      </c>
      <c r="J1496" s="3" t="s">
        <v>112</v>
      </c>
      <c r="K1496" s="3" t="s">
        <v>0</v>
      </c>
      <c r="L1496" s="3" t="str">
        <f>VLOOKUP(tblSalaries[[#This Row],[Where do you work]],tblCountries[[Actual]:[Mapping]],2,FALSE)</f>
        <v>USA</v>
      </c>
      <c r="M1496" s="12" t="str">
        <f>VLOOKUP(tblSalaries[[#This Row],[clean Country]], mapping!$M$4:$N$137, 2, FALSE)</f>
        <v>US / Canada</v>
      </c>
      <c r="N1496" s="3" t="s">
        <v>38</v>
      </c>
      <c r="O1496" s="12">
        <v>5</v>
      </c>
      <c r="P1496" s="3">
        <v>10</v>
      </c>
    </row>
    <row r="1497" spans="2:16" ht="15" customHeight="1">
      <c r="B1497" s="3" t="s">
        <v>3099</v>
      </c>
      <c r="C1497" s="12" t="str">
        <f>IF(AND(tblSalaries[[#This Row],[Region]]=Selected_Region, tblSalaries[[#This Row],[Job Type]]=Selected_Job_Type), COUNT($C$5:C1496), "")</f>
        <v/>
      </c>
      <c r="D1497" s="5">
        <v>41060.843287037038</v>
      </c>
      <c r="E1497" s="6" t="s">
        <v>2158</v>
      </c>
      <c r="F1497" s="3">
        <v>35000</v>
      </c>
      <c r="G1497" s="3" t="s">
        <v>108</v>
      </c>
      <c r="H1497" s="3">
        <f>tblSalaries[[#This Row],[clean Salary (in local currency)]]*VLOOKUP(tblSalaries[[#This Row],[Currency]],tblXrate[#Data],2,FALSE)</f>
        <v>55166.239522354947</v>
      </c>
      <c r="I1497" s="3" t="s">
        <v>3096</v>
      </c>
      <c r="J1497" s="3" t="s">
        <v>112</v>
      </c>
      <c r="K1497" s="3" t="s">
        <v>89</v>
      </c>
      <c r="L1497" s="3" t="str">
        <f>VLOOKUP(tblSalaries[[#This Row],[Where do you work]],tblCountries[[Actual]:[Mapping]],2,FALSE)</f>
        <v>UK</v>
      </c>
      <c r="M1497" s="12" t="str">
        <f>VLOOKUP(tblSalaries[[#This Row],[clean Country]], mapping!$M$4:$N$137, 2, FALSE)</f>
        <v>EU</v>
      </c>
      <c r="N1497" s="3" t="s">
        <v>38</v>
      </c>
      <c r="O1497" s="12">
        <v>5</v>
      </c>
      <c r="P1497" s="3">
        <v>3</v>
      </c>
    </row>
    <row r="1498" spans="2:16" ht="15" customHeight="1">
      <c r="B1498" s="3" t="s">
        <v>3100</v>
      </c>
      <c r="C1498" s="12" t="str">
        <f>IF(AND(tblSalaries[[#This Row],[Region]]=Selected_Region, tblSalaries[[#This Row],[Job Type]]=Selected_Job_Type), COUNT($C$5:C1497), "")</f>
        <v/>
      </c>
      <c r="D1498" s="5">
        <v>41067.638807870368</v>
      </c>
      <c r="E1498" s="6">
        <v>50000</v>
      </c>
      <c r="F1498" s="3">
        <v>50000</v>
      </c>
      <c r="G1498" s="3" t="s">
        <v>108</v>
      </c>
      <c r="H1498" s="3">
        <f>tblSalaries[[#This Row],[clean Salary (in local currency)]]*VLOOKUP(tblSalaries[[#This Row],[Currency]],tblXrate[#Data],2,FALSE)</f>
        <v>78808.913603364199</v>
      </c>
      <c r="I1498" s="3" t="s">
        <v>3096</v>
      </c>
      <c r="J1498" s="3" t="s">
        <v>112</v>
      </c>
      <c r="K1498" s="3" t="s">
        <v>89</v>
      </c>
      <c r="L1498" s="3" t="str">
        <f>VLOOKUP(tblSalaries[[#This Row],[Where do you work]],tblCountries[[Actual]:[Mapping]],2,FALSE)</f>
        <v>UK</v>
      </c>
      <c r="M1498" s="12" t="str">
        <f>VLOOKUP(tblSalaries[[#This Row],[clean Country]], mapping!$M$4:$N$137, 2, FALSE)</f>
        <v>EU</v>
      </c>
      <c r="N1498" s="3" t="s">
        <v>34</v>
      </c>
      <c r="O1498" s="12">
        <v>2.5</v>
      </c>
      <c r="P1498" s="3">
        <v>2</v>
      </c>
    </row>
    <row r="1499" spans="2:16" ht="15" customHeight="1">
      <c r="B1499" s="3" t="s">
        <v>3101</v>
      </c>
      <c r="C1499" s="12" t="str">
        <f>IF(AND(tblSalaries[[#This Row],[Region]]=Selected_Region, tblSalaries[[#This Row],[Job Type]]=Selected_Job_Type), COUNT($C$5:C1498), "")</f>
        <v/>
      </c>
      <c r="D1499" s="5">
        <v>41055.222719907404</v>
      </c>
      <c r="E1499" s="6">
        <v>50000</v>
      </c>
      <c r="F1499" s="3">
        <v>50000</v>
      </c>
      <c r="G1499" s="3" t="s">
        <v>36</v>
      </c>
      <c r="H1499" s="3">
        <f>tblSalaries[[#This Row],[clean Salary (in local currency)]]*VLOOKUP(tblSalaries[[#This Row],[Currency]],tblXrate[#Data],2,FALSE)</f>
        <v>50000</v>
      </c>
      <c r="I1499" s="3" t="s">
        <v>3102</v>
      </c>
      <c r="J1499" s="3" t="s">
        <v>112</v>
      </c>
      <c r="K1499" s="3" t="s">
        <v>0</v>
      </c>
      <c r="L1499" s="3" t="str">
        <f>VLOOKUP(tblSalaries[[#This Row],[Where do you work]],tblCountries[[Actual]:[Mapping]],2,FALSE)</f>
        <v>USA</v>
      </c>
      <c r="M1499" s="12" t="str">
        <f>VLOOKUP(tblSalaries[[#This Row],[clean Country]], mapping!$M$4:$N$137, 2, FALSE)</f>
        <v>US / Canada</v>
      </c>
      <c r="N1499" s="3" t="s">
        <v>34</v>
      </c>
      <c r="O1499" s="12">
        <v>2.5</v>
      </c>
    </row>
    <row r="1500" spans="2:16" ht="15" customHeight="1">
      <c r="B1500" s="3" t="s">
        <v>3103</v>
      </c>
      <c r="C1500" s="12" t="str">
        <f>IF(AND(tblSalaries[[#This Row],[Region]]=Selected_Region, tblSalaries[[#This Row],[Job Type]]=Selected_Job_Type), COUNT($C$5:C1499), "")</f>
        <v/>
      </c>
      <c r="D1500" s="5">
        <v>41058.411134259259</v>
      </c>
      <c r="E1500" s="6" t="s">
        <v>3104</v>
      </c>
      <c r="F1500" s="3">
        <v>48000</v>
      </c>
      <c r="G1500" s="3" t="s">
        <v>63</v>
      </c>
      <c r="H1500" s="3">
        <f>tblSalaries[[#This Row],[clean Salary (in local currency)]]*VLOOKUP(tblSalaries[[#This Row],[Currency]],tblXrate[#Data],2,FALSE)</f>
        <v>48955.663507326513</v>
      </c>
      <c r="I1500" s="3" t="s">
        <v>3102</v>
      </c>
      <c r="J1500" s="3" t="s">
        <v>112</v>
      </c>
      <c r="K1500" s="3" t="s">
        <v>64</v>
      </c>
      <c r="L1500" s="3" t="str">
        <f>VLOOKUP(tblSalaries[[#This Row],[Where do you work]],tblCountries[[Actual]:[Mapping]],2,FALSE)</f>
        <v>Australia</v>
      </c>
      <c r="M1500" s="12" t="str">
        <f>VLOOKUP(tblSalaries[[#This Row],[clean Country]], mapping!$M$4:$N$137, 2, FALSE)</f>
        <v>Pacific</v>
      </c>
      <c r="N1500" s="3" t="s">
        <v>73</v>
      </c>
      <c r="O1500" s="12">
        <v>1.5</v>
      </c>
      <c r="P1500" s="3">
        <v>2</v>
      </c>
    </row>
    <row r="1501" spans="2:16" ht="15" customHeight="1">
      <c r="B1501" s="3" t="s">
        <v>2297</v>
      </c>
      <c r="C1501" s="12" t="str">
        <f>IF(AND(tblSalaries[[#This Row],[Region]]=Selected_Region, tblSalaries[[#This Row],[Job Type]]=Selected_Job_Type), COUNT($C$5:C1500), "")</f>
        <v/>
      </c>
      <c r="D1501" s="5">
        <v>41055.554201388892</v>
      </c>
      <c r="E1501" s="6" t="s">
        <v>2298</v>
      </c>
      <c r="F1501" s="3">
        <v>1150000</v>
      </c>
      <c r="G1501" s="3" t="s">
        <v>31</v>
      </c>
      <c r="H1501" s="3">
        <f>tblSalaries[[#This Row],[clean Salary (in local currency)]]*VLOOKUP(tblSalaries[[#This Row],[Currency]],tblXrate[#Data],2,FALSE)</f>
        <v>20479.104190558952</v>
      </c>
      <c r="I1501" s="3" t="s">
        <v>2299</v>
      </c>
      <c r="J1501" s="3" t="s">
        <v>134</v>
      </c>
      <c r="K1501" s="3" t="s">
        <v>1</v>
      </c>
      <c r="L1501" s="3" t="str">
        <f>VLOOKUP(tblSalaries[[#This Row],[Where do you work]],tblCountries[[Actual]:[Mapping]],2,FALSE)</f>
        <v>India</v>
      </c>
      <c r="M1501" s="12" t="str">
        <f>VLOOKUP(tblSalaries[[#This Row],[clean Country]], mapping!$M$4:$N$137, 2, FALSE)</f>
        <v>Asia</v>
      </c>
      <c r="N1501" s="3" t="s">
        <v>34</v>
      </c>
      <c r="O1501" s="12">
        <v>2.5</v>
      </c>
      <c r="P1501" s="3">
        <v>7</v>
      </c>
    </row>
    <row r="1502" spans="2:16" ht="15" customHeight="1">
      <c r="B1502" s="3" t="s">
        <v>2939</v>
      </c>
      <c r="C1502" s="12" t="str">
        <f>IF(AND(tblSalaries[[#This Row],[Region]]=Selected_Region, tblSalaries[[#This Row],[Job Type]]=Selected_Job_Type), COUNT($C$5:C1501), "")</f>
        <v/>
      </c>
      <c r="D1502" s="5">
        <v>41059.603437500002</v>
      </c>
      <c r="E1502" s="6" t="s">
        <v>2940</v>
      </c>
      <c r="F1502" s="3">
        <v>1150000</v>
      </c>
      <c r="G1502" s="3" t="s">
        <v>31</v>
      </c>
      <c r="H1502" s="3">
        <f>tblSalaries[[#This Row],[clean Salary (in local currency)]]*VLOOKUP(tblSalaries[[#This Row],[Currency]],tblXrate[#Data],2,FALSE)</f>
        <v>20479.104190558952</v>
      </c>
      <c r="I1502" s="3" t="s">
        <v>2915</v>
      </c>
      <c r="J1502" s="3" t="s">
        <v>134</v>
      </c>
      <c r="K1502" s="3" t="s">
        <v>1</v>
      </c>
      <c r="L1502" s="3" t="str">
        <f>VLOOKUP(tblSalaries[[#This Row],[Where do you work]],tblCountries[[Actual]:[Mapping]],2,FALSE)</f>
        <v>India</v>
      </c>
      <c r="M1502" s="12" t="str">
        <f>VLOOKUP(tblSalaries[[#This Row],[clean Country]], mapping!$M$4:$N$137, 2, FALSE)</f>
        <v>Asia</v>
      </c>
      <c r="N1502" s="3" t="s">
        <v>61</v>
      </c>
      <c r="O1502" s="12">
        <v>8</v>
      </c>
      <c r="P1502" s="3">
        <v>12</v>
      </c>
    </row>
    <row r="1503" spans="2:16" ht="15" customHeight="1">
      <c r="B1503" s="3" t="s">
        <v>898</v>
      </c>
      <c r="C1503" s="12" t="str">
        <f>IF(AND(tblSalaries[[#This Row],[Region]]=Selected_Region, tblSalaries[[#This Row],[Job Type]]=Selected_Job_Type), COUNT($C$5:C1502), "")</f>
        <v/>
      </c>
      <c r="D1503" s="5">
        <v>41055.873067129629</v>
      </c>
      <c r="E1503" s="6" t="s">
        <v>899</v>
      </c>
      <c r="F1503" s="3">
        <v>1152000</v>
      </c>
      <c r="G1503" s="3" t="s">
        <v>31</v>
      </c>
      <c r="H1503" s="3">
        <f>tblSalaries[[#This Row],[clean Salary (in local currency)]]*VLOOKUP(tblSalaries[[#This Row],[Currency]],tblXrate[#Data],2,FALSE)</f>
        <v>20514.720023933838</v>
      </c>
      <c r="I1503" s="3" t="s">
        <v>900</v>
      </c>
      <c r="J1503" s="3" t="s">
        <v>45</v>
      </c>
      <c r="K1503" s="3" t="s">
        <v>1</v>
      </c>
      <c r="L1503" s="3" t="str">
        <f>VLOOKUP(tblSalaries[[#This Row],[Where do you work]],tblCountries[[Actual]:[Mapping]],2,FALSE)</f>
        <v>India</v>
      </c>
      <c r="M1503" s="12" t="str">
        <f>VLOOKUP(tblSalaries[[#This Row],[clean Country]], mapping!$M$4:$N$137, 2, FALSE)</f>
        <v>Asia</v>
      </c>
      <c r="N1503" s="3" t="s">
        <v>38</v>
      </c>
      <c r="O1503" s="12">
        <v>5</v>
      </c>
      <c r="P1503" s="3">
        <v>6</v>
      </c>
    </row>
    <row r="1504" spans="2:16" ht="15" customHeight="1">
      <c r="B1504" s="3" t="s">
        <v>3111</v>
      </c>
      <c r="C1504" s="12" t="str">
        <f>IF(AND(tblSalaries[[#This Row],[Region]]=Selected_Region, tblSalaries[[#This Row],[Job Type]]=Selected_Job_Type), COUNT($C$5:C1503), "")</f>
        <v/>
      </c>
      <c r="D1504" s="5">
        <v>41075.10050925926</v>
      </c>
      <c r="E1504" s="6">
        <v>40000</v>
      </c>
      <c r="F1504" s="3">
        <v>40000</v>
      </c>
      <c r="G1504" s="3" t="s">
        <v>36</v>
      </c>
      <c r="H1504" s="3">
        <f>tblSalaries[[#This Row],[clean Salary (in local currency)]]*VLOOKUP(tblSalaries[[#This Row],[Currency]],tblXrate[#Data],2,FALSE)</f>
        <v>40000</v>
      </c>
      <c r="I1504" s="3" t="s">
        <v>3112</v>
      </c>
      <c r="J1504" s="3" t="s">
        <v>184</v>
      </c>
      <c r="K1504" s="3" t="s">
        <v>0</v>
      </c>
      <c r="L1504" s="3" t="str">
        <f>VLOOKUP(tblSalaries[[#This Row],[Where do you work]],tblCountries[[Actual]:[Mapping]],2,FALSE)</f>
        <v>USA</v>
      </c>
      <c r="M1504" s="12" t="str">
        <f>VLOOKUP(tblSalaries[[#This Row],[clean Country]], mapping!$M$4:$N$137, 2, FALSE)</f>
        <v>US / Canada</v>
      </c>
      <c r="N1504" s="3" t="s">
        <v>38</v>
      </c>
      <c r="O1504" s="12">
        <v>5</v>
      </c>
      <c r="P1504" s="3">
        <v>1</v>
      </c>
    </row>
    <row r="1505" spans="2:16" ht="15" customHeight="1">
      <c r="B1505" s="3" t="s">
        <v>3113</v>
      </c>
      <c r="C1505" s="12" t="str">
        <f>IF(AND(tblSalaries[[#This Row],[Region]]=Selected_Region, tblSalaries[[#This Row],[Job Type]]=Selected_Job_Type), COUNT($C$5:C1504), "")</f>
        <v/>
      </c>
      <c r="D1505" s="5">
        <v>41055.028912037036</v>
      </c>
      <c r="E1505" s="6">
        <v>2000</v>
      </c>
      <c r="F1505" s="3">
        <v>24000</v>
      </c>
      <c r="G1505" s="3" t="s">
        <v>36</v>
      </c>
      <c r="H1505" s="3">
        <f>tblSalaries[[#This Row],[clean Salary (in local currency)]]*VLOOKUP(tblSalaries[[#This Row],[Currency]],tblXrate[#Data],2,FALSE)</f>
        <v>24000</v>
      </c>
      <c r="I1505" s="3" t="s">
        <v>3114</v>
      </c>
      <c r="J1505" s="3" t="s">
        <v>134</v>
      </c>
      <c r="K1505" s="3" t="s">
        <v>409</v>
      </c>
      <c r="L1505" s="3" t="str">
        <f>VLOOKUP(tblSalaries[[#This Row],[Where do you work]],tblCountries[[Actual]:[Mapping]],2,FALSE)</f>
        <v>Colombia</v>
      </c>
      <c r="M1505" s="12" t="str">
        <f>VLOOKUP(tblSalaries[[#This Row],[clean Country]], mapping!$M$4:$N$137, 2, FALSE)</f>
        <v>Latin America</v>
      </c>
      <c r="N1505" s="3" t="s">
        <v>61</v>
      </c>
      <c r="O1505" s="12">
        <v>8</v>
      </c>
    </row>
    <row r="1506" spans="2:16" ht="15" customHeight="1">
      <c r="B1506" s="3" t="s">
        <v>3115</v>
      </c>
      <c r="C1506" s="12" t="str">
        <f>IF(AND(tblSalaries[[#This Row],[Region]]=Selected_Region, tblSalaries[[#This Row],[Job Type]]=Selected_Job_Type), COUNT($C$5:C1505), "")</f>
        <v/>
      </c>
      <c r="D1506" s="5">
        <v>41055.135428240741</v>
      </c>
      <c r="E1506" s="6">
        <v>50000</v>
      </c>
      <c r="F1506" s="3">
        <v>50000</v>
      </c>
      <c r="G1506" s="3" t="s">
        <v>36</v>
      </c>
      <c r="H1506" s="3">
        <f>tblSalaries[[#This Row],[clean Salary (in local currency)]]*VLOOKUP(tblSalaries[[#This Row],[Currency]],tblXrate[#Data],2,FALSE)</f>
        <v>50000</v>
      </c>
      <c r="I1506" s="3" t="s">
        <v>3116</v>
      </c>
      <c r="J1506" s="3" t="s">
        <v>112</v>
      </c>
      <c r="K1506" s="3" t="s">
        <v>0</v>
      </c>
      <c r="L1506" s="3" t="str">
        <f>VLOOKUP(tblSalaries[[#This Row],[Where do you work]],tblCountries[[Actual]:[Mapping]],2,FALSE)</f>
        <v>USA</v>
      </c>
      <c r="M1506" s="12" t="str">
        <f>VLOOKUP(tblSalaries[[#This Row],[clean Country]], mapping!$M$4:$N$137, 2, FALSE)</f>
        <v>US / Canada</v>
      </c>
      <c r="N1506" s="3" t="s">
        <v>38</v>
      </c>
      <c r="O1506" s="12">
        <v>5</v>
      </c>
    </row>
    <row r="1507" spans="2:16" ht="15" customHeight="1">
      <c r="B1507" s="3" t="s">
        <v>3117</v>
      </c>
      <c r="C1507" s="12" t="str">
        <f>IF(AND(tblSalaries[[#This Row],[Region]]=Selected_Region, tblSalaries[[#This Row],[Job Type]]=Selected_Job_Type), COUNT($C$5:C1506), "")</f>
        <v/>
      </c>
      <c r="D1507" s="5">
        <v>41055.136782407404</v>
      </c>
      <c r="E1507" s="6">
        <v>12000</v>
      </c>
      <c r="F1507" s="3">
        <v>12000</v>
      </c>
      <c r="G1507" s="3" t="s">
        <v>36</v>
      </c>
      <c r="H1507" s="3">
        <f>tblSalaries[[#This Row],[clean Salary (in local currency)]]*VLOOKUP(tblSalaries[[#This Row],[Currency]],tblXrate[#Data],2,FALSE)</f>
        <v>12000</v>
      </c>
      <c r="I1507" s="3" t="s">
        <v>3118</v>
      </c>
      <c r="J1507" s="3" t="s">
        <v>112</v>
      </c>
      <c r="K1507" s="3" t="s">
        <v>3119</v>
      </c>
      <c r="L1507" s="3" t="str">
        <f>VLOOKUP(tblSalaries[[#This Row],[Where do you work]],tblCountries[[Actual]:[Mapping]],2,FALSE)</f>
        <v>Estonia</v>
      </c>
      <c r="M1507" s="12" t="str">
        <f>VLOOKUP(tblSalaries[[#This Row],[clean Country]], mapping!$M$4:$N$137, 2, FALSE)</f>
        <v>EU</v>
      </c>
      <c r="N1507" s="3" t="s">
        <v>61</v>
      </c>
      <c r="O1507" s="12">
        <v>8</v>
      </c>
    </row>
    <row r="1508" spans="2:16" ht="15" customHeight="1">
      <c r="B1508" s="3" t="s">
        <v>3120</v>
      </c>
      <c r="C1508" s="12" t="str">
        <f>IF(AND(tblSalaries[[#This Row],[Region]]=Selected_Region, tblSalaries[[#This Row],[Job Type]]=Selected_Job_Type), COUNT($C$5:C1507), "")</f>
        <v/>
      </c>
      <c r="D1508" s="5">
        <v>41058.509745370371</v>
      </c>
      <c r="E1508" s="6">
        <v>54000</v>
      </c>
      <c r="F1508" s="3">
        <v>54000</v>
      </c>
      <c r="G1508" s="3" t="s">
        <v>36</v>
      </c>
      <c r="H1508" s="3">
        <f>tblSalaries[[#This Row],[clean Salary (in local currency)]]*VLOOKUP(tblSalaries[[#This Row],[Currency]],tblXrate[#Data],2,FALSE)</f>
        <v>54000</v>
      </c>
      <c r="I1508" s="3" t="s">
        <v>3121</v>
      </c>
      <c r="J1508" s="3" t="s">
        <v>112</v>
      </c>
      <c r="K1508" s="3" t="s">
        <v>0</v>
      </c>
      <c r="L1508" s="3" t="str">
        <f>VLOOKUP(tblSalaries[[#This Row],[Where do you work]],tblCountries[[Actual]:[Mapping]],2,FALSE)</f>
        <v>USA</v>
      </c>
      <c r="M1508" s="12" t="str">
        <f>VLOOKUP(tblSalaries[[#This Row],[clean Country]], mapping!$M$4:$N$137, 2, FALSE)</f>
        <v>US / Canada</v>
      </c>
      <c r="N1508" s="3" t="s">
        <v>61</v>
      </c>
      <c r="O1508" s="12">
        <v>8</v>
      </c>
      <c r="P1508" s="3">
        <v>6</v>
      </c>
    </row>
    <row r="1509" spans="2:16" ht="15" customHeight="1">
      <c r="B1509" s="3" t="s">
        <v>2567</v>
      </c>
      <c r="C1509" s="12" t="str">
        <f>IF(AND(tblSalaries[[#This Row],[Region]]=Selected_Region, tblSalaries[[#This Row],[Job Type]]=Selected_Job_Type), COUNT($C$5:C1508), "")</f>
        <v/>
      </c>
      <c r="D1509" s="5">
        <v>41055.127847222226</v>
      </c>
      <c r="E1509" s="6" t="s">
        <v>2568</v>
      </c>
      <c r="F1509" s="3">
        <v>52000</v>
      </c>
      <c r="G1509" s="3" t="s">
        <v>48</v>
      </c>
      <c r="H1509" s="3">
        <f>tblSalaries[[#This Row],[clean Salary (in local currency)]]*VLOOKUP(tblSalaries[[#This Row],[Currency]],tblXrate[#Data],2,FALSE)</f>
        <v>51134.799197576998</v>
      </c>
      <c r="I1509" s="3" t="s">
        <v>2569</v>
      </c>
      <c r="J1509" s="3" t="s">
        <v>134</v>
      </c>
      <c r="K1509" s="3" t="s">
        <v>50</v>
      </c>
      <c r="L1509" s="3" t="str">
        <f>VLOOKUP(tblSalaries[[#This Row],[Where do you work]],tblCountries[[Actual]:[Mapping]],2,FALSE)</f>
        <v>Canada</v>
      </c>
      <c r="M1509" s="12" t="str">
        <f>VLOOKUP(tblSalaries[[#This Row],[clean Country]], mapping!$M$4:$N$137, 2, FALSE)</f>
        <v>US / Canada</v>
      </c>
      <c r="N1509" s="3" t="s">
        <v>38</v>
      </c>
      <c r="O1509" s="12">
        <v>5</v>
      </c>
    </row>
    <row r="1510" spans="2:16" ht="15" customHeight="1">
      <c r="B1510" s="3" t="s">
        <v>3124</v>
      </c>
      <c r="C1510" s="12" t="str">
        <f>IF(AND(tblSalaries[[#This Row],[Region]]=Selected_Region, tblSalaries[[#This Row],[Job Type]]=Selected_Job_Type), COUNT($C$5:C1509), "")</f>
        <v/>
      </c>
      <c r="D1510" s="5">
        <v>41055.179340277777</v>
      </c>
      <c r="E1510" s="6">
        <v>65000</v>
      </c>
      <c r="F1510" s="3">
        <v>65000</v>
      </c>
      <c r="G1510" s="3" t="s">
        <v>36</v>
      </c>
      <c r="H1510" s="3">
        <f>tblSalaries[[#This Row],[clean Salary (in local currency)]]*VLOOKUP(tblSalaries[[#This Row],[Currency]],tblXrate[#Data],2,FALSE)</f>
        <v>65000</v>
      </c>
      <c r="I1510" s="3" t="s">
        <v>3125</v>
      </c>
      <c r="J1510" s="3" t="s">
        <v>134</v>
      </c>
      <c r="K1510" s="3" t="s">
        <v>0</v>
      </c>
      <c r="L1510" s="3" t="str">
        <f>VLOOKUP(tblSalaries[[#This Row],[Where do you work]],tblCountries[[Actual]:[Mapping]],2,FALSE)</f>
        <v>USA</v>
      </c>
      <c r="M1510" s="12" t="str">
        <f>VLOOKUP(tblSalaries[[#This Row],[clean Country]], mapping!$M$4:$N$137, 2, FALSE)</f>
        <v>US / Canada</v>
      </c>
      <c r="N1510" s="3" t="s">
        <v>61</v>
      </c>
      <c r="O1510" s="12">
        <v>8</v>
      </c>
    </row>
    <row r="1511" spans="2:16" ht="15" customHeight="1">
      <c r="B1511" s="3" t="s">
        <v>2851</v>
      </c>
      <c r="C1511" s="12" t="str">
        <f>IF(AND(tblSalaries[[#This Row],[Region]]=Selected_Region, tblSalaries[[#This Row],[Job Type]]=Selected_Job_Type), COUNT($C$5:C1510), "")</f>
        <v/>
      </c>
      <c r="D1511" s="5">
        <v>41074.918807870374</v>
      </c>
      <c r="E1511" s="6">
        <v>1720</v>
      </c>
      <c r="F1511" s="3">
        <v>20640</v>
      </c>
      <c r="G1511" s="3" t="s">
        <v>36</v>
      </c>
      <c r="H1511" s="3">
        <f>tblSalaries[[#This Row],[clean Salary (in local currency)]]*VLOOKUP(tblSalaries[[#This Row],[Currency]],tblXrate[#Data],2,FALSE)</f>
        <v>20640</v>
      </c>
      <c r="I1511" s="3" t="s">
        <v>2852</v>
      </c>
      <c r="J1511" s="3" t="s">
        <v>134</v>
      </c>
      <c r="K1511" s="3" t="s">
        <v>1057</v>
      </c>
      <c r="L1511" s="3" t="str">
        <f>VLOOKUP(tblSalaries[[#This Row],[Where do you work]],tblCountries[[Actual]:[Mapping]],2,FALSE)</f>
        <v>Singapore</v>
      </c>
      <c r="M1511" s="12" t="str">
        <f>VLOOKUP(tblSalaries[[#This Row],[clean Country]], mapping!$M$4:$N$137, 2, FALSE)</f>
        <v>Asia</v>
      </c>
      <c r="N1511" s="3" t="s">
        <v>38</v>
      </c>
      <c r="O1511" s="12">
        <v>5</v>
      </c>
      <c r="P1511" s="3">
        <v>3</v>
      </c>
    </row>
    <row r="1512" spans="2:16" ht="15" customHeight="1">
      <c r="B1512" s="3" t="s">
        <v>1562</v>
      </c>
      <c r="C1512" s="12" t="str">
        <f>IF(AND(tblSalaries[[#This Row],[Region]]=Selected_Region, tblSalaries[[#This Row],[Job Type]]=Selected_Job_Type), COUNT($C$5:C1511), "")</f>
        <v/>
      </c>
      <c r="D1512" s="5">
        <v>41081.157210648147</v>
      </c>
      <c r="E1512" s="6">
        <v>21000</v>
      </c>
      <c r="F1512" s="3">
        <v>21000</v>
      </c>
      <c r="G1512" s="3" t="s">
        <v>36</v>
      </c>
      <c r="H1512" s="3">
        <f>tblSalaries[[#This Row],[clean Salary (in local currency)]]*VLOOKUP(tblSalaries[[#This Row],[Currency]],tblXrate[#Data],2,FALSE)</f>
        <v>21000</v>
      </c>
      <c r="I1512" s="3" t="s">
        <v>1563</v>
      </c>
      <c r="J1512" s="3" t="s">
        <v>33</v>
      </c>
      <c r="K1512" s="3" t="s">
        <v>1</v>
      </c>
      <c r="L1512" s="3" t="str">
        <f>VLOOKUP(tblSalaries[[#This Row],[Where do you work]],tblCountries[[Actual]:[Mapping]],2,FALSE)</f>
        <v>India</v>
      </c>
      <c r="M1512" s="12" t="str">
        <f>VLOOKUP(tblSalaries[[#This Row],[clean Country]], mapping!$M$4:$N$137, 2, FALSE)</f>
        <v>Asia</v>
      </c>
      <c r="N1512" s="3" t="s">
        <v>61</v>
      </c>
      <c r="O1512" s="12">
        <v>8</v>
      </c>
      <c r="P1512" s="3">
        <v>5</v>
      </c>
    </row>
    <row r="1513" spans="2:16" ht="15" customHeight="1">
      <c r="B1513" s="3" t="s">
        <v>2197</v>
      </c>
      <c r="C1513" s="12" t="str">
        <f>IF(AND(tblSalaries[[#This Row],[Region]]=Selected_Region, tblSalaries[[#This Row],[Job Type]]=Selected_Job_Type), COUNT($C$5:C1512), "")</f>
        <v/>
      </c>
      <c r="D1513" s="5">
        <v>41055.454421296294</v>
      </c>
      <c r="E1513" s="6">
        <v>21000</v>
      </c>
      <c r="F1513" s="3">
        <v>21000</v>
      </c>
      <c r="G1513" s="3" t="s">
        <v>36</v>
      </c>
      <c r="H1513" s="3">
        <f>tblSalaries[[#This Row],[clean Salary (in local currency)]]*VLOOKUP(tblSalaries[[#This Row],[Currency]],tblXrate[#Data],2,FALSE)</f>
        <v>21000</v>
      </c>
      <c r="I1513" s="3" t="s">
        <v>134</v>
      </c>
      <c r="J1513" s="3" t="s">
        <v>134</v>
      </c>
      <c r="K1513" s="3" t="s">
        <v>1</v>
      </c>
      <c r="L1513" s="3" t="str">
        <f>VLOOKUP(tblSalaries[[#This Row],[Where do you work]],tblCountries[[Actual]:[Mapping]],2,FALSE)</f>
        <v>India</v>
      </c>
      <c r="M1513" s="12" t="str">
        <f>VLOOKUP(tblSalaries[[#This Row],[clean Country]], mapping!$M$4:$N$137, 2, FALSE)</f>
        <v>Asia</v>
      </c>
      <c r="N1513" s="3" t="s">
        <v>61</v>
      </c>
      <c r="O1513" s="12">
        <v>8</v>
      </c>
      <c r="P1513" s="3">
        <v>23</v>
      </c>
    </row>
    <row r="1514" spans="2:16" ht="15" customHeight="1">
      <c r="B1514" s="3" t="s">
        <v>3132</v>
      </c>
      <c r="C1514" s="12" t="str">
        <f>IF(AND(tblSalaries[[#This Row],[Region]]=Selected_Region, tblSalaries[[#This Row],[Job Type]]=Selected_Job_Type), COUNT($C$5:C1513), "")</f>
        <v/>
      </c>
      <c r="D1514" s="5">
        <v>41057.100844907407</v>
      </c>
      <c r="E1514" s="6">
        <v>75000</v>
      </c>
      <c r="F1514" s="3">
        <v>75000</v>
      </c>
      <c r="G1514" s="3" t="s">
        <v>43</v>
      </c>
      <c r="H1514" s="3">
        <f>tblSalaries[[#This Row],[clean Salary (in local currency)]]*VLOOKUP(tblSalaries[[#This Row],[Currency]],tblXrate[#Data],2,FALSE)</f>
        <v>95279.957924370581</v>
      </c>
      <c r="I1514" s="3" t="s">
        <v>3133</v>
      </c>
      <c r="J1514" s="3" t="s">
        <v>112</v>
      </c>
      <c r="K1514" s="3" t="s">
        <v>119</v>
      </c>
      <c r="L1514" s="3" t="str">
        <f>VLOOKUP(tblSalaries[[#This Row],[Where do you work]],tblCountries[[Actual]:[Mapping]],2,FALSE)</f>
        <v>Netherlands</v>
      </c>
      <c r="M1514" s="12" t="str">
        <f>VLOOKUP(tblSalaries[[#This Row],[clean Country]], mapping!$M$4:$N$137, 2, FALSE)</f>
        <v>EU</v>
      </c>
      <c r="N1514" s="3" t="s">
        <v>38</v>
      </c>
      <c r="O1514" s="12">
        <v>5</v>
      </c>
      <c r="P1514" s="3">
        <v>4</v>
      </c>
    </row>
    <row r="1515" spans="2:16" ht="15" customHeight="1">
      <c r="B1515" s="3" t="s">
        <v>3134</v>
      </c>
      <c r="C1515" s="12" t="str">
        <f>IF(AND(tblSalaries[[#This Row],[Region]]=Selected_Region, tblSalaries[[#This Row],[Job Type]]=Selected_Job_Type), COUNT($C$5:C1514), "")</f>
        <v/>
      </c>
      <c r="D1515" s="5">
        <v>41058.967731481483</v>
      </c>
      <c r="E1515" s="6">
        <v>55000</v>
      </c>
      <c r="F1515" s="3">
        <v>55000</v>
      </c>
      <c r="G1515" s="3" t="s">
        <v>36</v>
      </c>
      <c r="H1515" s="3">
        <f>tblSalaries[[#This Row],[clean Salary (in local currency)]]*VLOOKUP(tblSalaries[[#This Row],[Currency]],tblXrate[#Data],2,FALSE)</f>
        <v>55000</v>
      </c>
      <c r="I1515" s="3" t="s">
        <v>3135</v>
      </c>
      <c r="J1515" s="3" t="s">
        <v>112</v>
      </c>
      <c r="K1515" s="3" t="s">
        <v>0</v>
      </c>
      <c r="L1515" s="3" t="str">
        <f>VLOOKUP(tblSalaries[[#This Row],[Where do you work]],tblCountries[[Actual]:[Mapping]],2,FALSE)</f>
        <v>USA</v>
      </c>
      <c r="M1515" s="12" t="str">
        <f>VLOOKUP(tblSalaries[[#This Row],[clean Country]], mapping!$M$4:$N$137, 2, FALSE)</f>
        <v>US / Canada</v>
      </c>
      <c r="N1515" s="3" t="s">
        <v>61</v>
      </c>
      <c r="O1515" s="12">
        <v>8</v>
      </c>
      <c r="P1515" s="3">
        <v>1</v>
      </c>
    </row>
    <row r="1516" spans="2:16" ht="15" customHeight="1">
      <c r="B1516" s="3" t="s">
        <v>3136</v>
      </c>
      <c r="C1516" s="12" t="str">
        <f>IF(AND(tblSalaries[[#This Row],[Region]]=Selected_Region, tblSalaries[[#This Row],[Job Type]]=Selected_Job_Type), COUNT($C$5:C1515), "")</f>
        <v/>
      </c>
      <c r="D1516" s="5">
        <v>41068.344375000001</v>
      </c>
      <c r="E1516" s="6">
        <v>31200</v>
      </c>
      <c r="F1516" s="3">
        <v>31200</v>
      </c>
      <c r="G1516" s="3" t="s">
        <v>36</v>
      </c>
      <c r="H1516" s="3">
        <f>tblSalaries[[#This Row],[clean Salary (in local currency)]]*VLOOKUP(tblSalaries[[#This Row],[Currency]],tblXrate[#Data],2,FALSE)</f>
        <v>31200</v>
      </c>
      <c r="I1516" s="3" t="s">
        <v>3133</v>
      </c>
      <c r="J1516" s="3" t="s">
        <v>112</v>
      </c>
      <c r="K1516" s="3" t="s">
        <v>227</v>
      </c>
      <c r="L1516" s="3" t="str">
        <f>VLOOKUP(tblSalaries[[#This Row],[Where do you work]],tblCountries[[Actual]:[Mapping]],2,FALSE)</f>
        <v>Brazil</v>
      </c>
      <c r="M1516" s="12" t="str">
        <f>VLOOKUP(tblSalaries[[#This Row],[clean Country]], mapping!$M$4:$N$137, 2, FALSE)</f>
        <v>Latin America</v>
      </c>
      <c r="N1516" s="3" t="s">
        <v>38</v>
      </c>
      <c r="O1516" s="12">
        <v>5</v>
      </c>
      <c r="P1516" s="3">
        <v>4</v>
      </c>
    </row>
    <row r="1517" spans="2:16" ht="15" customHeight="1">
      <c r="B1517" s="3" t="s">
        <v>3137</v>
      </c>
      <c r="C1517" s="12" t="str">
        <f>IF(AND(tblSalaries[[#This Row],[Region]]=Selected_Region, tblSalaries[[#This Row],[Job Type]]=Selected_Job_Type), COUNT($C$5:C1516), "")</f>
        <v/>
      </c>
      <c r="D1517" s="5">
        <v>41060.878495370373</v>
      </c>
      <c r="E1517" s="6" t="s">
        <v>3138</v>
      </c>
      <c r="F1517" s="3">
        <v>55000</v>
      </c>
      <c r="G1517" s="3" t="s">
        <v>43</v>
      </c>
      <c r="H1517" s="3">
        <f>tblSalaries[[#This Row],[clean Salary (in local currency)]]*VLOOKUP(tblSalaries[[#This Row],[Currency]],tblXrate[#Data],2,FALSE)</f>
        <v>69871.969144538423</v>
      </c>
      <c r="I1517" s="3" t="s">
        <v>3139</v>
      </c>
      <c r="J1517" s="3" t="s">
        <v>134</v>
      </c>
      <c r="K1517" s="3" t="s">
        <v>683</v>
      </c>
      <c r="L1517" s="3" t="str">
        <f>VLOOKUP(tblSalaries[[#This Row],[Where do you work]],tblCountries[[Actual]:[Mapping]],2,FALSE)</f>
        <v>Netherlands</v>
      </c>
      <c r="M1517" s="12" t="str">
        <f>VLOOKUP(tblSalaries[[#This Row],[clean Country]], mapping!$M$4:$N$137, 2, FALSE)</f>
        <v>EU</v>
      </c>
      <c r="N1517" s="3" t="s">
        <v>73</v>
      </c>
      <c r="O1517" s="12">
        <v>1.5</v>
      </c>
      <c r="P1517" s="3">
        <v>5</v>
      </c>
    </row>
    <row r="1518" spans="2:16" ht="15" customHeight="1">
      <c r="B1518" s="3" t="s">
        <v>3140</v>
      </c>
      <c r="C1518" s="12" t="str">
        <f>IF(AND(tblSalaries[[#This Row],[Region]]=Selected_Region, tblSalaries[[#This Row],[Job Type]]=Selected_Job_Type), COUNT($C$5:C1517), "")</f>
        <v/>
      </c>
      <c r="D1518" s="5">
        <v>41055.058298611111</v>
      </c>
      <c r="E1518" s="6">
        <v>40000</v>
      </c>
      <c r="F1518" s="3">
        <v>40000</v>
      </c>
      <c r="G1518" s="3" t="s">
        <v>36</v>
      </c>
      <c r="H1518" s="3">
        <f>tblSalaries[[#This Row],[clean Salary (in local currency)]]*VLOOKUP(tblSalaries[[#This Row],[Currency]],tblXrate[#Data],2,FALSE)</f>
        <v>40000</v>
      </c>
      <c r="I1518" s="3" t="s">
        <v>3141</v>
      </c>
      <c r="J1518" s="3" t="s">
        <v>134</v>
      </c>
      <c r="K1518" s="3" t="s">
        <v>0</v>
      </c>
      <c r="L1518" s="3" t="str">
        <f>VLOOKUP(tblSalaries[[#This Row],[Where do you work]],tblCountries[[Actual]:[Mapping]],2,FALSE)</f>
        <v>USA</v>
      </c>
      <c r="M1518" s="12" t="str">
        <f>VLOOKUP(tblSalaries[[#This Row],[clean Country]], mapping!$M$4:$N$137, 2, FALSE)</f>
        <v>US / Canada</v>
      </c>
      <c r="N1518" s="3" t="s">
        <v>38</v>
      </c>
      <c r="O1518" s="12">
        <v>5</v>
      </c>
    </row>
    <row r="1519" spans="2:16" ht="15" customHeight="1">
      <c r="B1519" s="3" t="s">
        <v>3142</v>
      </c>
      <c r="C1519" s="12" t="str">
        <f>IF(AND(tblSalaries[[#This Row],[Region]]=Selected_Region, tblSalaries[[#This Row],[Job Type]]=Selected_Job_Type), COUNT($C$5:C1518), "")</f>
        <v/>
      </c>
      <c r="D1519" s="5">
        <v>41057.592245370368</v>
      </c>
      <c r="E1519" s="6">
        <v>43500</v>
      </c>
      <c r="F1519" s="3">
        <v>43500</v>
      </c>
      <c r="G1519" s="3" t="s">
        <v>43</v>
      </c>
      <c r="H1519" s="3">
        <f>tblSalaries[[#This Row],[clean Salary (in local currency)]]*VLOOKUP(tblSalaries[[#This Row],[Currency]],tblXrate[#Data],2,FALSE)</f>
        <v>55262.375596134938</v>
      </c>
      <c r="I1519" s="3" t="s">
        <v>3143</v>
      </c>
      <c r="J1519" s="3" t="s">
        <v>134</v>
      </c>
      <c r="K1519" s="3" t="s">
        <v>3144</v>
      </c>
      <c r="L1519" s="3" t="str">
        <f>VLOOKUP(tblSalaries[[#This Row],[Where do you work]],tblCountries[[Actual]:[Mapping]],2,FALSE)</f>
        <v>Spain</v>
      </c>
      <c r="M1519" s="12" t="str">
        <f>VLOOKUP(tblSalaries[[#This Row],[clean Country]], mapping!$M$4:$N$137, 2, FALSE)</f>
        <v>EU</v>
      </c>
      <c r="N1519" s="3" t="s">
        <v>34</v>
      </c>
      <c r="O1519" s="12">
        <v>2.5</v>
      </c>
      <c r="P1519" s="3">
        <v>10</v>
      </c>
    </row>
    <row r="1520" spans="2:16" ht="15" customHeight="1">
      <c r="B1520" s="3" t="s">
        <v>3145</v>
      </c>
      <c r="C1520" s="12" t="str">
        <f>IF(AND(tblSalaries[[#This Row],[Region]]=Selected_Region, tblSalaries[[#This Row],[Job Type]]=Selected_Job_Type), COUNT($C$5:C1519), "")</f>
        <v/>
      </c>
      <c r="D1520" s="5">
        <v>41055.071446759262</v>
      </c>
      <c r="E1520" s="6" t="s">
        <v>3146</v>
      </c>
      <c r="F1520" s="3">
        <v>170000</v>
      </c>
      <c r="G1520" s="3" t="s">
        <v>36</v>
      </c>
      <c r="H1520" s="3">
        <f>tblSalaries[[#This Row],[clean Salary (in local currency)]]*VLOOKUP(tblSalaries[[#This Row],[Currency]],tblXrate[#Data],2,FALSE)</f>
        <v>170000</v>
      </c>
      <c r="I1520" s="3" t="s">
        <v>3147</v>
      </c>
      <c r="J1520" s="3" t="s">
        <v>112</v>
      </c>
      <c r="K1520" s="3" t="s">
        <v>89</v>
      </c>
      <c r="L1520" s="3" t="str">
        <f>VLOOKUP(tblSalaries[[#This Row],[Where do you work]],tblCountries[[Actual]:[Mapping]],2,FALSE)</f>
        <v>UK</v>
      </c>
      <c r="M1520" s="12" t="str">
        <f>VLOOKUP(tblSalaries[[#This Row],[clean Country]], mapping!$M$4:$N$137, 2, FALSE)</f>
        <v>EU</v>
      </c>
      <c r="N1520" s="3" t="s">
        <v>2227</v>
      </c>
      <c r="O1520" s="12">
        <v>0</v>
      </c>
    </row>
    <row r="1521" spans="2:16" ht="15" customHeight="1">
      <c r="B1521" s="3" t="s">
        <v>1579</v>
      </c>
      <c r="C1521" s="12" t="str">
        <f>IF(AND(tblSalaries[[#This Row],[Region]]=Selected_Region, tblSalaries[[#This Row],[Job Type]]=Selected_Job_Type), COUNT($C$5:C1520), "")</f>
        <v/>
      </c>
      <c r="D1521" s="5">
        <v>41057.962754629632</v>
      </c>
      <c r="E1521" s="6" t="s">
        <v>1580</v>
      </c>
      <c r="F1521" s="3">
        <v>2000000</v>
      </c>
      <c r="G1521" s="3" t="s">
        <v>157</v>
      </c>
      <c r="H1521" s="3">
        <f>tblSalaries[[#This Row],[clean Salary (in local currency)]]*VLOOKUP(tblSalaries[[#This Row],[Currency]],tblXrate[#Data],2,FALSE)</f>
        <v>21228.177433598263</v>
      </c>
      <c r="I1521" s="3" t="s">
        <v>1581</v>
      </c>
      <c r="J1521" s="3" t="s">
        <v>41</v>
      </c>
      <c r="K1521" s="3" t="s">
        <v>155</v>
      </c>
      <c r="L1521" s="3" t="str">
        <f>VLOOKUP(tblSalaries[[#This Row],[Where do you work]],tblCountries[[Actual]:[Mapping]],2,FALSE)</f>
        <v>Pakistan</v>
      </c>
      <c r="M1521" s="12" t="str">
        <f>VLOOKUP(tblSalaries[[#This Row],[clean Country]], mapping!$M$4:$N$137, 2, FALSE)</f>
        <v>Asia</v>
      </c>
      <c r="N1521" s="3" t="s">
        <v>61</v>
      </c>
      <c r="O1521" s="12">
        <v>8</v>
      </c>
      <c r="P1521" s="3">
        <v>8</v>
      </c>
    </row>
    <row r="1522" spans="2:16" ht="15" customHeight="1">
      <c r="B1522" s="3" t="s">
        <v>3151</v>
      </c>
      <c r="C1522" s="12" t="str">
        <f>IF(AND(tblSalaries[[#This Row],[Region]]=Selected_Region, tblSalaries[[#This Row],[Job Type]]=Selected_Job_Type), COUNT($C$5:C1521), "")</f>
        <v/>
      </c>
      <c r="D1522" s="5">
        <v>41064.985266203701</v>
      </c>
      <c r="E1522" s="6" t="s">
        <v>3152</v>
      </c>
      <c r="F1522" s="3">
        <v>30000</v>
      </c>
      <c r="G1522" s="3" t="s">
        <v>43</v>
      </c>
      <c r="H1522" s="3">
        <f>tblSalaries[[#This Row],[clean Salary (in local currency)]]*VLOOKUP(tblSalaries[[#This Row],[Currency]],tblXrate[#Data],2,FALSE)</f>
        <v>38111.983169748237</v>
      </c>
      <c r="I1522" s="3" t="s">
        <v>3153</v>
      </c>
      <c r="J1522" s="3" t="s">
        <v>112</v>
      </c>
      <c r="K1522" s="3" t="s">
        <v>1151</v>
      </c>
      <c r="L1522" s="3" t="str">
        <f>VLOOKUP(tblSalaries[[#This Row],[Where do you work]],tblCountries[[Actual]:[Mapping]],2,FALSE)</f>
        <v>Spain</v>
      </c>
      <c r="M1522" s="12" t="str">
        <f>VLOOKUP(tblSalaries[[#This Row],[clean Country]], mapping!$M$4:$N$137, 2, FALSE)</f>
        <v>EU</v>
      </c>
      <c r="N1522" s="3" t="s">
        <v>73</v>
      </c>
      <c r="O1522" s="12">
        <v>1.5</v>
      </c>
      <c r="P1522" s="3">
        <v>12</v>
      </c>
    </row>
    <row r="1523" spans="2:16" ht="15" customHeight="1">
      <c r="B1523" s="3" t="s">
        <v>3154</v>
      </c>
      <c r="C1523" s="12" t="str">
        <f>IF(AND(tblSalaries[[#This Row],[Region]]=Selected_Region, tblSalaries[[#This Row],[Job Type]]=Selected_Job_Type), COUNT($C$5:C1522), "")</f>
        <v/>
      </c>
      <c r="D1523" s="5">
        <v>41058.630694444444</v>
      </c>
      <c r="E1523" s="6" t="s">
        <v>3155</v>
      </c>
      <c r="F1523" s="3">
        <v>28500</v>
      </c>
      <c r="G1523" s="3" t="s">
        <v>43</v>
      </c>
      <c r="H1523" s="3">
        <f>tblSalaries[[#This Row],[clean Salary (in local currency)]]*VLOOKUP(tblSalaries[[#This Row],[Currency]],tblXrate[#Data],2,FALSE)</f>
        <v>36206.384011260823</v>
      </c>
      <c r="I1523" s="3" t="s">
        <v>3156</v>
      </c>
      <c r="J1523" s="3" t="s">
        <v>112</v>
      </c>
      <c r="K1523" s="3" t="s">
        <v>119</v>
      </c>
      <c r="L1523" s="3" t="str">
        <f>VLOOKUP(tblSalaries[[#This Row],[Where do you work]],tblCountries[[Actual]:[Mapping]],2,FALSE)</f>
        <v>Netherlands</v>
      </c>
      <c r="M1523" s="12" t="str">
        <f>VLOOKUP(tblSalaries[[#This Row],[clean Country]], mapping!$M$4:$N$137, 2, FALSE)</f>
        <v>EU</v>
      </c>
      <c r="N1523" s="3" t="s">
        <v>73</v>
      </c>
      <c r="O1523" s="12">
        <v>1.5</v>
      </c>
      <c r="P1523" s="3">
        <v>5</v>
      </c>
    </row>
    <row r="1524" spans="2:16" ht="15" customHeight="1">
      <c r="B1524" s="3" t="s">
        <v>238</v>
      </c>
      <c r="C1524" s="12" t="str">
        <f>IF(AND(tblSalaries[[#This Row],[Region]]=Selected_Region, tblSalaries[[#This Row],[Job Type]]=Selected_Job_Type), COUNT($C$5:C1523), "")</f>
        <v/>
      </c>
      <c r="D1524" s="5">
        <v>41073.81962962963</v>
      </c>
      <c r="E1524" s="6">
        <v>1200000</v>
      </c>
      <c r="F1524" s="3">
        <v>1200000</v>
      </c>
      <c r="G1524" s="3" t="s">
        <v>31</v>
      </c>
      <c r="H1524" s="3">
        <f>tblSalaries[[#This Row],[clean Salary (in local currency)]]*VLOOKUP(tblSalaries[[#This Row],[Currency]],tblXrate[#Data],2,FALSE)</f>
        <v>21369.500024931083</v>
      </c>
      <c r="I1524" s="3" t="s">
        <v>239</v>
      </c>
      <c r="J1524" s="3" t="s">
        <v>134</v>
      </c>
      <c r="K1524" s="3" t="s">
        <v>1</v>
      </c>
      <c r="L1524" s="3" t="str">
        <f>VLOOKUP(tblSalaries[[#This Row],[Where do you work]],tblCountries[[Actual]:[Mapping]],2,FALSE)</f>
        <v>India</v>
      </c>
      <c r="M1524" s="12" t="str">
        <f>VLOOKUP(tblSalaries[[#This Row],[clean Country]], mapping!$M$4:$N$137, 2, FALSE)</f>
        <v>Asia</v>
      </c>
      <c r="N1524" s="3" t="s">
        <v>38</v>
      </c>
      <c r="O1524" s="12">
        <v>5</v>
      </c>
      <c r="P1524" s="3">
        <v>7</v>
      </c>
    </row>
    <row r="1525" spans="2:16" ht="15" customHeight="1">
      <c r="B1525" s="3" t="s">
        <v>3160</v>
      </c>
      <c r="C1525" s="12" t="str">
        <f>IF(AND(tblSalaries[[#This Row],[Region]]=Selected_Region, tblSalaries[[#This Row],[Job Type]]=Selected_Job_Type), COUNT($C$5:C1524), "")</f>
        <v/>
      </c>
      <c r="D1525" s="5">
        <v>41068.202604166669</v>
      </c>
      <c r="E1525" s="6">
        <v>80000</v>
      </c>
      <c r="F1525" s="3">
        <v>80000</v>
      </c>
      <c r="G1525" s="3" t="s">
        <v>36</v>
      </c>
      <c r="H1525" s="3">
        <f>tblSalaries[[#This Row],[clean Salary (in local currency)]]*VLOOKUP(tblSalaries[[#This Row],[Currency]],tblXrate[#Data],2,FALSE)</f>
        <v>80000</v>
      </c>
      <c r="I1525" s="3" t="s">
        <v>3161</v>
      </c>
      <c r="J1525" s="3" t="s">
        <v>134</v>
      </c>
      <c r="K1525" s="3" t="s">
        <v>0</v>
      </c>
      <c r="L1525" s="3" t="str">
        <f>VLOOKUP(tblSalaries[[#This Row],[Where do you work]],tblCountries[[Actual]:[Mapping]],2,FALSE)</f>
        <v>USA</v>
      </c>
      <c r="M1525" s="12" t="str">
        <f>VLOOKUP(tblSalaries[[#This Row],[clean Country]], mapping!$M$4:$N$137, 2, FALSE)</f>
        <v>US / Canada</v>
      </c>
      <c r="N1525" s="3" t="s">
        <v>38</v>
      </c>
      <c r="O1525" s="12">
        <v>5</v>
      </c>
      <c r="P1525" s="3">
        <v>7</v>
      </c>
    </row>
    <row r="1526" spans="2:16" ht="15" customHeight="1">
      <c r="B1526" s="3" t="s">
        <v>388</v>
      </c>
      <c r="C1526" s="12" t="str">
        <f>IF(AND(tblSalaries[[#This Row],[Region]]=Selected_Region, tblSalaries[[#This Row],[Job Type]]=Selected_Job_Type), COUNT($C$5:C1525), "")</f>
        <v/>
      </c>
      <c r="D1526" s="5">
        <v>41063.563043981485</v>
      </c>
      <c r="E1526" s="6">
        <v>50000</v>
      </c>
      <c r="F1526" s="3">
        <v>50000</v>
      </c>
      <c r="G1526" s="3" t="s">
        <v>48</v>
      </c>
      <c r="H1526" s="3">
        <f>tblSalaries[[#This Row],[clean Salary (in local currency)]]*VLOOKUP(tblSalaries[[#This Row],[Currency]],tblXrate[#Data],2,FALSE)</f>
        <v>49168.076151516347</v>
      </c>
      <c r="I1526" s="3" t="s">
        <v>386</v>
      </c>
      <c r="J1526" s="3" t="s">
        <v>112</v>
      </c>
      <c r="K1526" s="3" t="s">
        <v>50</v>
      </c>
      <c r="L1526" s="3" t="str">
        <f>VLOOKUP(tblSalaries[[#This Row],[Where do you work]],tblCountries[[Actual]:[Mapping]],2,FALSE)</f>
        <v>Canada</v>
      </c>
      <c r="M1526" s="12" t="str">
        <f>VLOOKUP(tblSalaries[[#This Row],[clean Country]], mapping!$M$4:$N$137, 2, FALSE)</f>
        <v>US / Canada</v>
      </c>
      <c r="N1526" s="3" t="s">
        <v>38</v>
      </c>
      <c r="O1526" s="12">
        <v>5</v>
      </c>
      <c r="P1526" s="3">
        <v>5</v>
      </c>
    </row>
    <row r="1527" spans="2:16" ht="15" customHeight="1">
      <c r="B1527" s="3" t="s">
        <v>3164</v>
      </c>
      <c r="C1527" s="12" t="str">
        <f>IF(AND(tblSalaries[[#This Row],[Region]]=Selected_Region, tblSalaries[[#This Row],[Job Type]]=Selected_Job_Type), COUNT($C$5:C1526), "")</f>
        <v/>
      </c>
      <c r="D1527" s="5">
        <v>41054.950694444444</v>
      </c>
      <c r="E1527" s="6">
        <v>57000</v>
      </c>
      <c r="F1527" s="3">
        <v>57000</v>
      </c>
      <c r="G1527" s="3" t="s">
        <v>36</v>
      </c>
      <c r="H1527" s="3">
        <f>tblSalaries[[#This Row],[clean Salary (in local currency)]]*VLOOKUP(tblSalaries[[#This Row],[Currency]],tblXrate[#Data],2,FALSE)</f>
        <v>57000</v>
      </c>
      <c r="I1527" s="3" t="s">
        <v>3165</v>
      </c>
      <c r="J1527" s="3" t="s">
        <v>112</v>
      </c>
      <c r="K1527" s="3" t="s">
        <v>0</v>
      </c>
      <c r="L1527" s="3" t="str">
        <f>VLOOKUP(tblSalaries[[#This Row],[Where do you work]],tblCountries[[Actual]:[Mapping]],2,FALSE)</f>
        <v>USA</v>
      </c>
      <c r="M1527" s="12" t="str">
        <f>VLOOKUP(tblSalaries[[#This Row],[clean Country]], mapping!$M$4:$N$137, 2, FALSE)</f>
        <v>US / Canada</v>
      </c>
      <c r="N1527" s="3" t="s">
        <v>38</v>
      </c>
      <c r="O1527" s="12">
        <v>5</v>
      </c>
    </row>
    <row r="1528" spans="2:16" ht="15" customHeight="1">
      <c r="B1528" s="3" t="s">
        <v>3166</v>
      </c>
      <c r="C1528" s="12" t="str">
        <f>IF(AND(tblSalaries[[#This Row],[Region]]=Selected_Region, tblSalaries[[#This Row],[Job Type]]=Selected_Job_Type), COUNT($C$5:C1527), "")</f>
        <v/>
      </c>
      <c r="D1528" s="5">
        <v>41055.031319444446</v>
      </c>
      <c r="E1528" s="6">
        <v>37440</v>
      </c>
      <c r="F1528" s="3">
        <v>37440</v>
      </c>
      <c r="G1528" s="3" t="s">
        <v>36</v>
      </c>
      <c r="H1528" s="3">
        <f>tblSalaries[[#This Row],[clean Salary (in local currency)]]*VLOOKUP(tblSalaries[[#This Row],[Currency]],tblXrate[#Data],2,FALSE)</f>
        <v>37440</v>
      </c>
      <c r="I1528" s="3" t="s">
        <v>3165</v>
      </c>
      <c r="J1528" s="3" t="s">
        <v>112</v>
      </c>
      <c r="K1528" s="3" t="s">
        <v>0</v>
      </c>
      <c r="L1528" s="3" t="str">
        <f>VLOOKUP(tblSalaries[[#This Row],[Where do you work]],tblCountries[[Actual]:[Mapping]],2,FALSE)</f>
        <v>USA</v>
      </c>
      <c r="M1528" s="12" t="str">
        <f>VLOOKUP(tblSalaries[[#This Row],[clean Country]], mapping!$M$4:$N$137, 2, FALSE)</f>
        <v>US / Canada</v>
      </c>
      <c r="N1528" s="3" t="s">
        <v>61</v>
      </c>
      <c r="O1528" s="12">
        <v>8</v>
      </c>
    </row>
    <row r="1529" spans="2:16" ht="15" customHeight="1">
      <c r="B1529" s="3" t="s">
        <v>3167</v>
      </c>
      <c r="C1529" s="12" t="str">
        <f>IF(AND(tblSalaries[[#This Row],[Region]]=Selected_Region, tblSalaries[[#This Row],[Job Type]]=Selected_Job_Type), COUNT($C$5:C1528), "")</f>
        <v/>
      </c>
      <c r="D1529" s="5">
        <v>41055.068124999998</v>
      </c>
      <c r="E1529" s="6" t="s">
        <v>1774</v>
      </c>
      <c r="F1529" s="3">
        <v>63000</v>
      </c>
      <c r="G1529" s="3" t="s">
        <v>36</v>
      </c>
      <c r="H1529" s="3">
        <f>tblSalaries[[#This Row],[clean Salary (in local currency)]]*VLOOKUP(tblSalaries[[#This Row],[Currency]],tblXrate[#Data],2,FALSE)</f>
        <v>63000</v>
      </c>
      <c r="I1529" s="3" t="s">
        <v>3163</v>
      </c>
      <c r="J1529" s="3" t="s">
        <v>112</v>
      </c>
      <c r="K1529" s="3" t="s">
        <v>0</v>
      </c>
      <c r="L1529" s="3" t="str">
        <f>VLOOKUP(tblSalaries[[#This Row],[Where do you work]],tblCountries[[Actual]:[Mapping]],2,FALSE)</f>
        <v>USA</v>
      </c>
      <c r="M1529" s="12" t="str">
        <f>VLOOKUP(tblSalaries[[#This Row],[clean Country]], mapping!$M$4:$N$137, 2, FALSE)</f>
        <v>US / Canada</v>
      </c>
      <c r="N1529" s="3" t="s">
        <v>61</v>
      </c>
      <c r="O1529" s="12">
        <v>8</v>
      </c>
    </row>
    <row r="1530" spans="2:16" ht="15" customHeight="1">
      <c r="B1530" s="3" t="s">
        <v>3168</v>
      </c>
      <c r="C1530" s="12" t="str">
        <f>IF(AND(tblSalaries[[#This Row],[Region]]=Selected_Region, tblSalaries[[#This Row],[Job Type]]=Selected_Job_Type), COUNT($C$5:C1529), "")</f>
        <v/>
      </c>
      <c r="D1530" s="5">
        <v>41055.29247685185</v>
      </c>
      <c r="E1530" s="6" t="s">
        <v>3169</v>
      </c>
      <c r="F1530" s="3">
        <v>21000</v>
      </c>
      <c r="G1530" s="3" t="s">
        <v>108</v>
      </c>
      <c r="H1530" s="3">
        <f>tblSalaries[[#This Row],[clean Salary (in local currency)]]*VLOOKUP(tblSalaries[[#This Row],[Currency]],tblXrate[#Data],2,FALSE)</f>
        <v>33099.743713412965</v>
      </c>
      <c r="I1530" s="3" t="s">
        <v>3163</v>
      </c>
      <c r="J1530" s="3" t="s">
        <v>112</v>
      </c>
      <c r="K1530" s="3" t="s">
        <v>89</v>
      </c>
      <c r="L1530" s="3" t="str">
        <f>VLOOKUP(tblSalaries[[#This Row],[Where do you work]],tblCountries[[Actual]:[Mapping]],2,FALSE)</f>
        <v>UK</v>
      </c>
      <c r="M1530" s="12" t="str">
        <f>VLOOKUP(tblSalaries[[#This Row],[clean Country]], mapping!$M$4:$N$137, 2, FALSE)</f>
        <v>EU</v>
      </c>
      <c r="N1530" s="3" t="s">
        <v>61</v>
      </c>
      <c r="O1530" s="12">
        <v>8</v>
      </c>
      <c r="P1530" s="3">
        <v>10</v>
      </c>
    </row>
    <row r="1531" spans="2:16" ht="15" customHeight="1">
      <c r="B1531" s="3" t="s">
        <v>3170</v>
      </c>
      <c r="C1531" s="12" t="str">
        <f>IF(AND(tblSalaries[[#This Row],[Region]]=Selected_Region, tblSalaries[[#This Row],[Job Type]]=Selected_Job_Type), COUNT($C$5:C1530), "")</f>
        <v/>
      </c>
      <c r="D1531" s="5">
        <v>41055.30263888889</v>
      </c>
      <c r="E1531" s="6" t="s">
        <v>3171</v>
      </c>
      <c r="F1531" s="3">
        <v>22000</v>
      </c>
      <c r="G1531" s="3" t="s">
        <v>63</v>
      </c>
      <c r="H1531" s="3">
        <f>tblSalaries[[#This Row],[clean Salary (in local currency)]]*VLOOKUP(tblSalaries[[#This Row],[Currency]],tblXrate[#Data],2,FALSE)</f>
        <v>22438.012440857987</v>
      </c>
      <c r="I1531" s="3" t="s">
        <v>3163</v>
      </c>
      <c r="J1531" s="3" t="s">
        <v>112</v>
      </c>
      <c r="K1531" s="3" t="s">
        <v>64</v>
      </c>
      <c r="L1531" s="3" t="str">
        <f>VLOOKUP(tblSalaries[[#This Row],[Where do you work]],tblCountries[[Actual]:[Mapping]],2,FALSE)</f>
        <v>Australia</v>
      </c>
      <c r="M1531" s="12" t="str">
        <f>VLOOKUP(tblSalaries[[#This Row],[clean Country]], mapping!$M$4:$N$137, 2, FALSE)</f>
        <v>Pacific</v>
      </c>
      <c r="N1531" s="3" t="s">
        <v>38</v>
      </c>
      <c r="O1531" s="12">
        <v>5</v>
      </c>
      <c r="P1531" s="3">
        <v>8</v>
      </c>
    </row>
    <row r="1532" spans="2:16" ht="15" customHeight="1">
      <c r="B1532" s="3" t="s">
        <v>545</v>
      </c>
      <c r="C1532" s="12" t="str">
        <f>IF(AND(tblSalaries[[#This Row],[Region]]=Selected_Region, tblSalaries[[#This Row],[Job Type]]=Selected_Job_Type), COUNT($C$5:C1531), "")</f>
        <v/>
      </c>
      <c r="D1532" s="5">
        <v>41056.602465277778</v>
      </c>
      <c r="E1532" s="6" t="s">
        <v>546</v>
      </c>
      <c r="F1532" s="3">
        <v>1200000</v>
      </c>
      <c r="G1532" s="3" t="s">
        <v>31</v>
      </c>
      <c r="H1532" s="3">
        <f>tblSalaries[[#This Row],[clean Salary (in local currency)]]*VLOOKUP(tblSalaries[[#This Row],[Currency]],tblXrate[#Data],2,FALSE)</f>
        <v>21369.500024931083</v>
      </c>
      <c r="I1532" s="3" t="s">
        <v>547</v>
      </c>
      <c r="J1532" s="3" t="s">
        <v>444</v>
      </c>
      <c r="K1532" s="3" t="s">
        <v>1</v>
      </c>
      <c r="L1532" s="3" t="str">
        <f>VLOOKUP(tblSalaries[[#This Row],[Where do you work]],tblCountries[[Actual]:[Mapping]],2,FALSE)</f>
        <v>India</v>
      </c>
      <c r="M1532" s="12" t="str">
        <f>VLOOKUP(tblSalaries[[#This Row],[clean Country]], mapping!$M$4:$N$137, 2, FALSE)</f>
        <v>Asia</v>
      </c>
      <c r="N1532" s="3" t="s">
        <v>38</v>
      </c>
      <c r="O1532" s="12">
        <v>5</v>
      </c>
      <c r="P1532" s="3">
        <v>17</v>
      </c>
    </row>
    <row r="1533" spans="2:16" ht="15" customHeight="1">
      <c r="B1533" s="3" t="s">
        <v>660</v>
      </c>
      <c r="C1533" s="12" t="str">
        <f>IF(AND(tblSalaries[[#This Row],[Region]]=Selected_Region, tblSalaries[[#This Row],[Job Type]]=Selected_Job_Type), COUNT($C$5:C1532), "")</f>
        <v/>
      </c>
      <c r="D1533" s="5">
        <v>41055.043136574073</v>
      </c>
      <c r="E1533" s="6">
        <v>1200000</v>
      </c>
      <c r="F1533" s="3">
        <v>1200000</v>
      </c>
      <c r="G1533" s="3" t="s">
        <v>31</v>
      </c>
      <c r="H1533" s="3">
        <f>tblSalaries[[#This Row],[clean Salary (in local currency)]]*VLOOKUP(tblSalaries[[#This Row],[Currency]],tblXrate[#Data],2,FALSE)</f>
        <v>21369.500024931083</v>
      </c>
      <c r="I1533" s="3" t="s">
        <v>661</v>
      </c>
      <c r="J1533" s="3" t="s">
        <v>134</v>
      </c>
      <c r="K1533" s="3" t="s">
        <v>1</v>
      </c>
      <c r="L1533" s="3" t="str">
        <f>VLOOKUP(tblSalaries[[#This Row],[Where do you work]],tblCountries[[Actual]:[Mapping]],2,FALSE)</f>
        <v>India</v>
      </c>
      <c r="M1533" s="12" t="str">
        <f>VLOOKUP(tblSalaries[[#This Row],[clean Country]], mapping!$M$4:$N$137, 2, FALSE)</f>
        <v>Asia</v>
      </c>
      <c r="N1533" s="3" t="s">
        <v>34</v>
      </c>
      <c r="O1533" s="12">
        <v>2.5</v>
      </c>
    </row>
    <row r="1534" spans="2:16" ht="15" customHeight="1">
      <c r="B1534" s="3" t="s">
        <v>1069</v>
      </c>
      <c r="C1534" s="12" t="str">
        <f>IF(AND(tblSalaries[[#This Row],[Region]]=Selected_Region, tblSalaries[[#This Row],[Job Type]]=Selected_Job_Type), COUNT($C$5:C1533), "")</f>
        <v/>
      </c>
      <c r="D1534" s="5">
        <v>41058.729664351849</v>
      </c>
      <c r="E1534" s="6">
        <v>1200000</v>
      </c>
      <c r="F1534" s="3">
        <v>1200000</v>
      </c>
      <c r="G1534" s="3" t="s">
        <v>31</v>
      </c>
      <c r="H1534" s="3">
        <f>tblSalaries[[#This Row],[clean Salary (in local currency)]]*VLOOKUP(tblSalaries[[#This Row],[Currency]],tblXrate[#Data],2,FALSE)</f>
        <v>21369.500024931083</v>
      </c>
      <c r="I1534" s="3" t="s">
        <v>41</v>
      </c>
      <c r="J1534" s="3" t="s">
        <v>41</v>
      </c>
      <c r="K1534" s="3" t="s">
        <v>1</v>
      </c>
      <c r="L1534" s="3" t="str">
        <f>VLOOKUP(tblSalaries[[#This Row],[Where do you work]],tblCountries[[Actual]:[Mapping]],2,FALSE)</f>
        <v>India</v>
      </c>
      <c r="M1534" s="12" t="str">
        <f>VLOOKUP(tblSalaries[[#This Row],[clean Country]], mapping!$M$4:$N$137, 2, FALSE)</f>
        <v>Asia</v>
      </c>
      <c r="N1534" s="3" t="s">
        <v>34</v>
      </c>
      <c r="O1534" s="12">
        <v>2.5</v>
      </c>
      <c r="P1534" s="3">
        <v>21</v>
      </c>
    </row>
    <row r="1535" spans="2:16" ht="15" customHeight="1">
      <c r="B1535" s="3" t="s">
        <v>3176</v>
      </c>
      <c r="C1535" s="12" t="str">
        <f>IF(AND(tblSalaries[[#This Row],[Region]]=Selected_Region, tblSalaries[[#This Row],[Job Type]]=Selected_Job_Type), COUNT($C$5:C1534), "")</f>
        <v/>
      </c>
      <c r="D1535" s="5">
        <v>41057.967719907407</v>
      </c>
      <c r="E1535" s="6" t="s">
        <v>3177</v>
      </c>
      <c r="F1535" s="3">
        <v>60000</v>
      </c>
      <c r="G1535" s="3" t="s">
        <v>3178</v>
      </c>
      <c r="H1535" s="3">
        <f>tblSalaries[[#This Row],[clean Salary (in local currency)]]*VLOOKUP(tblSalaries[[#This Row],[Currency]],tblXrate[#Data],2,FALSE)</f>
        <v>18018.883790212141</v>
      </c>
      <c r="I1535" s="3" t="s">
        <v>3163</v>
      </c>
      <c r="J1535" s="3" t="s">
        <v>112</v>
      </c>
      <c r="K1535" s="3" t="s">
        <v>265</v>
      </c>
      <c r="L1535" s="3" t="str">
        <f>VLOOKUP(tblSalaries[[#This Row],[Where do you work]],tblCountries[[Actual]:[Mapping]],2,FALSE)</f>
        <v>Poland</v>
      </c>
      <c r="M1535" s="12" t="str">
        <f>VLOOKUP(tblSalaries[[#This Row],[clean Country]], mapping!$M$4:$N$137, 2, FALSE)</f>
        <v>EU</v>
      </c>
      <c r="N1535" s="3" t="s">
        <v>61</v>
      </c>
      <c r="O1535" s="12">
        <v>8</v>
      </c>
      <c r="P1535" s="3">
        <v>10</v>
      </c>
    </row>
    <row r="1536" spans="2:16" ht="15" customHeight="1">
      <c r="B1536" s="3" t="s">
        <v>3179</v>
      </c>
      <c r="C1536" s="12" t="str">
        <f>IF(AND(tblSalaries[[#This Row],[Region]]=Selected_Region, tblSalaries[[#This Row],[Job Type]]=Selected_Job_Type), COUNT($C$5:C1535), "")</f>
        <v/>
      </c>
      <c r="D1536" s="5">
        <v>41059.456689814811</v>
      </c>
      <c r="E1536" s="6">
        <v>8500</v>
      </c>
      <c r="F1536" s="3">
        <v>102000</v>
      </c>
      <c r="G1536" s="3" t="s">
        <v>36</v>
      </c>
      <c r="H1536" s="3">
        <f>tblSalaries[[#This Row],[clean Salary (in local currency)]]*VLOOKUP(tblSalaries[[#This Row],[Currency]],tblXrate[#Data],2,FALSE)</f>
        <v>102000</v>
      </c>
      <c r="I1536" s="3" t="s">
        <v>3163</v>
      </c>
      <c r="J1536" s="3" t="s">
        <v>112</v>
      </c>
      <c r="K1536" s="3" t="s">
        <v>0</v>
      </c>
      <c r="L1536" s="3" t="str">
        <f>VLOOKUP(tblSalaries[[#This Row],[Where do you work]],tblCountries[[Actual]:[Mapping]],2,FALSE)</f>
        <v>USA</v>
      </c>
      <c r="M1536" s="12" t="str">
        <f>VLOOKUP(tblSalaries[[#This Row],[clean Country]], mapping!$M$4:$N$137, 2, FALSE)</f>
        <v>US / Canada</v>
      </c>
      <c r="N1536" s="3" t="s">
        <v>38</v>
      </c>
      <c r="O1536" s="12">
        <v>5</v>
      </c>
      <c r="P1536" s="3">
        <v>5</v>
      </c>
    </row>
    <row r="1537" spans="2:16" ht="15" customHeight="1">
      <c r="B1537" s="3" t="s">
        <v>3180</v>
      </c>
      <c r="C1537" s="12" t="str">
        <f>IF(AND(tblSalaries[[#This Row],[Region]]=Selected_Region, tblSalaries[[#This Row],[Job Type]]=Selected_Job_Type), COUNT($C$5:C1536), "")</f>
        <v/>
      </c>
      <c r="D1537" s="5">
        <v>41059.81082175926</v>
      </c>
      <c r="E1537" s="6" t="s">
        <v>3181</v>
      </c>
      <c r="F1537" s="3">
        <v>60000</v>
      </c>
      <c r="G1537" s="3" t="s">
        <v>43</v>
      </c>
      <c r="H1537" s="3">
        <f>tblSalaries[[#This Row],[clean Salary (in local currency)]]*VLOOKUP(tblSalaries[[#This Row],[Currency]],tblXrate[#Data],2,FALSE)</f>
        <v>76223.966339496474</v>
      </c>
      <c r="I1537" s="3" t="s">
        <v>3163</v>
      </c>
      <c r="J1537" s="3" t="s">
        <v>112</v>
      </c>
      <c r="K1537" s="3" t="s">
        <v>803</v>
      </c>
      <c r="L1537" s="3" t="str">
        <f>VLOOKUP(tblSalaries[[#This Row],[Where do you work]],tblCountries[[Actual]:[Mapping]],2,FALSE)</f>
        <v>italy</v>
      </c>
      <c r="M1537" s="12" t="str">
        <f>VLOOKUP(tblSalaries[[#This Row],[clean Country]], mapping!$M$4:$N$137, 2, FALSE)</f>
        <v>EU</v>
      </c>
      <c r="N1537" s="3" t="s">
        <v>61</v>
      </c>
      <c r="O1537" s="12">
        <v>8</v>
      </c>
      <c r="P1537" s="3">
        <v>14</v>
      </c>
    </row>
    <row r="1538" spans="2:16" ht="15" customHeight="1">
      <c r="B1538" s="3" t="s">
        <v>3182</v>
      </c>
      <c r="C1538" s="12" t="str">
        <f>IF(AND(tblSalaries[[#This Row],[Region]]=Selected_Region, tblSalaries[[#This Row],[Job Type]]=Selected_Job_Type), COUNT($C$5:C1537), "")</f>
        <v/>
      </c>
      <c r="D1538" s="5">
        <v>41072.275138888886</v>
      </c>
      <c r="E1538" s="6">
        <v>63000</v>
      </c>
      <c r="F1538" s="3">
        <v>63000</v>
      </c>
      <c r="G1538" s="3" t="s">
        <v>36</v>
      </c>
      <c r="H1538" s="3">
        <f>tblSalaries[[#This Row],[clean Salary (in local currency)]]*VLOOKUP(tblSalaries[[#This Row],[Currency]],tblXrate[#Data],2,FALSE)</f>
        <v>63000</v>
      </c>
      <c r="I1538" s="3" t="s">
        <v>3163</v>
      </c>
      <c r="J1538" s="3" t="s">
        <v>112</v>
      </c>
      <c r="K1538" s="3" t="s">
        <v>0</v>
      </c>
      <c r="L1538" s="3" t="str">
        <f>VLOOKUP(tblSalaries[[#This Row],[Where do you work]],tblCountries[[Actual]:[Mapping]],2,FALSE)</f>
        <v>USA</v>
      </c>
      <c r="M1538" s="12" t="str">
        <f>VLOOKUP(tblSalaries[[#This Row],[clean Country]], mapping!$M$4:$N$137, 2, FALSE)</f>
        <v>US / Canada</v>
      </c>
      <c r="N1538" s="3" t="s">
        <v>61</v>
      </c>
      <c r="O1538" s="12">
        <v>8</v>
      </c>
      <c r="P1538" s="3">
        <v>10</v>
      </c>
    </row>
    <row r="1539" spans="2:16" ht="15" customHeight="1">
      <c r="B1539" s="3" t="s">
        <v>3183</v>
      </c>
      <c r="C1539" s="12" t="str">
        <f>IF(AND(tblSalaries[[#This Row],[Region]]=Selected_Region, tblSalaries[[#This Row],[Job Type]]=Selected_Job_Type), COUNT($C$5:C1538), "")</f>
        <v/>
      </c>
      <c r="D1539" s="5">
        <v>41055.06349537037</v>
      </c>
      <c r="E1539" s="6">
        <v>92000</v>
      </c>
      <c r="F1539" s="3">
        <v>92000</v>
      </c>
      <c r="G1539" s="3" t="s">
        <v>36</v>
      </c>
      <c r="H1539" s="3">
        <f>tblSalaries[[#This Row],[clean Salary (in local currency)]]*VLOOKUP(tblSalaries[[#This Row],[Currency]],tblXrate[#Data],2,FALSE)</f>
        <v>92000</v>
      </c>
      <c r="I1539" s="3" t="s">
        <v>3184</v>
      </c>
      <c r="J1539" s="3" t="s">
        <v>134</v>
      </c>
      <c r="K1539" s="3" t="s">
        <v>0</v>
      </c>
      <c r="L1539" s="3" t="str">
        <f>VLOOKUP(tblSalaries[[#This Row],[Where do you work]],tblCountries[[Actual]:[Mapping]],2,FALSE)</f>
        <v>USA</v>
      </c>
      <c r="M1539" s="12" t="str">
        <f>VLOOKUP(tblSalaries[[#This Row],[clean Country]], mapping!$M$4:$N$137, 2, FALSE)</f>
        <v>US / Canada</v>
      </c>
      <c r="N1539" s="3" t="s">
        <v>38</v>
      </c>
      <c r="O1539" s="12">
        <v>5</v>
      </c>
    </row>
    <row r="1540" spans="2:16" ht="15" customHeight="1">
      <c r="B1540" s="3" t="s">
        <v>3185</v>
      </c>
      <c r="C1540" s="12" t="str">
        <f>IF(AND(tblSalaries[[#This Row],[Region]]=Selected_Region, tblSalaries[[#This Row],[Job Type]]=Selected_Job_Type), COUNT($C$5:C1539), "")</f>
        <v/>
      </c>
      <c r="D1540" s="5">
        <v>41054.197118055556</v>
      </c>
      <c r="E1540" s="6" t="s">
        <v>3186</v>
      </c>
      <c r="F1540" s="3">
        <v>40000</v>
      </c>
      <c r="G1540" s="3" t="s">
        <v>36</v>
      </c>
      <c r="H1540" s="3">
        <f>tblSalaries[[#This Row],[clean Salary (in local currency)]]*VLOOKUP(tblSalaries[[#This Row],[Currency]],tblXrate[#Data],2,FALSE)</f>
        <v>40000</v>
      </c>
      <c r="I1540" s="3" t="s">
        <v>3187</v>
      </c>
      <c r="J1540" s="3" t="s">
        <v>134</v>
      </c>
      <c r="K1540" s="3" t="s">
        <v>0</v>
      </c>
      <c r="L1540" s="3" t="str">
        <f>VLOOKUP(tblSalaries[[#This Row],[Where do you work]],tblCountries[[Actual]:[Mapping]],2,FALSE)</f>
        <v>USA</v>
      </c>
      <c r="M1540" s="12" t="str">
        <f>VLOOKUP(tblSalaries[[#This Row],[clean Country]], mapping!$M$4:$N$137, 2, FALSE)</f>
        <v>US / Canada</v>
      </c>
      <c r="N1540" s="3" t="s">
        <v>34</v>
      </c>
      <c r="O1540" s="12">
        <v>2.5</v>
      </c>
    </row>
    <row r="1541" spans="2:16" ht="15" customHeight="1">
      <c r="B1541" s="3" t="s">
        <v>3188</v>
      </c>
      <c r="C1541" s="12" t="str">
        <f>IF(AND(tblSalaries[[#This Row],[Region]]=Selected_Region, tblSalaries[[#This Row],[Job Type]]=Selected_Job_Type), COUNT($C$5:C1540), "")</f>
        <v/>
      </c>
      <c r="D1541" s="5">
        <v>41055.028229166666</v>
      </c>
      <c r="E1541" s="6">
        <v>40000</v>
      </c>
      <c r="F1541" s="3">
        <v>40000</v>
      </c>
      <c r="G1541" s="3" t="s">
        <v>36</v>
      </c>
      <c r="H1541" s="3">
        <f>tblSalaries[[#This Row],[clean Salary (in local currency)]]*VLOOKUP(tblSalaries[[#This Row],[Currency]],tblXrate[#Data],2,FALSE)</f>
        <v>40000</v>
      </c>
      <c r="I1541" s="3" t="s">
        <v>3189</v>
      </c>
      <c r="J1541" s="3" t="s">
        <v>112</v>
      </c>
      <c r="K1541" s="3" t="s">
        <v>0</v>
      </c>
      <c r="L1541" s="3" t="str">
        <f>VLOOKUP(tblSalaries[[#This Row],[Where do you work]],tblCountries[[Actual]:[Mapping]],2,FALSE)</f>
        <v>USA</v>
      </c>
      <c r="M1541" s="12" t="str">
        <f>VLOOKUP(tblSalaries[[#This Row],[clean Country]], mapping!$M$4:$N$137, 2, FALSE)</f>
        <v>US / Canada</v>
      </c>
      <c r="N1541" s="3" t="s">
        <v>38</v>
      </c>
      <c r="O1541" s="12">
        <v>5</v>
      </c>
    </row>
    <row r="1542" spans="2:16" ht="15" customHeight="1">
      <c r="B1542" s="3" t="s">
        <v>3190</v>
      </c>
      <c r="C1542" s="12" t="str">
        <f>IF(AND(tblSalaries[[#This Row],[Region]]=Selected_Region, tblSalaries[[#This Row],[Job Type]]=Selected_Job_Type), COUNT($C$5:C1541), "")</f>
        <v/>
      </c>
      <c r="D1542" s="5">
        <v>41055.430960648147</v>
      </c>
      <c r="E1542" s="6">
        <v>30000</v>
      </c>
      <c r="F1542" s="3">
        <v>30000</v>
      </c>
      <c r="G1542" s="3" t="s">
        <v>36</v>
      </c>
      <c r="H1542" s="3">
        <f>tblSalaries[[#This Row],[clean Salary (in local currency)]]*VLOOKUP(tblSalaries[[#This Row],[Currency]],tblXrate[#Data],2,FALSE)</f>
        <v>30000</v>
      </c>
      <c r="I1542" s="3" t="s">
        <v>3191</v>
      </c>
      <c r="J1542" s="3" t="s">
        <v>112</v>
      </c>
      <c r="K1542" s="3" t="s">
        <v>0</v>
      </c>
      <c r="L1542" s="3" t="str">
        <f>VLOOKUP(tblSalaries[[#This Row],[Where do you work]],tblCountries[[Actual]:[Mapping]],2,FALSE)</f>
        <v>USA</v>
      </c>
      <c r="M1542" s="12" t="str">
        <f>VLOOKUP(tblSalaries[[#This Row],[clean Country]], mapping!$M$4:$N$137, 2, FALSE)</f>
        <v>US / Canada</v>
      </c>
      <c r="N1542" s="3" t="s">
        <v>34</v>
      </c>
      <c r="O1542" s="12">
        <v>2.5</v>
      </c>
      <c r="P1542" s="3">
        <v>8</v>
      </c>
    </row>
    <row r="1543" spans="2:16" ht="15" customHeight="1">
      <c r="B1543" s="3" t="s">
        <v>3192</v>
      </c>
      <c r="C1543" s="12" t="str">
        <f>IF(AND(tblSalaries[[#This Row],[Region]]=Selected_Region, tblSalaries[[#This Row],[Job Type]]=Selected_Job_Type), COUNT($C$5:C1542), "")</f>
        <v/>
      </c>
      <c r="D1543" s="5">
        <v>41075.99318287037</v>
      </c>
      <c r="E1543" s="6">
        <v>67000</v>
      </c>
      <c r="F1543" s="3">
        <v>67000</v>
      </c>
      <c r="G1543" s="3" t="s">
        <v>36</v>
      </c>
      <c r="H1543" s="3">
        <f>tblSalaries[[#This Row],[clean Salary (in local currency)]]*VLOOKUP(tblSalaries[[#This Row],[Currency]],tblXrate[#Data],2,FALSE)</f>
        <v>67000</v>
      </c>
      <c r="I1543" s="3" t="s">
        <v>3193</v>
      </c>
      <c r="J1543" s="3" t="s">
        <v>112</v>
      </c>
      <c r="K1543" s="3" t="s">
        <v>0</v>
      </c>
      <c r="L1543" s="3" t="str">
        <f>VLOOKUP(tblSalaries[[#This Row],[Where do you work]],tblCountries[[Actual]:[Mapping]],2,FALSE)</f>
        <v>USA</v>
      </c>
      <c r="M1543" s="12" t="str">
        <f>VLOOKUP(tblSalaries[[#This Row],[clean Country]], mapping!$M$4:$N$137, 2, FALSE)</f>
        <v>US / Canada</v>
      </c>
      <c r="N1543" s="3" t="s">
        <v>38</v>
      </c>
      <c r="O1543" s="12">
        <v>5</v>
      </c>
      <c r="P1543" s="3">
        <v>6</v>
      </c>
    </row>
    <row r="1544" spans="2:16" ht="15" customHeight="1">
      <c r="B1544" s="3" t="s">
        <v>3194</v>
      </c>
      <c r="C1544" s="12" t="str">
        <f>IF(AND(tblSalaries[[#This Row],[Region]]=Selected_Region, tblSalaries[[#This Row],[Job Type]]=Selected_Job_Type), COUNT($C$5:C1543), "")</f>
        <v/>
      </c>
      <c r="D1544" s="5">
        <v>41055.452141203707</v>
      </c>
      <c r="E1544" s="6">
        <v>80000</v>
      </c>
      <c r="F1544" s="3">
        <v>80000</v>
      </c>
      <c r="G1544" s="3" t="s">
        <v>36</v>
      </c>
      <c r="H1544" s="3">
        <f>tblSalaries[[#This Row],[clean Salary (in local currency)]]*VLOOKUP(tblSalaries[[#This Row],[Currency]],tblXrate[#Data],2,FALSE)</f>
        <v>80000</v>
      </c>
      <c r="I1544" s="3" t="s">
        <v>3195</v>
      </c>
      <c r="J1544" s="3" t="s">
        <v>433</v>
      </c>
      <c r="K1544" s="3" t="s">
        <v>0</v>
      </c>
      <c r="L1544" s="3" t="str">
        <f>VLOOKUP(tblSalaries[[#This Row],[Where do you work]],tblCountries[[Actual]:[Mapping]],2,FALSE)</f>
        <v>USA</v>
      </c>
      <c r="M1544" s="12" t="str">
        <f>VLOOKUP(tblSalaries[[#This Row],[clean Country]], mapping!$M$4:$N$137, 2, FALSE)</f>
        <v>US / Canada</v>
      </c>
      <c r="N1544" s="3" t="s">
        <v>38</v>
      </c>
      <c r="O1544" s="12">
        <v>5</v>
      </c>
      <c r="P1544" s="3">
        <v>15</v>
      </c>
    </row>
    <row r="1545" spans="2:16" ht="15" customHeight="1">
      <c r="B1545" s="3" t="s">
        <v>1171</v>
      </c>
      <c r="C1545" s="12" t="str">
        <f>IF(AND(tblSalaries[[#This Row],[Region]]=Selected_Region, tblSalaries[[#This Row],[Job Type]]=Selected_Job_Type), COUNT($C$5:C1544), "")</f>
        <v/>
      </c>
      <c r="D1545" s="5">
        <v>41057.698240740741</v>
      </c>
      <c r="E1545" s="6">
        <v>100000</v>
      </c>
      <c r="F1545" s="3">
        <v>1200000</v>
      </c>
      <c r="G1545" s="3" t="s">
        <v>31</v>
      </c>
      <c r="H1545" s="3">
        <f>tblSalaries[[#This Row],[clean Salary (in local currency)]]*VLOOKUP(tblSalaries[[#This Row],[Currency]],tblXrate[#Data],2,FALSE)</f>
        <v>21369.500024931083</v>
      </c>
      <c r="I1545" s="3" t="s">
        <v>1172</v>
      </c>
      <c r="J1545" s="3" t="s">
        <v>134</v>
      </c>
      <c r="K1545" s="3" t="s">
        <v>1</v>
      </c>
      <c r="L1545" s="3" t="str">
        <f>VLOOKUP(tblSalaries[[#This Row],[Where do you work]],tblCountries[[Actual]:[Mapping]],2,FALSE)</f>
        <v>India</v>
      </c>
      <c r="M1545" s="12" t="str">
        <f>VLOOKUP(tblSalaries[[#This Row],[clean Country]], mapping!$M$4:$N$137, 2, FALSE)</f>
        <v>Asia</v>
      </c>
      <c r="N1545" s="3" t="s">
        <v>34</v>
      </c>
      <c r="O1545" s="12">
        <v>2.5</v>
      </c>
      <c r="P1545" s="3">
        <v>5</v>
      </c>
    </row>
    <row r="1546" spans="2:16" ht="15" customHeight="1">
      <c r="B1546" s="3" t="s">
        <v>3198</v>
      </c>
      <c r="C1546" s="12" t="str">
        <f>IF(AND(tblSalaries[[#This Row],[Region]]=Selected_Region, tblSalaries[[#This Row],[Job Type]]=Selected_Job_Type), COUNT($C$5:C1545), "")</f>
        <v/>
      </c>
      <c r="D1546" s="5">
        <v>41055.035081018519</v>
      </c>
      <c r="E1546" s="6">
        <v>40700</v>
      </c>
      <c r="F1546" s="3">
        <v>40700</v>
      </c>
      <c r="G1546" s="3" t="s">
        <v>36</v>
      </c>
      <c r="H1546" s="3">
        <f>tblSalaries[[#This Row],[clean Salary (in local currency)]]*VLOOKUP(tblSalaries[[#This Row],[Currency]],tblXrate[#Data],2,FALSE)</f>
        <v>40700</v>
      </c>
      <c r="I1546" s="3" t="s">
        <v>3199</v>
      </c>
      <c r="J1546" s="3" t="s">
        <v>112</v>
      </c>
      <c r="K1546" s="3" t="s">
        <v>0</v>
      </c>
      <c r="L1546" s="3" t="str">
        <f>VLOOKUP(tblSalaries[[#This Row],[Where do you work]],tblCountries[[Actual]:[Mapping]],2,FALSE)</f>
        <v>USA</v>
      </c>
      <c r="M1546" s="12" t="str">
        <f>VLOOKUP(tblSalaries[[#This Row],[clean Country]], mapping!$M$4:$N$137, 2, FALSE)</f>
        <v>US / Canada</v>
      </c>
      <c r="N1546" s="3" t="s">
        <v>73</v>
      </c>
      <c r="O1546" s="12">
        <v>1.5</v>
      </c>
    </row>
    <row r="1547" spans="2:16" ht="15" customHeight="1">
      <c r="B1547" s="3" t="s">
        <v>1615</v>
      </c>
      <c r="C1547" s="12" t="str">
        <f>IF(AND(tblSalaries[[#This Row],[Region]]=Selected_Region, tblSalaries[[#This Row],[Job Type]]=Selected_Job_Type), COUNT($C$5:C1546), "")</f>
        <v/>
      </c>
      <c r="D1547" s="5">
        <v>41057.618090277778</v>
      </c>
      <c r="E1547" s="6">
        <v>100000</v>
      </c>
      <c r="F1547" s="3">
        <v>1200000</v>
      </c>
      <c r="G1547" s="3" t="s">
        <v>31</v>
      </c>
      <c r="H1547" s="3">
        <f>tblSalaries[[#This Row],[clean Salary (in local currency)]]*VLOOKUP(tblSalaries[[#This Row],[Currency]],tblXrate[#Data],2,FALSE)</f>
        <v>21369.500024931083</v>
      </c>
      <c r="I1547" s="3" t="s">
        <v>1603</v>
      </c>
      <c r="J1547" s="3" t="s">
        <v>112</v>
      </c>
      <c r="K1547" s="3" t="s">
        <v>1</v>
      </c>
      <c r="L1547" s="3" t="str">
        <f>VLOOKUP(tblSalaries[[#This Row],[Where do you work]],tblCountries[[Actual]:[Mapping]],2,FALSE)</f>
        <v>India</v>
      </c>
      <c r="M1547" s="12" t="str">
        <f>VLOOKUP(tblSalaries[[#This Row],[clean Country]], mapping!$M$4:$N$137, 2, FALSE)</f>
        <v>Asia</v>
      </c>
      <c r="N1547" s="3" t="s">
        <v>38</v>
      </c>
      <c r="O1547" s="12">
        <v>5</v>
      </c>
      <c r="P1547" s="3">
        <v>7</v>
      </c>
    </row>
    <row r="1548" spans="2:16" ht="15" customHeight="1">
      <c r="B1548" s="3" t="s">
        <v>1656</v>
      </c>
      <c r="C1548" s="12" t="str">
        <f>IF(AND(tblSalaries[[#This Row],[Region]]=Selected_Region, tblSalaries[[#This Row],[Job Type]]=Selected_Job_Type), COUNT($C$5:C1547), "")</f>
        <v/>
      </c>
      <c r="D1548" s="5">
        <v>41057.650960648149</v>
      </c>
      <c r="E1548" s="6">
        <v>1200000</v>
      </c>
      <c r="F1548" s="3">
        <v>1200000</v>
      </c>
      <c r="G1548" s="3" t="s">
        <v>31</v>
      </c>
      <c r="H1548" s="3">
        <f>tblSalaries[[#This Row],[clean Salary (in local currency)]]*VLOOKUP(tblSalaries[[#This Row],[Currency]],tblXrate[#Data],2,FALSE)</f>
        <v>21369.500024931083</v>
      </c>
      <c r="I1548" s="3" t="s">
        <v>1657</v>
      </c>
      <c r="J1548" s="3" t="s">
        <v>433</v>
      </c>
      <c r="K1548" s="3" t="s">
        <v>1</v>
      </c>
      <c r="L1548" s="3" t="str">
        <f>VLOOKUP(tblSalaries[[#This Row],[Where do you work]],tblCountries[[Actual]:[Mapping]],2,FALSE)</f>
        <v>India</v>
      </c>
      <c r="M1548" s="12" t="str">
        <f>VLOOKUP(tblSalaries[[#This Row],[clean Country]], mapping!$M$4:$N$137, 2, FALSE)</f>
        <v>Asia</v>
      </c>
      <c r="N1548" s="3" t="s">
        <v>38</v>
      </c>
      <c r="O1548" s="12">
        <v>5</v>
      </c>
      <c r="P1548" s="3">
        <v>8</v>
      </c>
    </row>
    <row r="1549" spans="2:16" ht="15" customHeight="1">
      <c r="B1549" s="3" t="s">
        <v>3205</v>
      </c>
      <c r="C1549" s="12" t="str">
        <f>IF(AND(tblSalaries[[#This Row],[Region]]=Selected_Region, tblSalaries[[#This Row],[Job Type]]=Selected_Job_Type), COUNT($C$5:C1548), "")</f>
        <v/>
      </c>
      <c r="D1549" s="5">
        <v>41057.286041666666</v>
      </c>
      <c r="E1549" s="6">
        <v>60000</v>
      </c>
      <c r="F1549" s="3">
        <v>60000</v>
      </c>
      <c r="G1549" s="3" t="s">
        <v>36</v>
      </c>
      <c r="H1549" s="3">
        <f>tblSalaries[[#This Row],[clean Salary (in local currency)]]*VLOOKUP(tblSalaries[[#This Row],[Currency]],tblXrate[#Data],2,FALSE)</f>
        <v>60000</v>
      </c>
      <c r="I1549" s="3" t="s">
        <v>3206</v>
      </c>
      <c r="J1549" s="3" t="s">
        <v>134</v>
      </c>
      <c r="K1549" s="3" t="s">
        <v>0</v>
      </c>
      <c r="L1549" s="3" t="str">
        <f>VLOOKUP(tblSalaries[[#This Row],[Where do you work]],tblCountries[[Actual]:[Mapping]],2,FALSE)</f>
        <v>USA</v>
      </c>
      <c r="M1549" s="12" t="str">
        <f>VLOOKUP(tblSalaries[[#This Row],[clean Country]], mapping!$M$4:$N$137, 2, FALSE)</f>
        <v>US / Canada</v>
      </c>
      <c r="N1549" s="3" t="s">
        <v>34</v>
      </c>
      <c r="O1549" s="12">
        <v>2.5</v>
      </c>
      <c r="P1549" s="3">
        <v>3</v>
      </c>
    </row>
    <row r="1550" spans="2:16" ht="15" customHeight="1">
      <c r="B1550" s="3" t="s">
        <v>3207</v>
      </c>
      <c r="C1550" s="12" t="str">
        <f>IF(AND(tblSalaries[[#This Row],[Region]]=Selected_Region, tblSalaries[[#This Row],[Job Type]]=Selected_Job_Type), COUNT($C$5:C1549), "")</f>
        <v/>
      </c>
      <c r="D1550" s="5">
        <v>41055.086122685185</v>
      </c>
      <c r="E1550" s="6">
        <v>100000</v>
      </c>
      <c r="F1550" s="3">
        <v>100000</v>
      </c>
      <c r="G1550" s="3" t="s">
        <v>36</v>
      </c>
      <c r="H1550" s="3">
        <f>tblSalaries[[#This Row],[clean Salary (in local currency)]]*VLOOKUP(tblSalaries[[#This Row],[Currency]],tblXrate[#Data],2,FALSE)</f>
        <v>100000</v>
      </c>
      <c r="I1550" s="3" t="s">
        <v>3208</v>
      </c>
      <c r="J1550" s="3" t="s">
        <v>112</v>
      </c>
      <c r="K1550" s="3" t="s">
        <v>0</v>
      </c>
      <c r="L1550" s="3" t="str">
        <f>VLOOKUP(tblSalaries[[#This Row],[Where do you work]],tblCountries[[Actual]:[Mapping]],2,FALSE)</f>
        <v>USA</v>
      </c>
      <c r="M1550" s="12" t="str">
        <f>VLOOKUP(tblSalaries[[#This Row],[clean Country]], mapping!$M$4:$N$137, 2, FALSE)</f>
        <v>US / Canada</v>
      </c>
      <c r="N1550" s="3" t="s">
        <v>61</v>
      </c>
      <c r="O1550" s="12">
        <v>8</v>
      </c>
    </row>
    <row r="1551" spans="2:16" ht="15" customHeight="1">
      <c r="B1551" s="3" t="s">
        <v>3209</v>
      </c>
      <c r="C1551" s="12" t="str">
        <f>IF(AND(tblSalaries[[#This Row],[Region]]=Selected_Region, tblSalaries[[#This Row],[Job Type]]=Selected_Job_Type), COUNT($C$5:C1550), "")</f>
        <v/>
      </c>
      <c r="D1551" s="5">
        <v>41061.8596412037</v>
      </c>
      <c r="E1551" s="6">
        <v>50000</v>
      </c>
      <c r="F1551" s="3">
        <v>50000</v>
      </c>
      <c r="G1551" s="3" t="s">
        <v>36</v>
      </c>
      <c r="H1551" s="3">
        <f>tblSalaries[[#This Row],[clean Salary (in local currency)]]*VLOOKUP(tblSalaries[[#This Row],[Currency]],tblXrate[#Data],2,FALSE)</f>
        <v>50000</v>
      </c>
      <c r="I1551" s="3" t="s">
        <v>3208</v>
      </c>
      <c r="J1551" s="3" t="s">
        <v>112</v>
      </c>
      <c r="K1551" s="3" t="s">
        <v>0</v>
      </c>
      <c r="L1551" s="3" t="str">
        <f>VLOOKUP(tblSalaries[[#This Row],[Where do you work]],tblCountries[[Actual]:[Mapping]],2,FALSE)</f>
        <v>USA</v>
      </c>
      <c r="M1551" s="12" t="str">
        <f>VLOOKUP(tblSalaries[[#This Row],[clean Country]], mapping!$M$4:$N$137, 2, FALSE)</f>
        <v>US / Canada</v>
      </c>
      <c r="N1551" s="3" t="s">
        <v>61</v>
      </c>
      <c r="O1551" s="12">
        <v>8</v>
      </c>
      <c r="P1551" s="3">
        <v>2</v>
      </c>
    </row>
    <row r="1552" spans="2:16" ht="15" customHeight="1">
      <c r="B1552" s="3" t="s">
        <v>3210</v>
      </c>
      <c r="C1552" s="12" t="str">
        <f>IF(AND(tblSalaries[[#This Row],[Region]]=Selected_Region, tblSalaries[[#This Row],[Job Type]]=Selected_Job_Type), COUNT($C$5:C1551), "")</f>
        <v/>
      </c>
      <c r="D1552" s="5">
        <v>41055.287962962961</v>
      </c>
      <c r="E1552" s="6">
        <v>90000</v>
      </c>
      <c r="F1552" s="3">
        <v>90000</v>
      </c>
      <c r="G1552" s="3" t="s">
        <v>36</v>
      </c>
      <c r="H1552" s="3">
        <f>tblSalaries[[#This Row],[clean Salary (in local currency)]]*VLOOKUP(tblSalaries[[#This Row],[Currency]],tblXrate[#Data],2,FALSE)</f>
        <v>90000</v>
      </c>
      <c r="I1552" s="3" t="s">
        <v>3211</v>
      </c>
      <c r="J1552" s="3" t="s">
        <v>134</v>
      </c>
      <c r="K1552" s="3" t="s">
        <v>0</v>
      </c>
      <c r="L1552" s="3" t="str">
        <f>VLOOKUP(tblSalaries[[#This Row],[Where do you work]],tblCountries[[Actual]:[Mapping]],2,FALSE)</f>
        <v>USA</v>
      </c>
      <c r="M1552" s="12" t="str">
        <f>VLOOKUP(tblSalaries[[#This Row],[clean Country]], mapping!$M$4:$N$137, 2, FALSE)</f>
        <v>US / Canada</v>
      </c>
      <c r="N1552" s="3" t="s">
        <v>38</v>
      </c>
      <c r="O1552" s="12">
        <v>5</v>
      </c>
      <c r="P1552" s="3">
        <v>6</v>
      </c>
    </row>
    <row r="1553" spans="2:16" ht="15" customHeight="1">
      <c r="B1553" s="3" t="s">
        <v>3212</v>
      </c>
      <c r="C1553" s="12" t="str">
        <f>IF(AND(tblSalaries[[#This Row],[Region]]=Selected_Region, tblSalaries[[#This Row],[Job Type]]=Selected_Job_Type), COUNT($C$5:C1552), "")</f>
        <v/>
      </c>
      <c r="D1553" s="5">
        <v>41055.438680555555</v>
      </c>
      <c r="E1553" s="6">
        <v>61000</v>
      </c>
      <c r="F1553" s="3">
        <v>61000</v>
      </c>
      <c r="G1553" s="3" t="s">
        <v>36</v>
      </c>
      <c r="H1553" s="3">
        <f>tblSalaries[[#This Row],[clean Salary (in local currency)]]*VLOOKUP(tblSalaries[[#This Row],[Currency]],tblXrate[#Data],2,FALSE)</f>
        <v>61000</v>
      </c>
      <c r="I1553" s="3" t="s">
        <v>3213</v>
      </c>
      <c r="J1553" s="3" t="s">
        <v>134</v>
      </c>
      <c r="K1553" s="3" t="s">
        <v>0</v>
      </c>
      <c r="L1553" s="3" t="str">
        <f>VLOOKUP(tblSalaries[[#This Row],[Where do you work]],tblCountries[[Actual]:[Mapping]],2,FALSE)</f>
        <v>USA</v>
      </c>
      <c r="M1553" s="12" t="str">
        <f>VLOOKUP(tblSalaries[[#This Row],[clean Country]], mapping!$M$4:$N$137, 2, FALSE)</f>
        <v>US / Canada</v>
      </c>
      <c r="N1553" s="3" t="s">
        <v>38</v>
      </c>
      <c r="O1553" s="12">
        <v>5</v>
      </c>
      <c r="P1553" s="3">
        <v>5</v>
      </c>
    </row>
    <row r="1554" spans="2:16" ht="15" customHeight="1">
      <c r="B1554" s="3" t="s">
        <v>3214</v>
      </c>
      <c r="C1554" s="12" t="str">
        <f>IF(AND(tblSalaries[[#This Row],[Region]]=Selected_Region, tblSalaries[[#This Row],[Job Type]]=Selected_Job_Type), COUNT($C$5:C1553), "")</f>
        <v/>
      </c>
      <c r="D1554" s="5">
        <v>41057.758055555554</v>
      </c>
      <c r="E1554" s="6" t="s">
        <v>2060</v>
      </c>
      <c r="F1554" s="3">
        <v>45000</v>
      </c>
      <c r="G1554" s="3" t="s">
        <v>43</v>
      </c>
      <c r="H1554" s="3">
        <f>tblSalaries[[#This Row],[clean Salary (in local currency)]]*VLOOKUP(tblSalaries[[#This Row],[Currency]],tblXrate[#Data],2,FALSE)</f>
        <v>57167.974754622352</v>
      </c>
      <c r="I1554" s="3" t="s">
        <v>3215</v>
      </c>
      <c r="J1554" s="3" t="s">
        <v>134</v>
      </c>
      <c r="K1554" s="3" t="s">
        <v>1151</v>
      </c>
      <c r="L1554" s="3" t="str">
        <f>VLOOKUP(tblSalaries[[#This Row],[Where do you work]],tblCountries[[Actual]:[Mapping]],2,FALSE)</f>
        <v>Spain</v>
      </c>
      <c r="M1554" s="12" t="str">
        <f>VLOOKUP(tblSalaries[[#This Row],[clean Country]], mapping!$M$4:$N$137, 2, FALSE)</f>
        <v>EU</v>
      </c>
      <c r="N1554" s="3" t="s">
        <v>38</v>
      </c>
      <c r="O1554" s="12">
        <v>5</v>
      </c>
      <c r="P1554" s="3">
        <v>14</v>
      </c>
    </row>
    <row r="1555" spans="2:16" ht="15" customHeight="1">
      <c r="B1555" s="3" t="s">
        <v>3216</v>
      </c>
      <c r="C1555" s="12" t="str">
        <f>IF(AND(tblSalaries[[#This Row],[Region]]=Selected_Region, tblSalaries[[#This Row],[Job Type]]=Selected_Job_Type), COUNT($C$5:C1554), "")</f>
        <v/>
      </c>
      <c r="D1555" s="5">
        <v>41065.802812499998</v>
      </c>
      <c r="E1555" s="6">
        <v>21000</v>
      </c>
      <c r="F1555" s="3">
        <v>21000</v>
      </c>
      <c r="G1555" s="3" t="s">
        <v>43</v>
      </c>
      <c r="H1555" s="3">
        <f>tblSalaries[[#This Row],[clean Salary (in local currency)]]*VLOOKUP(tblSalaries[[#This Row],[Currency]],tblXrate[#Data],2,FALSE)</f>
        <v>26678.388218823762</v>
      </c>
      <c r="I1555" s="3" t="s">
        <v>3215</v>
      </c>
      <c r="J1555" s="3" t="s">
        <v>112</v>
      </c>
      <c r="K1555" s="3" t="s">
        <v>190</v>
      </c>
      <c r="L1555" s="3" t="str">
        <f>VLOOKUP(tblSalaries[[#This Row],[Where do you work]],tblCountries[[Actual]:[Mapping]],2,FALSE)</f>
        <v>Portugal</v>
      </c>
      <c r="M1555" s="12" t="str">
        <f>VLOOKUP(tblSalaries[[#This Row],[clean Country]], mapping!$M$4:$N$137, 2, FALSE)</f>
        <v>EU</v>
      </c>
      <c r="N1555" s="3" t="s">
        <v>38</v>
      </c>
      <c r="O1555" s="12">
        <v>5</v>
      </c>
      <c r="P1555" s="3">
        <v>5</v>
      </c>
    </row>
    <row r="1556" spans="2:16" ht="15" customHeight="1">
      <c r="B1556" s="3" t="s">
        <v>3217</v>
      </c>
      <c r="C1556" s="12" t="str">
        <f>IF(AND(tblSalaries[[#This Row],[Region]]=Selected_Region, tblSalaries[[#This Row],[Job Type]]=Selected_Job_Type), COUNT($C$5:C1555), "")</f>
        <v/>
      </c>
      <c r="D1556" s="5">
        <v>41055.055115740739</v>
      </c>
      <c r="E1556" s="6">
        <v>45000</v>
      </c>
      <c r="F1556" s="3">
        <v>45000</v>
      </c>
      <c r="G1556" s="3" t="s">
        <v>36</v>
      </c>
      <c r="H1556" s="3">
        <f>tblSalaries[[#This Row],[clean Salary (in local currency)]]*VLOOKUP(tblSalaries[[#This Row],[Currency]],tblXrate[#Data],2,FALSE)</f>
        <v>45000</v>
      </c>
      <c r="I1556" s="3" t="s">
        <v>3218</v>
      </c>
      <c r="J1556" s="3" t="s">
        <v>112</v>
      </c>
      <c r="K1556" s="3" t="s">
        <v>0</v>
      </c>
      <c r="L1556" s="3" t="str">
        <f>VLOOKUP(tblSalaries[[#This Row],[Where do you work]],tblCountries[[Actual]:[Mapping]],2,FALSE)</f>
        <v>USA</v>
      </c>
      <c r="M1556" s="12" t="str">
        <f>VLOOKUP(tblSalaries[[#This Row],[clean Country]], mapping!$M$4:$N$137, 2, FALSE)</f>
        <v>US / Canada</v>
      </c>
      <c r="N1556" s="3" t="s">
        <v>38</v>
      </c>
      <c r="O1556" s="12">
        <v>5</v>
      </c>
    </row>
    <row r="1557" spans="2:16" ht="15" customHeight="1">
      <c r="B1557" s="3" t="s">
        <v>3219</v>
      </c>
      <c r="C1557" s="12" t="str">
        <f>IF(AND(tblSalaries[[#This Row],[Region]]=Selected_Region, tblSalaries[[#This Row],[Job Type]]=Selected_Job_Type), COUNT($C$5:C1556), "")</f>
        <v/>
      </c>
      <c r="D1557" s="5">
        <v>41059.786076388889</v>
      </c>
      <c r="E1557" s="6">
        <v>60000</v>
      </c>
      <c r="F1557" s="3">
        <v>60000</v>
      </c>
      <c r="G1557" s="3" t="s">
        <v>36</v>
      </c>
      <c r="H1557" s="3">
        <f>tblSalaries[[#This Row],[clean Salary (in local currency)]]*VLOOKUP(tblSalaries[[#This Row],[Currency]],tblXrate[#Data],2,FALSE)</f>
        <v>60000</v>
      </c>
      <c r="I1557" s="3" t="s">
        <v>3220</v>
      </c>
      <c r="J1557" s="3" t="s">
        <v>112</v>
      </c>
      <c r="K1557" s="3" t="s">
        <v>3221</v>
      </c>
      <c r="L1557" s="3" t="str">
        <f>VLOOKUP(tblSalaries[[#This Row],[Where do you work]],tblCountries[[Actual]:[Mapping]],2,FALSE)</f>
        <v>Turkey</v>
      </c>
      <c r="M1557" s="12" t="str">
        <f>VLOOKUP(tblSalaries[[#This Row],[clean Country]], mapping!$M$4:$N$137, 2, FALSE)</f>
        <v>Middle East</v>
      </c>
      <c r="N1557" s="3" t="s">
        <v>34</v>
      </c>
      <c r="O1557" s="12">
        <v>2.5</v>
      </c>
      <c r="P1557" s="3">
        <v>10</v>
      </c>
    </row>
    <row r="1558" spans="2:16" ht="15" customHeight="1">
      <c r="B1558" s="3" t="s">
        <v>3222</v>
      </c>
      <c r="C1558" s="12" t="str">
        <f>IF(AND(tblSalaries[[#This Row],[Region]]=Selected_Region, tblSalaries[[#This Row],[Job Type]]=Selected_Job_Type), COUNT($C$5:C1557), "")</f>
        <v/>
      </c>
      <c r="D1558" s="5">
        <v>41058.020509259259</v>
      </c>
      <c r="E1558" s="6">
        <v>60000</v>
      </c>
      <c r="F1558" s="3">
        <v>60000</v>
      </c>
      <c r="G1558" s="3" t="s">
        <v>36</v>
      </c>
      <c r="H1558" s="3">
        <f>tblSalaries[[#This Row],[clean Salary (in local currency)]]*VLOOKUP(tblSalaries[[#This Row],[Currency]],tblXrate[#Data],2,FALSE)</f>
        <v>60000</v>
      </c>
      <c r="I1558" s="3" t="s">
        <v>3223</v>
      </c>
      <c r="J1558" s="3" t="s">
        <v>134</v>
      </c>
      <c r="K1558" s="3" t="s">
        <v>0</v>
      </c>
      <c r="L1558" s="3" t="str">
        <f>VLOOKUP(tblSalaries[[#This Row],[Where do you work]],tblCountries[[Actual]:[Mapping]],2,FALSE)</f>
        <v>USA</v>
      </c>
      <c r="M1558" s="12" t="str">
        <f>VLOOKUP(tblSalaries[[#This Row],[clean Country]], mapping!$M$4:$N$137, 2, FALSE)</f>
        <v>US / Canada</v>
      </c>
      <c r="N1558" s="3" t="s">
        <v>38</v>
      </c>
      <c r="O1558" s="12">
        <v>5</v>
      </c>
      <c r="P1558" s="3">
        <v>12</v>
      </c>
    </row>
    <row r="1559" spans="2:16" ht="15" customHeight="1">
      <c r="B1559" s="3" t="s">
        <v>3224</v>
      </c>
      <c r="C1559" s="12" t="str">
        <f>IF(AND(tblSalaries[[#This Row],[Region]]=Selected_Region, tblSalaries[[#This Row],[Job Type]]=Selected_Job_Type), COUNT($C$5:C1558), "")</f>
        <v/>
      </c>
      <c r="D1559" s="5">
        <v>41054.304780092592</v>
      </c>
      <c r="E1559" s="6">
        <v>43000</v>
      </c>
      <c r="F1559" s="3">
        <v>43000</v>
      </c>
      <c r="G1559" s="3" t="s">
        <v>43</v>
      </c>
      <c r="H1559" s="3">
        <f>tblSalaries[[#This Row],[clean Salary (in local currency)]]*VLOOKUP(tblSalaries[[#This Row],[Currency]],tblXrate[#Data],2,FALSE)</f>
        <v>54627.175876639136</v>
      </c>
      <c r="I1559" s="3" t="s">
        <v>3225</v>
      </c>
      <c r="J1559" s="3" t="s">
        <v>41</v>
      </c>
      <c r="K1559" s="3" t="s">
        <v>3226</v>
      </c>
      <c r="L1559" s="3" t="str">
        <f>VLOOKUP(tblSalaries[[#This Row],[Where do you work]],tblCountries[[Actual]:[Mapping]],2,FALSE)</f>
        <v>France</v>
      </c>
      <c r="M1559" s="12" t="str">
        <f>VLOOKUP(tblSalaries[[#This Row],[clean Country]], mapping!$M$4:$N$137, 2, FALSE)</f>
        <v>EU</v>
      </c>
      <c r="N1559" s="3" t="s">
        <v>38</v>
      </c>
      <c r="O1559" s="12">
        <v>5</v>
      </c>
    </row>
    <row r="1560" spans="2:16" ht="15" customHeight="1">
      <c r="B1560" s="3" t="s">
        <v>3227</v>
      </c>
      <c r="C1560" s="12" t="str">
        <f>IF(AND(tblSalaries[[#This Row],[Region]]=Selected_Region, tblSalaries[[#This Row],[Job Type]]=Selected_Job_Type), COUNT($C$5:C1559), "")</f>
        <v/>
      </c>
      <c r="D1560" s="5">
        <v>41062.134687500002</v>
      </c>
      <c r="E1560" s="6">
        <v>35500</v>
      </c>
      <c r="F1560" s="3">
        <v>35500</v>
      </c>
      <c r="G1560" s="3" t="s">
        <v>36</v>
      </c>
      <c r="H1560" s="3">
        <f>tblSalaries[[#This Row],[clean Salary (in local currency)]]*VLOOKUP(tblSalaries[[#This Row],[Currency]],tblXrate[#Data],2,FALSE)</f>
        <v>35500</v>
      </c>
      <c r="I1560" s="3" t="s">
        <v>3228</v>
      </c>
      <c r="J1560" s="3" t="s">
        <v>112</v>
      </c>
      <c r="K1560" s="3" t="s">
        <v>0</v>
      </c>
      <c r="L1560" s="3" t="str">
        <f>VLOOKUP(tblSalaries[[#This Row],[Where do you work]],tblCountries[[Actual]:[Mapping]],2,FALSE)</f>
        <v>USA</v>
      </c>
      <c r="M1560" s="12" t="str">
        <f>VLOOKUP(tblSalaries[[#This Row],[clean Country]], mapping!$M$4:$N$137, 2, FALSE)</f>
        <v>US / Canada</v>
      </c>
      <c r="N1560" s="3" t="s">
        <v>38</v>
      </c>
      <c r="O1560" s="12">
        <v>5</v>
      </c>
      <c r="P1560" s="3">
        <v>20</v>
      </c>
    </row>
    <row r="1561" spans="2:16" ht="15" customHeight="1">
      <c r="B1561" s="3" t="s">
        <v>3229</v>
      </c>
      <c r="C1561" s="12" t="str">
        <f>IF(AND(tblSalaries[[#This Row],[Region]]=Selected_Region, tblSalaries[[#This Row],[Job Type]]=Selected_Job_Type), COUNT($C$5:C1560), "")</f>
        <v/>
      </c>
      <c r="D1561" s="5">
        <v>41055.029282407406</v>
      </c>
      <c r="E1561" s="6" t="s">
        <v>3230</v>
      </c>
      <c r="F1561" s="3">
        <v>44000</v>
      </c>
      <c r="G1561" s="3" t="s">
        <v>36</v>
      </c>
      <c r="H1561" s="3">
        <f>tblSalaries[[#This Row],[clean Salary (in local currency)]]*VLOOKUP(tblSalaries[[#This Row],[Currency]],tblXrate[#Data],2,FALSE)</f>
        <v>44000</v>
      </c>
      <c r="I1561" s="3" t="s">
        <v>3231</v>
      </c>
      <c r="J1561" s="3" t="s">
        <v>134</v>
      </c>
      <c r="K1561" s="3" t="s">
        <v>0</v>
      </c>
      <c r="L1561" s="3" t="str">
        <f>VLOOKUP(tblSalaries[[#This Row],[Where do you work]],tblCountries[[Actual]:[Mapping]],2,FALSE)</f>
        <v>USA</v>
      </c>
      <c r="M1561" s="12" t="str">
        <f>VLOOKUP(tblSalaries[[#This Row],[clean Country]], mapping!$M$4:$N$137, 2, FALSE)</f>
        <v>US / Canada</v>
      </c>
      <c r="N1561" s="3" t="s">
        <v>73</v>
      </c>
      <c r="O1561" s="12">
        <v>1.5</v>
      </c>
    </row>
    <row r="1562" spans="2:16" ht="15" customHeight="1">
      <c r="B1562" s="3" t="s">
        <v>3232</v>
      </c>
      <c r="C1562" s="12" t="str">
        <f>IF(AND(tblSalaries[[#This Row],[Region]]=Selected_Region, tblSalaries[[#This Row],[Job Type]]=Selected_Job_Type), COUNT($C$5:C1561), "")</f>
        <v/>
      </c>
      <c r="D1562" s="5">
        <v>41054.239594907405</v>
      </c>
      <c r="E1562" s="6">
        <v>90000</v>
      </c>
      <c r="F1562" s="3">
        <v>90000</v>
      </c>
      <c r="G1562" s="3" t="s">
        <v>36</v>
      </c>
      <c r="H1562" s="3">
        <f>tblSalaries[[#This Row],[clean Salary (in local currency)]]*VLOOKUP(tblSalaries[[#This Row],[Currency]],tblXrate[#Data],2,FALSE)</f>
        <v>90000</v>
      </c>
      <c r="I1562" s="3" t="s">
        <v>3233</v>
      </c>
      <c r="J1562" s="3" t="s">
        <v>33</v>
      </c>
      <c r="K1562" s="3" t="s">
        <v>0</v>
      </c>
      <c r="L1562" s="3" t="str">
        <f>VLOOKUP(tblSalaries[[#This Row],[Where do you work]],tblCountries[[Actual]:[Mapping]],2,FALSE)</f>
        <v>USA</v>
      </c>
      <c r="M1562" s="12" t="str">
        <f>VLOOKUP(tblSalaries[[#This Row],[clean Country]], mapping!$M$4:$N$137, 2, FALSE)</f>
        <v>US / Canada</v>
      </c>
      <c r="N1562" s="3" t="s">
        <v>73</v>
      </c>
      <c r="O1562" s="12">
        <v>1.5</v>
      </c>
    </row>
    <row r="1563" spans="2:16" ht="15" customHeight="1">
      <c r="B1563" s="3" t="s">
        <v>3234</v>
      </c>
      <c r="C1563" s="12" t="str">
        <f>IF(AND(tblSalaries[[#This Row],[Region]]=Selected_Region, tblSalaries[[#This Row],[Job Type]]=Selected_Job_Type), COUNT($C$5:C1562), "")</f>
        <v/>
      </c>
      <c r="D1563" s="5">
        <v>41071.419942129629</v>
      </c>
      <c r="E1563" s="6">
        <v>74461</v>
      </c>
      <c r="F1563" s="3">
        <v>74461</v>
      </c>
      <c r="G1563" s="3" t="s">
        <v>36</v>
      </c>
      <c r="H1563" s="3">
        <f>tblSalaries[[#This Row],[clean Salary (in local currency)]]*VLOOKUP(tblSalaries[[#This Row],[Currency]],tblXrate[#Data],2,FALSE)</f>
        <v>74461</v>
      </c>
      <c r="I1563" s="3" t="s">
        <v>3235</v>
      </c>
      <c r="J1563" s="3" t="s">
        <v>33</v>
      </c>
      <c r="K1563" s="3" t="s">
        <v>0</v>
      </c>
      <c r="L1563" s="3" t="str">
        <f>VLOOKUP(tblSalaries[[#This Row],[Where do you work]],tblCountries[[Actual]:[Mapping]],2,FALSE)</f>
        <v>USA</v>
      </c>
      <c r="M1563" s="12" t="str">
        <f>VLOOKUP(tblSalaries[[#This Row],[clean Country]], mapping!$M$4:$N$137, 2, FALSE)</f>
        <v>US / Canada</v>
      </c>
      <c r="N1563" s="3" t="s">
        <v>73</v>
      </c>
      <c r="O1563" s="12">
        <v>1.5</v>
      </c>
      <c r="P1563" s="3">
        <v>9</v>
      </c>
    </row>
    <row r="1564" spans="2:16" ht="15" customHeight="1">
      <c r="B1564" s="3" t="s">
        <v>3236</v>
      </c>
      <c r="C1564" s="12" t="str">
        <f>IF(AND(tblSalaries[[#This Row],[Region]]=Selected_Region, tblSalaries[[#This Row],[Job Type]]=Selected_Job_Type), COUNT($C$5:C1563), "")</f>
        <v/>
      </c>
      <c r="D1564" s="5">
        <v>41056.194826388892</v>
      </c>
      <c r="E1564" s="6">
        <v>65000</v>
      </c>
      <c r="F1564" s="3">
        <v>65000</v>
      </c>
      <c r="G1564" s="3" t="s">
        <v>36</v>
      </c>
      <c r="H1564" s="3">
        <f>tblSalaries[[#This Row],[clean Salary (in local currency)]]*VLOOKUP(tblSalaries[[#This Row],[Currency]],tblXrate[#Data],2,FALSE)</f>
        <v>65000</v>
      </c>
      <c r="I1564" s="3" t="s">
        <v>3237</v>
      </c>
      <c r="J1564" s="3" t="s">
        <v>112</v>
      </c>
      <c r="K1564" s="3" t="s">
        <v>0</v>
      </c>
      <c r="L1564" s="3" t="str">
        <f>VLOOKUP(tblSalaries[[#This Row],[Where do you work]],tblCountries[[Actual]:[Mapping]],2,FALSE)</f>
        <v>USA</v>
      </c>
      <c r="M1564" s="12" t="str">
        <f>VLOOKUP(tblSalaries[[#This Row],[clean Country]], mapping!$M$4:$N$137, 2, FALSE)</f>
        <v>US / Canada</v>
      </c>
      <c r="N1564" s="3" t="s">
        <v>73</v>
      </c>
      <c r="O1564" s="12">
        <v>1.5</v>
      </c>
      <c r="P1564" s="3">
        <v>8</v>
      </c>
    </row>
    <row r="1565" spans="2:16" ht="15" customHeight="1">
      <c r="B1565" s="3" t="s">
        <v>3238</v>
      </c>
      <c r="C1565" s="12" t="str">
        <f>IF(AND(tblSalaries[[#This Row],[Region]]=Selected_Region, tblSalaries[[#This Row],[Job Type]]=Selected_Job_Type), COUNT($C$5:C1564), "")</f>
        <v/>
      </c>
      <c r="D1565" s="5">
        <v>41055.846944444442</v>
      </c>
      <c r="E1565" s="6">
        <v>65000</v>
      </c>
      <c r="F1565" s="3">
        <v>65000</v>
      </c>
      <c r="G1565" s="3" t="s">
        <v>36</v>
      </c>
      <c r="H1565" s="3">
        <f>tblSalaries[[#This Row],[clean Salary (in local currency)]]*VLOOKUP(tblSalaries[[#This Row],[Currency]],tblXrate[#Data],2,FALSE)</f>
        <v>65000</v>
      </c>
      <c r="I1565" s="3" t="s">
        <v>3239</v>
      </c>
      <c r="J1565" s="3" t="s">
        <v>112</v>
      </c>
      <c r="K1565" s="3" t="s">
        <v>0</v>
      </c>
      <c r="L1565" s="3" t="str">
        <f>VLOOKUP(tblSalaries[[#This Row],[Where do you work]],tblCountries[[Actual]:[Mapping]],2,FALSE)</f>
        <v>USA</v>
      </c>
      <c r="M1565" s="12" t="str">
        <f>VLOOKUP(tblSalaries[[#This Row],[clean Country]], mapping!$M$4:$N$137, 2, FALSE)</f>
        <v>US / Canada</v>
      </c>
      <c r="N1565" s="3" t="s">
        <v>34</v>
      </c>
      <c r="O1565" s="12">
        <v>2.5</v>
      </c>
      <c r="P1565" s="3">
        <v>10</v>
      </c>
    </row>
    <row r="1566" spans="2:16" ht="15" customHeight="1">
      <c r="B1566" s="3" t="s">
        <v>3240</v>
      </c>
      <c r="C1566" s="12" t="str">
        <f>IF(AND(tblSalaries[[#This Row],[Region]]=Selected_Region, tblSalaries[[#This Row],[Job Type]]=Selected_Job_Type), COUNT($C$5:C1565), "")</f>
        <v/>
      </c>
      <c r="D1566" s="5">
        <v>41054.253437500003</v>
      </c>
      <c r="E1566" s="6" t="s">
        <v>1134</v>
      </c>
      <c r="F1566" s="3">
        <v>100000</v>
      </c>
      <c r="G1566" s="3" t="s">
        <v>36</v>
      </c>
      <c r="H1566" s="3">
        <f>tblSalaries[[#This Row],[clean Salary (in local currency)]]*VLOOKUP(tblSalaries[[#This Row],[Currency]],tblXrate[#Data],2,FALSE)</f>
        <v>100000</v>
      </c>
      <c r="I1566" s="3" t="s">
        <v>3241</v>
      </c>
      <c r="J1566" s="3" t="s">
        <v>112</v>
      </c>
      <c r="K1566" s="3" t="s">
        <v>291</v>
      </c>
      <c r="L1566" s="3" t="str">
        <f>VLOOKUP(tblSalaries[[#This Row],[Where do you work]],tblCountries[[Actual]:[Mapping]],2,FALSE)</f>
        <v>Germany</v>
      </c>
      <c r="M1566" s="12" t="str">
        <f>VLOOKUP(tblSalaries[[#This Row],[clean Country]], mapping!$M$4:$N$137, 2, FALSE)</f>
        <v>EU</v>
      </c>
      <c r="N1566" s="3" t="s">
        <v>61</v>
      </c>
      <c r="O1566" s="12">
        <v>8</v>
      </c>
    </row>
    <row r="1567" spans="2:16" ht="15" customHeight="1">
      <c r="B1567" s="3" t="s">
        <v>2179</v>
      </c>
      <c r="C1567" s="12" t="str">
        <f>IF(AND(tblSalaries[[#This Row],[Region]]=Selected_Region, tblSalaries[[#This Row],[Job Type]]=Selected_Job_Type), COUNT($C$5:C1566), "")</f>
        <v/>
      </c>
      <c r="D1567" s="5">
        <v>41057.592268518521</v>
      </c>
      <c r="E1567" s="6" t="s">
        <v>2180</v>
      </c>
      <c r="F1567" s="3">
        <v>1200000</v>
      </c>
      <c r="G1567" s="3" t="s">
        <v>31</v>
      </c>
      <c r="H1567" s="3">
        <f>tblSalaries[[#This Row],[clean Salary (in local currency)]]*VLOOKUP(tblSalaries[[#This Row],[Currency]],tblXrate[#Data],2,FALSE)</f>
        <v>21369.500024931083</v>
      </c>
      <c r="I1567" s="3" t="s">
        <v>2175</v>
      </c>
      <c r="J1567" s="3" t="s">
        <v>134</v>
      </c>
      <c r="K1567" s="3" t="s">
        <v>1</v>
      </c>
      <c r="L1567" s="3" t="str">
        <f>VLOOKUP(tblSalaries[[#This Row],[Where do you work]],tblCountries[[Actual]:[Mapping]],2,FALSE)</f>
        <v>India</v>
      </c>
      <c r="M1567" s="12" t="str">
        <f>VLOOKUP(tblSalaries[[#This Row],[clean Country]], mapping!$M$4:$N$137, 2, FALSE)</f>
        <v>Asia</v>
      </c>
      <c r="N1567" s="3" t="s">
        <v>34</v>
      </c>
      <c r="O1567" s="12">
        <v>2.5</v>
      </c>
      <c r="P1567" s="3">
        <v>2</v>
      </c>
    </row>
    <row r="1568" spans="2:16" ht="15" customHeight="1">
      <c r="B1568" s="3" t="s">
        <v>3245</v>
      </c>
      <c r="C1568" s="12" t="str">
        <f>IF(AND(tblSalaries[[#This Row],[Region]]=Selected_Region, tblSalaries[[#This Row],[Job Type]]=Selected_Job_Type), COUNT($C$5:C1567), "")</f>
        <v/>
      </c>
      <c r="D1568" s="5">
        <v>41054.23296296296</v>
      </c>
      <c r="E1568" s="6">
        <v>58000</v>
      </c>
      <c r="F1568" s="3">
        <v>58000</v>
      </c>
      <c r="G1568" s="3" t="s">
        <v>36</v>
      </c>
      <c r="H1568" s="3">
        <f>tblSalaries[[#This Row],[clean Salary (in local currency)]]*VLOOKUP(tblSalaries[[#This Row],[Currency]],tblXrate[#Data],2,FALSE)</f>
        <v>58000</v>
      </c>
      <c r="I1568" s="3" t="s">
        <v>3246</v>
      </c>
      <c r="J1568" s="3" t="s">
        <v>45</v>
      </c>
      <c r="K1568" s="3" t="s">
        <v>0</v>
      </c>
      <c r="L1568" s="3" t="str">
        <f>VLOOKUP(tblSalaries[[#This Row],[Where do you work]],tblCountries[[Actual]:[Mapping]],2,FALSE)</f>
        <v>USA</v>
      </c>
      <c r="M1568" s="12" t="str">
        <f>VLOOKUP(tblSalaries[[#This Row],[clean Country]], mapping!$M$4:$N$137, 2, FALSE)</f>
        <v>US / Canada</v>
      </c>
      <c r="N1568" s="3" t="s">
        <v>38</v>
      </c>
      <c r="O1568" s="12">
        <v>5</v>
      </c>
    </row>
    <row r="1569" spans="2:16" ht="15" customHeight="1">
      <c r="B1569" s="3" t="s">
        <v>3247</v>
      </c>
      <c r="C1569" s="12" t="str">
        <f>IF(AND(tblSalaries[[#This Row],[Region]]=Selected_Region, tblSalaries[[#This Row],[Job Type]]=Selected_Job_Type), COUNT($C$5:C1568), "")</f>
        <v/>
      </c>
      <c r="D1569" s="5">
        <v>41054.25503472222</v>
      </c>
      <c r="E1569" s="6">
        <v>40000</v>
      </c>
      <c r="F1569" s="3">
        <v>40000</v>
      </c>
      <c r="G1569" s="3" t="s">
        <v>108</v>
      </c>
      <c r="H1569" s="3">
        <f>tblSalaries[[#This Row],[clean Salary (in local currency)]]*VLOOKUP(tblSalaries[[#This Row],[Currency]],tblXrate[#Data],2,FALSE)</f>
        <v>63047.130882691366</v>
      </c>
      <c r="I1569" s="3" t="s">
        <v>3246</v>
      </c>
      <c r="J1569" s="3" t="s">
        <v>45</v>
      </c>
      <c r="K1569" s="3" t="s">
        <v>89</v>
      </c>
      <c r="L1569" s="3" t="str">
        <f>VLOOKUP(tblSalaries[[#This Row],[Where do you work]],tblCountries[[Actual]:[Mapping]],2,FALSE)</f>
        <v>UK</v>
      </c>
      <c r="M1569" s="12" t="str">
        <f>VLOOKUP(tblSalaries[[#This Row],[clean Country]], mapping!$M$4:$N$137, 2, FALSE)</f>
        <v>EU</v>
      </c>
      <c r="N1569" s="3" t="s">
        <v>38</v>
      </c>
      <c r="O1569" s="12">
        <v>5</v>
      </c>
    </row>
    <row r="1570" spans="2:16" ht="15" customHeight="1">
      <c r="B1570" s="3" t="s">
        <v>3248</v>
      </c>
      <c r="C1570" s="12" t="str">
        <f>IF(AND(tblSalaries[[#This Row],[Region]]=Selected_Region, tblSalaries[[#This Row],[Job Type]]=Selected_Job_Type), COUNT($C$5:C1569), "")</f>
        <v/>
      </c>
      <c r="D1570" s="5">
        <v>41055.029537037037</v>
      </c>
      <c r="E1570" s="6" t="s">
        <v>3249</v>
      </c>
      <c r="F1570" s="3">
        <v>36000</v>
      </c>
      <c r="G1570" s="3" t="s">
        <v>36</v>
      </c>
      <c r="H1570" s="3">
        <f>tblSalaries[[#This Row],[clean Salary (in local currency)]]*VLOOKUP(tblSalaries[[#This Row],[Currency]],tblXrate[#Data],2,FALSE)</f>
        <v>36000</v>
      </c>
      <c r="I1570" s="3" t="s">
        <v>3250</v>
      </c>
      <c r="J1570" s="3" t="s">
        <v>45</v>
      </c>
      <c r="K1570" s="3" t="s">
        <v>3251</v>
      </c>
      <c r="L1570" s="3" t="str">
        <f>VLOOKUP(tblSalaries[[#This Row],[Where do you work]],tblCountries[[Actual]:[Mapping]],2,FALSE)</f>
        <v>Turkey</v>
      </c>
      <c r="M1570" s="12" t="str">
        <f>VLOOKUP(tblSalaries[[#This Row],[clean Country]], mapping!$M$4:$N$137, 2, FALSE)</f>
        <v>Middle East</v>
      </c>
      <c r="N1570" s="3" t="s">
        <v>38</v>
      </c>
      <c r="O1570" s="12">
        <v>5</v>
      </c>
    </row>
    <row r="1571" spans="2:16" ht="15" customHeight="1">
      <c r="B1571" s="3" t="s">
        <v>3252</v>
      </c>
      <c r="C1571" s="12" t="str">
        <f>IF(AND(tblSalaries[[#This Row],[Region]]=Selected_Region, tblSalaries[[#This Row],[Job Type]]=Selected_Job_Type), COUNT($C$5:C1570), "")</f>
        <v/>
      </c>
      <c r="D1571" s="5">
        <v>41055.189895833333</v>
      </c>
      <c r="E1571" s="6">
        <v>61000</v>
      </c>
      <c r="F1571" s="3">
        <v>61000</v>
      </c>
      <c r="G1571" s="3" t="s">
        <v>36</v>
      </c>
      <c r="H1571" s="3">
        <f>tblSalaries[[#This Row],[clean Salary (in local currency)]]*VLOOKUP(tblSalaries[[#This Row],[Currency]],tblXrate[#Data],2,FALSE)</f>
        <v>61000</v>
      </c>
      <c r="I1571" s="3" t="s">
        <v>3246</v>
      </c>
      <c r="J1571" s="3" t="s">
        <v>45</v>
      </c>
      <c r="K1571" s="3" t="s">
        <v>0</v>
      </c>
      <c r="L1571" s="3" t="str">
        <f>VLOOKUP(tblSalaries[[#This Row],[Where do you work]],tblCountries[[Actual]:[Mapping]],2,FALSE)</f>
        <v>USA</v>
      </c>
      <c r="M1571" s="12" t="str">
        <f>VLOOKUP(tblSalaries[[#This Row],[clean Country]], mapping!$M$4:$N$137, 2, FALSE)</f>
        <v>US / Canada</v>
      </c>
      <c r="N1571" s="3" t="s">
        <v>38</v>
      </c>
      <c r="O1571" s="12">
        <v>5</v>
      </c>
    </row>
    <row r="1572" spans="2:16" ht="15" customHeight="1">
      <c r="B1572" s="3" t="s">
        <v>3253</v>
      </c>
      <c r="C1572" s="12" t="str">
        <f>IF(AND(tblSalaries[[#This Row],[Region]]=Selected_Region, tblSalaries[[#This Row],[Job Type]]=Selected_Job_Type), COUNT($C$5:C1571), "")</f>
        <v/>
      </c>
      <c r="D1572" s="5">
        <v>41058.55228009259</v>
      </c>
      <c r="E1572" s="6">
        <v>140000</v>
      </c>
      <c r="F1572" s="3">
        <v>140000</v>
      </c>
      <c r="G1572" s="3" t="s">
        <v>36</v>
      </c>
      <c r="H1572" s="3">
        <f>tblSalaries[[#This Row],[clean Salary (in local currency)]]*VLOOKUP(tblSalaries[[#This Row],[Currency]],tblXrate[#Data],2,FALSE)</f>
        <v>140000</v>
      </c>
      <c r="I1572" s="3" t="s">
        <v>3246</v>
      </c>
      <c r="J1572" s="3" t="s">
        <v>45</v>
      </c>
      <c r="K1572" s="3" t="s">
        <v>0</v>
      </c>
      <c r="L1572" s="3" t="str">
        <f>VLOOKUP(tblSalaries[[#This Row],[Where do you work]],tblCountries[[Actual]:[Mapping]],2,FALSE)</f>
        <v>USA</v>
      </c>
      <c r="M1572" s="12" t="str">
        <f>VLOOKUP(tblSalaries[[#This Row],[clean Country]], mapping!$M$4:$N$137, 2, FALSE)</f>
        <v>US / Canada</v>
      </c>
      <c r="N1572" s="3" t="s">
        <v>38</v>
      </c>
      <c r="O1572" s="12">
        <v>5</v>
      </c>
      <c r="P1572" s="3">
        <v>12</v>
      </c>
    </row>
    <row r="1573" spans="2:16" ht="15" customHeight="1">
      <c r="B1573" s="3" t="s">
        <v>3254</v>
      </c>
      <c r="C1573" s="12" t="str">
        <f>IF(AND(tblSalaries[[#This Row],[Region]]=Selected_Region, tblSalaries[[#This Row],[Job Type]]=Selected_Job_Type), COUNT($C$5:C1572), "")</f>
        <v/>
      </c>
      <c r="D1573" s="5">
        <v>41062.320856481485</v>
      </c>
      <c r="E1573" s="6">
        <v>85000</v>
      </c>
      <c r="F1573" s="3">
        <v>85000</v>
      </c>
      <c r="G1573" s="3" t="s">
        <v>36</v>
      </c>
      <c r="H1573" s="3">
        <f>tblSalaries[[#This Row],[clean Salary (in local currency)]]*VLOOKUP(tblSalaries[[#This Row],[Currency]],tblXrate[#Data],2,FALSE)</f>
        <v>85000</v>
      </c>
      <c r="I1573" s="3" t="s">
        <v>3246</v>
      </c>
      <c r="J1573" s="3" t="s">
        <v>45</v>
      </c>
      <c r="K1573" s="3" t="s">
        <v>0</v>
      </c>
      <c r="L1573" s="3" t="str">
        <f>VLOOKUP(tblSalaries[[#This Row],[Where do you work]],tblCountries[[Actual]:[Mapping]],2,FALSE)</f>
        <v>USA</v>
      </c>
      <c r="M1573" s="12" t="str">
        <f>VLOOKUP(tblSalaries[[#This Row],[clean Country]], mapping!$M$4:$N$137, 2, FALSE)</f>
        <v>US / Canada</v>
      </c>
      <c r="N1573" s="3" t="s">
        <v>34</v>
      </c>
      <c r="O1573" s="12">
        <v>2.5</v>
      </c>
      <c r="P1573" s="3">
        <v>8</v>
      </c>
    </row>
    <row r="1574" spans="2:16" ht="15" customHeight="1">
      <c r="B1574" s="3" t="s">
        <v>3255</v>
      </c>
      <c r="C1574" s="12" t="str">
        <f>IF(AND(tblSalaries[[#This Row],[Region]]=Selected_Region, tblSalaries[[#This Row],[Job Type]]=Selected_Job_Type), COUNT($C$5:C1573), "")</f>
        <v/>
      </c>
      <c r="D1574" s="5">
        <v>41079.016250000001</v>
      </c>
      <c r="E1574" s="6">
        <v>45000</v>
      </c>
      <c r="F1574" s="3">
        <v>45000</v>
      </c>
      <c r="G1574" s="3" t="s">
        <v>36</v>
      </c>
      <c r="H1574" s="3">
        <f>tblSalaries[[#This Row],[clean Salary (in local currency)]]*VLOOKUP(tblSalaries[[#This Row],[Currency]],tblXrate[#Data],2,FALSE)</f>
        <v>45000</v>
      </c>
      <c r="I1574" s="3" t="s">
        <v>3246</v>
      </c>
      <c r="J1574" s="3" t="s">
        <v>45</v>
      </c>
      <c r="K1574" s="3" t="s">
        <v>0</v>
      </c>
      <c r="L1574" s="3" t="str">
        <f>VLOOKUP(tblSalaries[[#This Row],[Where do you work]],tblCountries[[Actual]:[Mapping]],2,FALSE)</f>
        <v>USA</v>
      </c>
      <c r="M1574" s="12" t="str">
        <f>VLOOKUP(tblSalaries[[#This Row],[clean Country]], mapping!$M$4:$N$137, 2, FALSE)</f>
        <v>US / Canada</v>
      </c>
      <c r="N1574" s="3" t="s">
        <v>34</v>
      </c>
      <c r="O1574" s="12">
        <v>2.5</v>
      </c>
      <c r="P1574" s="3">
        <v>5</v>
      </c>
    </row>
    <row r="1575" spans="2:16" ht="15" customHeight="1">
      <c r="B1575" s="3" t="s">
        <v>3256</v>
      </c>
      <c r="C1575" s="12" t="str">
        <f>IF(AND(tblSalaries[[#This Row],[Region]]=Selected_Region, tblSalaries[[#This Row],[Job Type]]=Selected_Job_Type), COUNT($C$5:C1574), "")</f>
        <v/>
      </c>
      <c r="D1575" s="5">
        <v>41055.047708333332</v>
      </c>
      <c r="E1575" s="6" t="s">
        <v>3257</v>
      </c>
      <c r="F1575" s="3">
        <v>77000</v>
      </c>
      <c r="G1575" s="3" t="s">
        <v>36</v>
      </c>
      <c r="H1575" s="3">
        <f>tblSalaries[[#This Row],[clean Salary (in local currency)]]*VLOOKUP(tblSalaries[[#This Row],[Currency]],tblXrate[#Data],2,FALSE)</f>
        <v>77000</v>
      </c>
      <c r="I1575" s="3" t="s">
        <v>3258</v>
      </c>
      <c r="J1575" s="3" t="s">
        <v>45</v>
      </c>
      <c r="K1575" s="3" t="s">
        <v>0</v>
      </c>
      <c r="L1575" s="3" t="str">
        <f>VLOOKUP(tblSalaries[[#This Row],[Where do you work]],tblCountries[[Actual]:[Mapping]],2,FALSE)</f>
        <v>USA</v>
      </c>
      <c r="M1575" s="12" t="str">
        <f>VLOOKUP(tblSalaries[[#This Row],[clean Country]], mapping!$M$4:$N$137, 2, FALSE)</f>
        <v>US / Canada</v>
      </c>
      <c r="N1575" s="3" t="s">
        <v>38</v>
      </c>
      <c r="O1575" s="12">
        <v>5</v>
      </c>
    </row>
    <row r="1576" spans="2:16" ht="15" customHeight="1">
      <c r="B1576" s="3" t="s">
        <v>3259</v>
      </c>
      <c r="C1576" s="12" t="str">
        <f>IF(AND(tblSalaries[[#This Row],[Region]]=Selected_Region, tblSalaries[[#This Row],[Job Type]]=Selected_Job_Type), COUNT($C$5:C1575), "")</f>
        <v/>
      </c>
      <c r="D1576" s="5">
        <v>41054.253668981481</v>
      </c>
      <c r="E1576" s="6">
        <v>57000</v>
      </c>
      <c r="F1576" s="3">
        <v>57000</v>
      </c>
      <c r="G1576" s="3" t="s">
        <v>36</v>
      </c>
      <c r="H1576" s="3">
        <f>tblSalaries[[#This Row],[clean Salary (in local currency)]]*VLOOKUP(tblSalaries[[#This Row],[Currency]],tblXrate[#Data],2,FALSE)</f>
        <v>57000</v>
      </c>
      <c r="I1576" s="3" t="s">
        <v>3260</v>
      </c>
      <c r="J1576" s="3" t="s">
        <v>45</v>
      </c>
      <c r="K1576" s="3" t="s">
        <v>0</v>
      </c>
      <c r="L1576" s="3" t="str">
        <f>VLOOKUP(tblSalaries[[#This Row],[Where do you work]],tblCountries[[Actual]:[Mapping]],2,FALSE)</f>
        <v>USA</v>
      </c>
      <c r="M1576" s="12" t="str">
        <f>VLOOKUP(tblSalaries[[#This Row],[clean Country]], mapping!$M$4:$N$137, 2, FALSE)</f>
        <v>US / Canada</v>
      </c>
      <c r="N1576" s="3" t="s">
        <v>34</v>
      </c>
      <c r="O1576" s="12">
        <v>2.5</v>
      </c>
    </row>
    <row r="1577" spans="2:16" ht="15" customHeight="1">
      <c r="B1577" s="3" t="s">
        <v>3261</v>
      </c>
      <c r="C1577" s="12" t="str">
        <f>IF(AND(tblSalaries[[#This Row],[Region]]=Selected_Region, tblSalaries[[#This Row],[Job Type]]=Selected_Job_Type), COUNT($C$5:C1576), "")</f>
        <v/>
      </c>
      <c r="D1577" s="5">
        <v>41058.16883101852</v>
      </c>
      <c r="E1577" s="6">
        <v>25000</v>
      </c>
      <c r="F1577" s="3">
        <v>25000</v>
      </c>
      <c r="G1577" s="3" t="s">
        <v>108</v>
      </c>
      <c r="H1577" s="3">
        <f>tblSalaries[[#This Row],[clean Salary (in local currency)]]*VLOOKUP(tblSalaries[[#This Row],[Currency]],tblXrate[#Data],2,FALSE)</f>
        <v>39404.456801682099</v>
      </c>
      <c r="I1577" s="3" t="s">
        <v>3262</v>
      </c>
      <c r="J1577" s="3" t="s">
        <v>45</v>
      </c>
      <c r="K1577" s="3" t="s">
        <v>89</v>
      </c>
      <c r="L1577" s="3" t="str">
        <f>VLOOKUP(tblSalaries[[#This Row],[Where do you work]],tblCountries[[Actual]:[Mapping]],2,FALSE)</f>
        <v>UK</v>
      </c>
      <c r="M1577" s="12" t="str">
        <f>VLOOKUP(tblSalaries[[#This Row],[clean Country]], mapping!$M$4:$N$137, 2, FALSE)</f>
        <v>EU</v>
      </c>
      <c r="N1577" s="3" t="s">
        <v>34</v>
      </c>
      <c r="O1577" s="12">
        <v>2.5</v>
      </c>
      <c r="P1577" s="3">
        <v>10</v>
      </c>
    </row>
    <row r="1578" spans="2:16" ht="15" customHeight="1">
      <c r="B1578" s="3" t="s">
        <v>761</v>
      </c>
      <c r="C1578" s="12" t="str">
        <f>IF(AND(tblSalaries[[#This Row],[Region]]=Selected_Region, tblSalaries[[#This Row],[Job Type]]=Selected_Job_Type), COUNT($C$5:C1577), "")</f>
        <v/>
      </c>
      <c r="D1578" s="5">
        <v>41060.406354166669</v>
      </c>
      <c r="E1578" s="6">
        <v>50000</v>
      </c>
      <c r="F1578" s="3">
        <v>50000</v>
      </c>
      <c r="G1578" s="3" t="s">
        <v>48</v>
      </c>
      <c r="H1578" s="3">
        <f>tblSalaries[[#This Row],[clean Salary (in local currency)]]*VLOOKUP(tblSalaries[[#This Row],[Currency]],tblXrate[#Data],2,FALSE)</f>
        <v>49168.076151516347</v>
      </c>
      <c r="I1578" s="3" t="s">
        <v>700</v>
      </c>
      <c r="J1578" s="3" t="s">
        <v>112</v>
      </c>
      <c r="K1578" s="3" t="s">
        <v>50</v>
      </c>
      <c r="L1578" s="3" t="str">
        <f>VLOOKUP(tblSalaries[[#This Row],[Where do you work]],tblCountries[[Actual]:[Mapping]],2,FALSE)</f>
        <v>Canada</v>
      </c>
      <c r="M1578" s="12" t="str">
        <f>VLOOKUP(tblSalaries[[#This Row],[clean Country]], mapping!$M$4:$N$137, 2, FALSE)</f>
        <v>US / Canada</v>
      </c>
      <c r="N1578" s="3" t="s">
        <v>38</v>
      </c>
      <c r="O1578" s="12">
        <v>5</v>
      </c>
      <c r="P1578" s="3">
        <v>3</v>
      </c>
    </row>
    <row r="1579" spans="2:16" ht="15" customHeight="1">
      <c r="B1579" s="3" t="s">
        <v>3265</v>
      </c>
      <c r="C1579" s="12" t="str">
        <f>IF(AND(tblSalaries[[#This Row],[Region]]=Selected_Region, tblSalaries[[#This Row],[Job Type]]=Selected_Job_Type), COUNT($C$5:C1578), "")</f>
        <v/>
      </c>
      <c r="D1579" s="5">
        <v>41054.290185185186</v>
      </c>
      <c r="E1579" s="6">
        <v>38000</v>
      </c>
      <c r="F1579" s="3">
        <v>38000</v>
      </c>
      <c r="G1579" s="3" t="s">
        <v>36</v>
      </c>
      <c r="H1579" s="3">
        <f>tblSalaries[[#This Row],[clean Salary (in local currency)]]*VLOOKUP(tblSalaries[[#This Row],[Currency]],tblXrate[#Data],2,FALSE)</f>
        <v>38000</v>
      </c>
      <c r="I1579" s="3" t="s">
        <v>3266</v>
      </c>
      <c r="J1579" s="3" t="s">
        <v>112</v>
      </c>
      <c r="K1579" s="3" t="s">
        <v>0</v>
      </c>
      <c r="L1579" s="3" t="str">
        <f>VLOOKUP(tblSalaries[[#This Row],[Where do you work]],tblCountries[[Actual]:[Mapping]],2,FALSE)</f>
        <v>USA</v>
      </c>
      <c r="M1579" s="12" t="str">
        <f>VLOOKUP(tblSalaries[[#This Row],[clean Country]], mapping!$M$4:$N$137, 2, FALSE)</f>
        <v>US / Canada</v>
      </c>
      <c r="N1579" s="3" t="s">
        <v>38</v>
      </c>
      <c r="O1579" s="12">
        <v>5</v>
      </c>
    </row>
    <row r="1580" spans="2:16" ht="15" customHeight="1">
      <c r="B1580" s="3" t="s">
        <v>3267</v>
      </c>
      <c r="C1580" s="12" t="str">
        <f>IF(AND(tblSalaries[[#This Row],[Region]]=Selected_Region, tblSalaries[[#This Row],[Job Type]]=Selected_Job_Type), COUNT($C$5:C1579), "")</f>
        <v/>
      </c>
      <c r="D1580" s="5">
        <v>41055.03460648148</v>
      </c>
      <c r="E1580" s="6">
        <v>40000</v>
      </c>
      <c r="F1580" s="3">
        <v>40000</v>
      </c>
      <c r="G1580" s="3" t="s">
        <v>36</v>
      </c>
      <c r="H1580" s="3">
        <f>tblSalaries[[#This Row],[clean Salary (in local currency)]]*VLOOKUP(tblSalaries[[#This Row],[Currency]],tblXrate[#Data],2,FALSE)</f>
        <v>40000</v>
      </c>
      <c r="I1580" s="3" t="s">
        <v>3268</v>
      </c>
      <c r="J1580" s="3" t="s">
        <v>112</v>
      </c>
      <c r="K1580" s="3" t="s">
        <v>0</v>
      </c>
      <c r="L1580" s="3" t="str">
        <f>VLOOKUP(tblSalaries[[#This Row],[Where do you work]],tblCountries[[Actual]:[Mapping]],2,FALSE)</f>
        <v>USA</v>
      </c>
      <c r="M1580" s="12" t="str">
        <f>VLOOKUP(tblSalaries[[#This Row],[clean Country]], mapping!$M$4:$N$137, 2, FALSE)</f>
        <v>US / Canada</v>
      </c>
      <c r="N1580" s="3" t="s">
        <v>61</v>
      </c>
      <c r="O1580" s="12">
        <v>8</v>
      </c>
    </row>
    <row r="1581" spans="2:16" ht="15" customHeight="1">
      <c r="B1581" s="3" t="s">
        <v>3269</v>
      </c>
      <c r="C1581" s="12" t="str">
        <f>IF(AND(tblSalaries[[#This Row],[Region]]=Selected_Region, tblSalaries[[#This Row],[Job Type]]=Selected_Job_Type), COUNT($C$5:C1580), "")</f>
        <v/>
      </c>
      <c r="D1581" s="5">
        <v>41055.040335648147</v>
      </c>
      <c r="E1581" s="6">
        <v>80000</v>
      </c>
      <c r="F1581" s="3">
        <v>80000</v>
      </c>
      <c r="G1581" s="3" t="s">
        <v>36</v>
      </c>
      <c r="H1581" s="3">
        <f>tblSalaries[[#This Row],[clean Salary (in local currency)]]*VLOOKUP(tblSalaries[[#This Row],[Currency]],tblXrate[#Data],2,FALSE)</f>
        <v>80000</v>
      </c>
      <c r="I1581" s="3" t="s">
        <v>3266</v>
      </c>
      <c r="J1581" s="3" t="s">
        <v>112</v>
      </c>
      <c r="K1581" s="3" t="s">
        <v>0</v>
      </c>
      <c r="L1581" s="3" t="str">
        <f>VLOOKUP(tblSalaries[[#This Row],[Where do you work]],tblCountries[[Actual]:[Mapping]],2,FALSE)</f>
        <v>USA</v>
      </c>
      <c r="M1581" s="12" t="str">
        <f>VLOOKUP(tblSalaries[[#This Row],[clean Country]], mapping!$M$4:$N$137, 2, FALSE)</f>
        <v>US / Canada</v>
      </c>
      <c r="N1581" s="3" t="s">
        <v>38</v>
      </c>
      <c r="O1581" s="12">
        <v>5</v>
      </c>
    </row>
    <row r="1582" spans="2:16" ht="15" customHeight="1">
      <c r="B1582" s="3" t="s">
        <v>3270</v>
      </c>
      <c r="C1582" s="12" t="str">
        <f>IF(AND(tblSalaries[[#This Row],[Region]]=Selected_Region, tblSalaries[[#This Row],[Job Type]]=Selected_Job_Type), COUNT($C$5:C1581), "")</f>
        <v/>
      </c>
      <c r="D1582" s="5">
        <v>41055.107372685183</v>
      </c>
      <c r="E1582" s="6">
        <v>90000</v>
      </c>
      <c r="F1582" s="3">
        <v>90000</v>
      </c>
      <c r="G1582" s="3" t="s">
        <v>36</v>
      </c>
      <c r="H1582" s="3">
        <f>tblSalaries[[#This Row],[clean Salary (in local currency)]]*VLOOKUP(tblSalaries[[#This Row],[Currency]],tblXrate[#Data],2,FALSE)</f>
        <v>90000</v>
      </c>
      <c r="I1582" s="3" t="s">
        <v>3271</v>
      </c>
      <c r="J1582" s="3" t="s">
        <v>112</v>
      </c>
      <c r="K1582" s="3" t="s">
        <v>0</v>
      </c>
      <c r="L1582" s="3" t="str">
        <f>VLOOKUP(tblSalaries[[#This Row],[Where do you work]],tblCountries[[Actual]:[Mapping]],2,FALSE)</f>
        <v>USA</v>
      </c>
      <c r="M1582" s="12" t="str">
        <f>VLOOKUP(tblSalaries[[#This Row],[clean Country]], mapping!$M$4:$N$137, 2, FALSE)</f>
        <v>US / Canada</v>
      </c>
      <c r="N1582" s="3" t="s">
        <v>73</v>
      </c>
      <c r="O1582" s="12">
        <v>1.5</v>
      </c>
    </row>
    <row r="1583" spans="2:16" ht="15" customHeight="1">
      <c r="B1583" s="3" t="s">
        <v>3272</v>
      </c>
      <c r="C1583" s="12" t="str">
        <f>IF(AND(tblSalaries[[#This Row],[Region]]=Selected_Region, tblSalaries[[#This Row],[Job Type]]=Selected_Job_Type), COUNT($C$5:C1582), "")</f>
        <v/>
      </c>
      <c r="D1583" s="5">
        <v>41055.160000000003</v>
      </c>
      <c r="E1583" s="6">
        <v>84000</v>
      </c>
      <c r="F1583" s="3">
        <v>84000</v>
      </c>
      <c r="G1583" s="3" t="s">
        <v>36</v>
      </c>
      <c r="H1583" s="3">
        <f>tblSalaries[[#This Row],[clean Salary (in local currency)]]*VLOOKUP(tblSalaries[[#This Row],[Currency]],tblXrate[#Data],2,FALSE)</f>
        <v>84000</v>
      </c>
      <c r="I1583" s="3" t="s">
        <v>3266</v>
      </c>
      <c r="J1583" s="3" t="s">
        <v>112</v>
      </c>
      <c r="K1583" s="3" t="s">
        <v>0</v>
      </c>
      <c r="L1583" s="3" t="str">
        <f>VLOOKUP(tblSalaries[[#This Row],[Where do you work]],tblCountries[[Actual]:[Mapping]],2,FALSE)</f>
        <v>USA</v>
      </c>
      <c r="M1583" s="12" t="str">
        <f>VLOOKUP(tblSalaries[[#This Row],[clean Country]], mapping!$M$4:$N$137, 2, FALSE)</f>
        <v>US / Canada</v>
      </c>
      <c r="N1583" s="3" t="s">
        <v>61</v>
      </c>
      <c r="O1583" s="12">
        <v>8</v>
      </c>
    </row>
    <row r="1584" spans="2:16" ht="15" customHeight="1">
      <c r="B1584" s="3" t="s">
        <v>2247</v>
      </c>
      <c r="C1584" s="12" t="str">
        <f>IF(AND(tblSalaries[[#This Row],[Region]]=Selected_Region, tblSalaries[[#This Row],[Job Type]]=Selected_Job_Type), COUNT($C$5:C1583), "")</f>
        <v/>
      </c>
      <c r="D1584" s="5">
        <v>41058.642187500001</v>
      </c>
      <c r="E1584" s="6">
        <v>1200000</v>
      </c>
      <c r="F1584" s="3">
        <v>1200000</v>
      </c>
      <c r="G1584" s="3" t="s">
        <v>31</v>
      </c>
      <c r="H1584" s="3">
        <f>tblSalaries[[#This Row],[clean Salary (in local currency)]]*VLOOKUP(tblSalaries[[#This Row],[Currency]],tblXrate[#Data],2,FALSE)</f>
        <v>21369.500024931083</v>
      </c>
      <c r="I1584" s="3" t="s">
        <v>2248</v>
      </c>
      <c r="J1584" s="3" t="s">
        <v>134</v>
      </c>
      <c r="K1584" s="3" t="s">
        <v>1</v>
      </c>
      <c r="L1584" s="3" t="str">
        <f>VLOOKUP(tblSalaries[[#This Row],[Where do you work]],tblCountries[[Actual]:[Mapping]],2,FALSE)</f>
        <v>India</v>
      </c>
      <c r="M1584" s="12" t="str">
        <f>VLOOKUP(tblSalaries[[#This Row],[clean Country]], mapping!$M$4:$N$137, 2, FALSE)</f>
        <v>Asia</v>
      </c>
      <c r="N1584" s="3" t="s">
        <v>38</v>
      </c>
      <c r="O1584" s="12">
        <v>5</v>
      </c>
      <c r="P1584" s="3">
        <v>9</v>
      </c>
    </row>
    <row r="1585" spans="2:16" ht="15" customHeight="1">
      <c r="B1585" s="3" t="s">
        <v>3275</v>
      </c>
      <c r="C1585" s="12" t="str">
        <f>IF(AND(tblSalaries[[#This Row],[Region]]=Selected_Region, tblSalaries[[#This Row],[Job Type]]=Selected_Job_Type), COUNT($C$5:C1584), "")</f>
        <v/>
      </c>
      <c r="D1585" s="5">
        <v>41058.050324074073</v>
      </c>
      <c r="E1585" s="6">
        <v>90000</v>
      </c>
      <c r="F1585" s="3">
        <v>90000</v>
      </c>
      <c r="G1585" s="3" t="s">
        <v>36</v>
      </c>
      <c r="H1585" s="3">
        <f>tblSalaries[[#This Row],[clean Salary (in local currency)]]*VLOOKUP(tblSalaries[[#This Row],[Currency]],tblXrate[#Data],2,FALSE)</f>
        <v>90000</v>
      </c>
      <c r="I1585" s="3" t="s">
        <v>3266</v>
      </c>
      <c r="J1585" s="3" t="s">
        <v>112</v>
      </c>
      <c r="K1585" s="3" t="s">
        <v>0</v>
      </c>
      <c r="L1585" s="3" t="str">
        <f>VLOOKUP(tblSalaries[[#This Row],[Where do you work]],tblCountries[[Actual]:[Mapping]],2,FALSE)</f>
        <v>USA</v>
      </c>
      <c r="M1585" s="12" t="str">
        <f>VLOOKUP(tblSalaries[[#This Row],[clean Country]], mapping!$M$4:$N$137, 2, FALSE)</f>
        <v>US / Canada</v>
      </c>
      <c r="N1585" s="3" t="s">
        <v>38</v>
      </c>
      <c r="O1585" s="12">
        <v>5</v>
      </c>
      <c r="P1585" s="3">
        <v>30</v>
      </c>
    </row>
    <row r="1586" spans="2:16" ht="15" customHeight="1">
      <c r="B1586" s="3" t="s">
        <v>3276</v>
      </c>
      <c r="C1586" s="12" t="str">
        <f>IF(AND(tblSalaries[[#This Row],[Region]]=Selected_Region, tblSalaries[[#This Row],[Job Type]]=Selected_Job_Type), COUNT($C$5:C1585), "")</f>
        <v/>
      </c>
      <c r="D1586" s="5">
        <v>41058.894525462965</v>
      </c>
      <c r="E1586" s="6">
        <v>85000</v>
      </c>
      <c r="F1586" s="3">
        <v>85000</v>
      </c>
      <c r="G1586" s="3" t="s">
        <v>36</v>
      </c>
      <c r="H1586" s="3">
        <f>tblSalaries[[#This Row],[clean Salary (in local currency)]]*VLOOKUP(tblSalaries[[#This Row],[Currency]],tblXrate[#Data],2,FALSE)</f>
        <v>85000</v>
      </c>
      <c r="I1586" s="3" t="s">
        <v>3266</v>
      </c>
      <c r="J1586" s="3" t="s">
        <v>112</v>
      </c>
      <c r="K1586" s="3" t="s">
        <v>0</v>
      </c>
      <c r="L1586" s="3" t="str">
        <f>VLOOKUP(tblSalaries[[#This Row],[Where do you work]],tblCountries[[Actual]:[Mapping]],2,FALSE)</f>
        <v>USA</v>
      </c>
      <c r="M1586" s="12" t="str">
        <f>VLOOKUP(tblSalaries[[#This Row],[clean Country]], mapping!$M$4:$N$137, 2, FALSE)</f>
        <v>US / Canada</v>
      </c>
      <c r="N1586" s="3" t="s">
        <v>38</v>
      </c>
      <c r="O1586" s="12">
        <v>5</v>
      </c>
      <c r="P1586" s="3">
        <v>17</v>
      </c>
    </row>
    <row r="1587" spans="2:16" ht="15" customHeight="1">
      <c r="B1587" s="3" t="s">
        <v>3277</v>
      </c>
      <c r="C1587" s="12" t="str">
        <f>IF(AND(tblSalaries[[#This Row],[Region]]=Selected_Region, tblSalaries[[#This Row],[Job Type]]=Selected_Job_Type), COUNT($C$5:C1586), "")</f>
        <v/>
      </c>
      <c r="D1587" s="5">
        <v>41058.985567129632</v>
      </c>
      <c r="E1587" s="6">
        <v>150000</v>
      </c>
      <c r="F1587" s="3">
        <v>150000</v>
      </c>
      <c r="G1587" s="3" t="s">
        <v>36</v>
      </c>
      <c r="H1587" s="3">
        <f>tblSalaries[[#This Row],[clean Salary (in local currency)]]*VLOOKUP(tblSalaries[[#This Row],[Currency]],tblXrate[#Data],2,FALSE)</f>
        <v>150000</v>
      </c>
      <c r="I1587" s="3" t="s">
        <v>3266</v>
      </c>
      <c r="J1587" s="3" t="s">
        <v>112</v>
      </c>
      <c r="K1587" s="3" t="s">
        <v>0</v>
      </c>
      <c r="L1587" s="3" t="str">
        <f>VLOOKUP(tblSalaries[[#This Row],[Where do you work]],tblCountries[[Actual]:[Mapping]],2,FALSE)</f>
        <v>USA</v>
      </c>
      <c r="M1587" s="12" t="str">
        <f>VLOOKUP(tblSalaries[[#This Row],[clean Country]], mapping!$M$4:$N$137, 2, FALSE)</f>
        <v>US / Canada</v>
      </c>
      <c r="N1587" s="3" t="s">
        <v>34</v>
      </c>
      <c r="O1587" s="12">
        <v>2.5</v>
      </c>
      <c r="P1587" s="3">
        <v>30</v>
      </c>
    </row>
    <row r="1588" spans="2:16" ht="15" customHeight="1">
      <c r="B1588" s="3" t="s">
        <v>2930</v>
      </c>
      <c r="C1588" s="12" t="str">
        <f>IF(AND(tblSalaries[[#This Row],[Region]]=Selected_Region, tblSalaries[[#This Row],[Job Type]]=Selected_Job_Type), COUNT($C$5:C1587), "")</f>
        <v/>
      </c>
      <c r="D1588" s="5">
        <v>41056.022986111115</v>
      </c>
      <c r="E1588" s="6" t="s">
        <v>2931</v>
      </c>
      <c r="F1588" s="3">
        <v>1200000</v>
      </c>
      <c r="G1588" s="3" t="s">
        <v>31</v>
      </c>
      <c r="H1588" s="3">
        <f>tblSalaries[[#This Row],[clean Salary (in local currency)]]*VLOOKUP(tblSalaries[[#This Row],[Currency]],tblXrate[#Data],2,FALSE)</f>
        <v>21369.500024931083</v>
      </c>
      <c r="I1588" s="3" t="s">
        <v>2917</v>
      </c>
      <c r="J1588" s="3" t="s">
        <v>134</v>
      </c>
      <c r="K1588" s="3" t="s">
        <v>1</v>
      </c>
      <c r="L1588" s="3" t="str">
        <f>VLOOKUP(tblSalaries[[#This Row],[Where do you work]],tblCountries[[Actual]:[Mapping]],2,FALSE)</f>
        <v>India</v>
      </c>
      <c r="M1588" s="12" t="str">
        <f>VLOOKUP(tblSalaries[[#This Row],[clean Country]], mapping!$M$4:$N$137, 2, FALSE)</f>
        <v>Asia</v>
      </c>
      <c r="N1588" s="3" t="s">
        <v>73</v>
      </c>
      <c r="O1588" s="12">
        <v>1.5</v>
      </c>
      <c r="P1588" s="3">
        <v>18</v>
      </c>
    </row>
    <row r="1589" spans="2:16" ht="15" customHeight="1">
      <c r="B1589" s="3" t="s">
        <v>3280</v>
      </c>
      <c r="C1589" s="12" t="str">
        <f>IF(AND(tblSalaries[[#This Row],[Region]]=Selected_Region, tblSalaries[[#This Row],[Job Type]]=Selected_Job_Type), COUNT($C$5:C1588), "")</f>
        <v/>
      </c>
      <c r="D1589" s="5">
        <v>41059.105752314812</v>
      </c>
      <c r="E1589" s="6">
        <v>80000</v>
      </c>
      <c r="F1589" s="3">
        <v>80000</v>
      </c>
      <c r="G1589" s="3" t="s">
        <v>36</v>
      </c>
      <c r="H1589" s="3">
        <f>tblSalaries[[#This Row],[clean Salary (in local currency)]]*VLOOKUP(tblSalaries[[#This Row],[Currency]],tblXrate[#Data],2,FALSE)</f>
        <v>80000</v>
      </c>
      <c r="I1589" s="3" t="s">
        <v>3281</v>
      </c>
      <c r="J1589" s="3" t="s">
        <v>112</v>
      </c>
      <c r="K1589" s="3" t="s">
        <v>0</v>
      </c>
      <c r="L1589" s="3" t="str">
        <f>VLOOKUP(tblSalaries[[#This Row],[Where do you work]],tblCountries[[Actual]:[Mapping]],2,FALSE)</f>
        <v>USA</v>
      </c>
      <c r="M1589" s="12" t="str">
        <f>VLOOKUP(tblSalaries[[#This Row],[clean Country]], mapping!$M$4:$N$137, 2, FALSE)</f>
        <v>US / Canada</v>
      </c>
      <c r="N1589" s="3" t="s">
        <v>38</v>
      </c>
      <c r="O1589" s="12">
        <v>5</v>
      </c>
      <c r="P1589" s="3">
        <v>20</v>
      </c>
    </row>
    <row r="1590" spans="2:16" ht="15" customHeight="1">
      <c r="B1590" s="3" t="s">
        <v>3282</v>
      </c>
      <c r="C1590" s="12" t="str">
        <f>IF(AND(tblSalaries[[#This Row],[Region]]=Selected_Region, tblSalaries[[#This Row],[Job Type]]=Selected_Job_Type), COUNT($C$5:C1589), "")</f>
        <v/>
      </c>
      <c r="D1590" s="5">
        <v>41056.371157407404</v>
      </c>
      <c r="E1590" s="6">
        <v>4500</v>
      </c>
      <c r="F1590" s="3">
        <v>4500</v>
      </c>
      <c r="G1590" s="3" t="s">
        <v>36</v>
      </c>
      <c r="H1590" s="3">
        <f>tblSalaries[[#This Row],[clean Salary (in local currency)]]*VLOOKUP(tblSalaries[[#This Row],[Currency]],tblXrate[#Data],2,FALSE)</f>
        <v>4500</v>
      </c>
      <c r="I1590" s="3" t="s">
        <v>3283</v>
      </c>
      <c r="J1590" s="3" t="s">
        <v>112</v>
      </c>
      <c r="K1590" s="3" t="s">
        <v>1862</v>
      </c>
      <c r="L1590" s="3" t="str">
        <f>VLOOKUP(tblSalaries[[#This Row],[Where do you work]],tblCountries[[Actual]:[Mapping]],2,FALSE)</f>
        <v>Indonesia</v>
      </c>
      <c r="M1590" s="12" t="str">
        <f>VLOOKUP(tblSalaries[[#This Row],[clean Country]], mapping!$M$4:$N$137, 2, FALSE)</f>
        <v>Pacific</v>
      </c>
      <c r="N1590" s="3" t="s">
        <v>34</v>
      </c>
      <c r="O1590" s="12">
        <v>2.5</v>
      </c>
      <c r="P1590" s="3">
        <v>4</v>
      </c>
    </row>
    <row r="1591" spans="2:16" ht="15" customHeight="1">
      <c r="B1591" s="3" t="s">
        <v>3037</v>
      </c>
      <c r="C1591" s="12" t="str">
        <f>IF(AND(tblSalaries[[#This Row],[Region]]=Selected_Region, tblSalaries[[#This Row],[Job Type]]=Selected_Job_Type), COUNT($C$5:C1590), "")</f>
        <v/>
      </c>
      <c r="D1591" s="5">
        <v>41055.739282407405</v>
      </c>
      <c r="E1591" s="6" t="s">
        <v>3038</v>
      </c>
      <c r="F1591" s="3">
        <v>1200000</v>
      </c>
      <c r="G1591" s="3" t="s">
        <v>31</v>
      </c>
      <c r="H1591" s="3">
        <f>tblSalaries[[#This Row],[clean Salary (in local currency)]]*VLOOKUP(tblSalaries[[#This Row],[Currency]],tblXrate[#Data],2,FALSE)</f>
        <v>21369.500024931083</v>
      </c>
      <c r="I1591" s="3" t="s">
        <v>3039</v>
      </c>
      <c r="J1591" s="3" t="s">
        <v>134</v>
      </c>
      <c r="K1591" s="3" t="s">
        <v>1</v>
      </c>
      <c r="L1591" s="3" t="str">
        <f>VLOOKUP(tblSalaries[[#This Row],[Where do you work]],tblCountries[[Actual]:[Mapping]],2,FALSE)</f>
        <v>India</v>
      </c>
      <c r="M1591" s="12" t="str">
        <f>VLOOKUP(tblSalaries[[#This Row],[clean Country]], mapping!$M$4:$N$137, 2, FALSE)</f>
        <v>Asia</v>
      </c>
      <c r="N1591" s="3" t="s">
        <v>61</v>
      </c>
      <c r="O1591" s="12">
        <v>8</v>
      </c>
      <c r="P1591" s="3">
        <v>14</v>
      </c>
    </row>
    <row r="1592" spans="2:16" ht="15" customHeight="1">
      <c r="B1592" s="3" t="s">
        <v>3316</v>
      </c>
      <c r="C1592" s="12" t="str">
        <f>IF(AND(tblSalaries[[#This Row],[Region]]=Selected_Region, tblSalaries[[#This Row],[Job Type]]=Selected_Job_Type), COUNT($C$5:C1591), "")</f>
        <v/>
      </c>
      <c r="D1592" s="5">
        <v>41057.405243055553</v>
      </c>
      <c r="E1592" s="6" t="s">
        <v>3317</v>
      </c>
      <c r="F1592" s="3">
        <v>1200000</v>
      </c>
      <c r="G1592" s="3" t="s">
        <v>31</v>
      </c>
      <c r="H1592" s="3">
        <f>tblSalaries[[#This Row],[clean Salary (in local currency)]]*VLOOKUP(tblSalaries[[#This Row],[Currency]],tblXrate[#Data],2,FALSE)</f>
        <v>21369.500024931083</v>
      </c>
      <c r="I1592" s="3" t="s">
        <v>3311</v>
      </c>
      <c r="J1592" s="3" t="s">
        <v>41</v>
      </c>
      <c r="K1592" s="3" t="s">
        <v>1</v>
      </c>
      <c r="L1592" s="3" t="str">
        <f>VLOOKUP(tblSalaries[[#This Row],[Where do you work]],tblCountries[[Actual]:[Mapping]],2,FALSE)</f>
        <v>India</v>
      </c>
      <c r="M1592" s="12" t="str">
        <f>VLOOKUP(tblSalaries[[#This Row],[clean Country]], mapping!$M$4:$N$137, 2, FALSE)</f>
        <v>Asia</v>
      </c>
      <c r="N1592" s="3" t="s">
        <v>61</v>
      </c>
      <c r="O1592" s="12">
        <v>8</v>
      </c>
      <c r="P1592" s="3">
        <v>6</v>
      </c>
    </row>
    <row r="1593" spans="2:16" ht="15" customHeight="1">
      <c r="B1593" s="3" t="s">
        <v>3288</v>
      </c>
      <c r="C1593" s="12" t="str">
        <f>IF(AND(tblSalaries[[#This Row],[Region]]=Selected_Region, tblSalaries[[#This Row],[Job Type]]=Selected_Job_Type), COUNT($C$5:C1592), "")</f>
        <v/>
      </c>
      <c r="D1593" s="5">
        <v>41072.631504629629</v>
      </c>
      <c r="E1593" s="6">
        <v>156000</v>
      </c>
      <c r="F1593" s="3">
        <v>156000</v>
      </c>
      <c r="G1593" s="3" t="s">
        <v>63</v>
      </c>
      <c r="H1593" s="3">
        <f>tblSalaries[[#This Row],[clean Salary (in local currency)]]*VLOOKUP(tblSalaries[[#This Row],[Currency]],tblXrate[#Data],2,FALSE)</f>
        <v>159105.90639881117</v>
      </c>
      <c r="I1593" s="3" t="s">
        <v>3289</v>
      </c>
      <c r="J1593" s="3" t="s">
        <v>374</v>
      </c>
      <c r="K1593" s="3" t="s">
        <v>64</v>
      </c>
      <c r="L1593" s="3" t="str">
        <f>VLOOKUP(tblSalaries[[#This Row],[Where do you work]],tblCountries[[Actual]:[Mapping]],2,FALSE)</f>
        <v>Australia</v>
      </c>
      <c r="M1593" s="12" t="str">
        <f>VLOOKUP(tblSalaries[[#This Row],[clean Country]], mapping!$M$4:$N$137, 2, FALSE)</f>
        <v>Pacific</v>
      </c>
      <c r="N1593" s="3" t="s">
        <v>34</v>
      </c>
      <c r="O1593" s="12">
        <v>2.5</v>
      </c>
      <c r="P1593" s="3">
        <v>12</v>
      </c>
    </row>
    <row r="1594" spans="2:16" ht="15" customHeight="1">
      <c r="B1594" s="3" t="s">
        <v>536</v>
      </c>
      <c r="C1594" s="12" t="str">
        <f>IF(AND(tblSalaries[[#This Row],[Region]]=Selected_Region, tblSalaries[[#This Row],[Job Type]]=Selected_Job_Type), COUNT($C$5:C1593), "")</f>
        <v/>
      </c>
      <c r="D1594" s="5">
        <v>41055.517465277779</v>
      </c>
      <c r="E1594" s="6">
        <v>21500</v>
      </c>
      <c r="F1594" s="3">
        <v>21500</v>
      </c>
      <c r="G1594" s="3" t="s">
        <v>36</v>
      </c>
      <c r="H1594" s="3">
        <f>tblSalaries[[#This Row],[clean Salary (in local currency)]]*VLOOKUP(tblSalaries[[#This Row],[Currency]],tblXrate[#Data],2,FALSE)</f>
        <v>21500</v>
      </c>
      <c r="I1594" s="3" t="s">
        <v>537</v>
      </c>
      <c r="J1594" s="3" t="s">
        <v>112</v>
      </c>
      <c r="K1594" s="3" t="s">
        <v>1</v>
      </c>
      <c r="L1594" s="3" t="str">
        <f>VLOOKUP(tblSalaries[[#This Row],[Where do you work]],tblCountries[[Actual]:[Mapping]],2,FALSE)</f>
        <v>India</v>
      </c>
      <c r="M1594" s="12" t="str">
        <f>VLOOKUP(tblSalaries[[#This Row],[clean Country]], mapping!$M$4:$N$137, 2, FALSE)</f>
        <v>Asia</v>
      </c>
      <c r="N1594" s="3" t="s">
        <v>38</v>
      </c>
      <c r="O1594" s="12">
        <v>5</v>
      </c>
      <c r="P1594" s="3">
        <v>9</v>
      </c>
    </row>
    <row r="1595" spans="2:16" ht="15" customHeight="1">
      <c r="B1595" s="3" t="s">
        <v>1775</v>
      </c>
      <c r="C1595" s="12" t="str">
        <f>IF(AND(tblSalaries[[#This Row],[Region]]=Selected_Region, tblSalaries[[#This Row],[Job Type]]=Selected_Job_Type), COUNT($C$5:C1594), "")</f>
        <v/>
      </c>
      <c r="D1595" s="5">
        <v>41068.786180555559</v>
      </c>
      <c r="E1595" s="6">
        <v>1230000</v>
      </c>
      <c r="F1595" s="3">
        <v>1230000</v>
      </c>
      <c r="G1595" s="3" t="s">
        <v>31</v>
      </c>
      <c r="H1595" s="3">
        <f>tblSalaries[[#This Row],[clean Salary (in local currency)]]*VLOOKUP(tblSalaries[[#This Row],[Currency]],tblXrate[#Data],2,FALSE)</f>
        <v>21903.737525554359</v>
      </c>
      <c r="I1595" s="3" t="s">
        <v>1776</v>
      </c>
      <c r="J1595" s="3" t="s">
        <v>112</v>
      </c>
      <c r="K1595" s="3" t="s">
        <v>1</v>
      </c>
      <c r="L1595" s="3" t="str">
        <f>VLOOKUP(tblSalaries[[#This Row],[Where do you work]],tblCountries[[Actual]:[Mapping]],2,FALSE)</f>
        <v>India</v>
      </c>
      <c r="M1595" s="12" t="str">
        <f>VLOOKUP(tblSalaries[[#This Row],[clean Country]], mapping!$M$4:$N$137, 2, FALSE)</f>
        <v>Asia</v>
      </c>
      <c r="N1595" s="3" t="s">
        <v>61</v>
      </c>
      <c r="O1595" s="12">
        <v>8</v>
      </c>
      <c r="P1595" s="3">
        <v>3</v>
      </c>
    </row>
    <row r="1596" spans="2:16" ht="15" customHeight="1">
      <c r="B1596" s="3" t="s">
        <v>3295</v>
      </c>
      <c r="C1596" s="12" t="str">
        <f>IF(AND(tblSalaries[[#This Row],[Region]]=Selected_Region, tblSalaries[[#This Row],[Job Type]]=Selected_Job_Type), COUNT($C$5:C1595), "")</f>
        <v/>
      </c>
      <c r="D1596" s="5">
        <v>41059.062395833331</v>
      </c>
      <c r="E1596" s="6">
        <v>80442</v>
      </c>
      <c r="F1596" s="3">
        <v>80442</v>
      </c>
      <c r="G1596" s="3" t="s">
        <v>36</v>
      </c>
      <c r="H1596" s="3">
        <f>tblSalaries[[#This Row],[clean Salary (in local currency)]]*VLOOKUP(tblSalaries[[#This Row],[Currency]],tblXrate[#Data],2,FALSE)</f>
        <v>80442</v>
      </c>
      <c r="I1596" s="3" t="s">
        <v>3296</v>
      </c>
      <c r="J1596" s="3" t="s">
        <v>112</v>
      </c>
      <c r="K1596" s="3" t="s">
        <v>0</v>
      </c>
      <c r="L1596" s="3" t="str">
        <f>VLOOKUP(tblSalaries[[#This Row],[Where do you work]],tblCountries[[Actual]:[Mapping]],2,FALSE)</f>
        <v>USA</v>
      </c>
      <c r="M1596" s="12" t="str">
        <f>VLOOKUP(tblSalaries[[#This Row],[clean Country]], mapping!$M$4:$N$137, 2, FALSE)</f>
        <v>US / Canada</v>
      </c>
      <c r="N1596" s="3" t="s">
        <v>38</v>
      </c>
      <c r="O1596" s="12">
        <v>5</v>
      </c>
      <c r="P1596" s="3">
        <v>16</v>
      </c>
    </row>
    <row r="1597" spans="2:16" ht="15" customHeight="1">
      <c r="B1597" s="3" t="s">
        <v>1994</v>
      </c>
      <c r="C1597" s="12" t="str">
        <f>IF(AND(tblSalaries[[#This Row],[Region]]=Selected_Region, tblSalaries[[#This Row],[Job Type]]=Selected_Job_Type), COUNT($C$5:C1596), "")</f>
        <v/>
      </c>
      <c r="D1597" s="5">
        <v>41055.030150462961</v>
      </c>
      <c r="E1597" s="6">
        <v>50000</v>
      </c>
      <c r="F1597" s="3">
        <v>50000</v>
      </c>
      <c r="G1597" s="3" t="s">
        <v>48</v>
      </c>
      <c r="H1597" s="3">
        <f>tblSalaries[[#This Row],[clean Salary (in local currency)]]*VLOOKUP(tblSalaries[[#This Row],[Currency]],tblXrate[#Data],2,FALSE)</f>
        <v>49168.076151516347</v>
      </c>
      <c r="I1597" s="3" t="s">
        <v>1995</v>
      </c>
      <c r="J1597" s="3" t="s">
        <v>134</v>
      </c>
      <c r="K1597" s="3" t="s">
        <v>50</v>
      </c>
      <c r="L1597" s="3" t="str">
        <f>VLOOKUP(tblSalaries[[#This Row],[Where do you work]],tblCountries[[Actual]:[Mapping]],2,FALSE)</f>
        <v>Canada</v>
      </c>
      <c r="M1597" s="12" t="str">
        <f>VLOOKUP(tblSalaries[[#This Row],[clean Country]], mapping!$M$4:$N$137, 2, FALSE)</f>
        <v>US / Canada</v>
      </c>
      <c r="N1597" s="3" t="s">
        <v>38</v>
      </c>
      <c r="O1597" s="12">
        <v>5</v>
      </c>
    </row>
    <row r="1598" spans="2:16" ht="15" customHeight="1">
      <c r="B1598" s="3" t="s">
        <v>3299</v>
      </c>
      <c r="C1598" s="12" t="str">
        <f>IF(AND(tblSalaries[[#This Row],[Region]]=Selected_Region, tblSalaries[[#This Row],[Job Type]]=Selected_Job_Type), COUNT($C$5:C1597), "")</f>
        <v/>
      </c>
      <c r="D1598" s="5">
        <v>41055.479618055557</v>
      </c>
      <c r="E1598" s="6" t="s">
        <v>3300</v>
      </c>
      <c r="F1598" s="3">
        <v>170000</v>
      </c>
      <c r="G1598" s="3" t="s">
        <v>63</v>
      </c>
      <c r="H1598" s="3">
        <f>tblSalaries[[#This Row],[clean Salary (in local currency)]]*VLOOKUP(tblSalaries[[#This Row],[Currency]],tblXrate[#Data],2,FALSE)</f>
        <v>173384.64158844808</v>
      </c>
      <c r="I1598" s="3" t="s">
        <v>3301</v>
      </c>
      <c r="J1598" s="3" t="s">
        <v>112</v>
      </c>
      <c r="K1598" s="3" t="s">
        <v>64</v>
      </c>
      <c r="L1598" s="3" t="str">
        <f>VLOOKUP(tblSalaries[[#This Row],[Where do you work]],tblCountries[[Actual]:[Mapping]],2,FALSE)</f>
        <v>Australia</v>
      </c>
      <c r="M1598" s="12" t="str">
        <f>VLOOKUP(tblSalaries[[#This Row],[clean Country]], mapping!$M$4:$N$137, 2, FALSE)</f>
        <v>Pacific</v>
      </c>
      <c r="N1598" s="3" t="s">
        <v>61</v>
      </c>
      <c r="O1598" s="12">
        <v>8</v>
      </c>
      <c r="P1598" s="3">
        <v>10</v>
      </c>
    </row>
    <row r="1599" spans="2:16" ht="15" customHeight="1">
      <c r="B1599" s="3" t="s">
        <v>3302</v>
      </c>
      <c r="C1599" s="12" t="str">
        <f>IF(AND(tblSalaries[[#This Row],[Region]]=Selected_Region, tblSalaries[[#This Row],[Job Type]]=Selected_Job_Type), COUNT($C$5:C1598), "")</f>
        <v/>
      </c>
      <c r="D1599" s="5">
        <v>41056.655636574076</v>
      </c>
      <c r="E1599" s="6">
        <v>75010</v>
      </c>
      <c r="F1599" s="3">
        <v>75010</v>
      </c>
      <c r="G1599" s="3" t="s">
        <v>36</v>
      </c>
      <c r="H1599" s="3">
        <f>tblSalaries[[#This Row],[clean Salary (in local currency)]]*VLOOKUP(tblSalaries[[#This Row],[Currency]],tblXrate[#Data],2,FALSE)</f>
        <v>75010</v>
      </c>
      <c r="I1599" s="3" t="s">
        <v>3298</v>
      </c>
      <c r="J1599" s="3" t="s">
        <v>112</v>
      </c>
      <c r="K1599" s="3" t="s">
        <v>0</v>
      </c>
      <c r="L1599" s="3" t="str">
        <f>VLOOKUP(tblSalaries[[#This Row],[Where do you work]],tblCountries[[Actual]:[Mapping]],2,FALSE)</f>
        <v>USA</v>
      </c>
      <c r="M1599" s="12" t="str">
        <f>VLOOKUP(tblSalaries[[#This Row],[clean Country]], mapping!$M$4:$N$137, 2, FALSE)</f>
        <v>US / Canada</v>
      </c>
      <c r="N1599" s="3" t="s">
        <v>34</v>
      </c>
      <c r="O1599" s="12">
        <v>2.5</v>
      </c>
      <c r="P1599" s="3">
        <v>6</v>
      </c>
    </row>
    <row r="1600" spans="2:16" ht="15" customHeight="1">
      <c r="B1600" s="3" t="s">
        <v>2255</v>
      </c>
      <c r="C1600" s="12" t="str">
        <f>IF(AND(tblSalaries[[#This Row],[Region]]=Selected_Region, tblSalaries[[#This Row],[Job Type]]=Selected_Job_Type), COUNT($C$5:C1599), "")</f>
        <v/>
      </c>
      <c r="D1600" s="5">
        <v>41066.862210648149</v>
      </c>
      <c r="E1600" s="6">
        <v>22000</v>
      </c>
      <c r="F1600" s="3">
        <v>22000</v>
      </c>
      <c r="G1600" s="3" t="s">
        <v>36</v>
      </c>
      <c r="H1600" s="3">
        <f>tblSalaries[[#This Row],[clean Salary (in local currency)]]*VLOOKUP(tblSalaries[[#This Row],[Currency]],tblXrate[#Data],2,FALSE)</f>
        <v>22000</v>
      </c>
      <c r="I1600" s="3" t="s">
        <v>2256</v>
      </c>
      <c r="J1600" s="3" t="s">
        <v>134</v>
      </c>
      <c r="K1600" s="3" t="s">
        <v>1</v>
      </c>
      <c r="L1600" s="3" t="str">
        <f>VLOOKUP(tblSalaries[[#This Row],[Where do you work]],tblCountries[[Actual]:[Mapping]],2,FALSE)</f>
        <v>India</v>
      </c>
      <c r="M1600" s="12" t="str">
        <f>VLOOKUP(tblSalaries[[#This Row],[clean Country]], mapping!$M$4:$N$137, 2, FALSE)</f>
        <v>Asia</v>
      </c>
      <c r="N1600" s="3" t="s">
        <v>61</v>
      </c>
      <c r="O1600" s="12">
        <v>8</v>
      </c>
      <c r="P1600" s="3">
        <v>6</v>
      </c>
    </row>
    <row r="1601" spans="2:16" ht="15" customHeight="1">
      <c r="B1601" s="3" t="s">
        <v>3306</v>
      </c>
      <c r="C1601" s="12" t="str">
        <f>IF(AND(tblSalaries[[#This Row],[Region]]=Selected_Region, tblSalaries[[#This Row],[Job Type]]=Selected_Job_Type), COUNT($C$5:C1600), "")</f>
        <v/>
      </c>
      <c r="D1601" s="5">
        <v>41060.053657407407</v>
      </c>
      <c r="E1601" s="6">
        <v>74300</v>
      </c>
      <c r="F1601" s="3">
        <v>74300</v>
      </c>
      <c r="G1601" s="3" t="s">
        <v>36</v>
      </c>
      <c r="H1601" s="3">
        <f>tblSalaries[[#This Row],[clean Salary (in local currency)]]*VLOOKUP(tblSalaries[[#This Row],[Currency]],tblXrate[#Data],2,FALSE)</f>
        <v>74300</v>
      </c>
      <c r="I1601" s="3" t="s">
        <v>3307</v>
      </c>
      <c r="J1601" s="3" t="s">
        <v>112</v>
      </c>
      <c r="K1601" s="3" t="s">
        <v>0</v>
      </c>
      <c r="L1601" s="3" t="str">
        <f>VLOOKUP(tblSalaries[[#This Row],[Where do you work]],tblCountries[[Actual]:[Mapping]],2,FALSE)</f>
        <v>USA</v>
      </c>
      <c r="M1601" s="12" t="str">
        <f>VLOOKUP(tblSalaries[[#This Row],[clean Country]], mapping!$M$4:$N$137, 2, FALSE)</f>
        <v>US / Canada</v>
      </c>
      <c r="N1601" s="3" t="s">
        <v>38</v>
      </c>
      <c r="O1601" s="12">
        <v>5</v>
      </c>
      <c r="P1601" s="3">
        <v>3</v>
      </c>
    </row>
    <row r="1602" spans="2:16" ht="15" customHeight="1">
      <c r="B1602" s="3" t="s">
        <v>3308</v>
      </c>
      <c r="C1602" s="12" t="str">
        <f>IF(AND(tblSalaries[[#This Row],[Region]]=Selected_Region, tblSalaries[[#This Row],[Job Type]]=Selected_Job_Type), COUNT($C$5:C1601), "")</f>
        <v/>
      </c>
      <c r="D1602" s="5">
        <v>41055.110115740739</v>
      </c>
      <c r="E1602" s="6">
        <v>65000</v>
      </c>
      <c r="F1602" s="3">
        <v>65000</v>
      </c>
      <c r="G1602" s="3" t="s">
        <v>36</v>
      </c>
      <c r="H1602" s="3">
        <f>tblSalaries[[#This Row],[clean Salary (in local currency)]]*VLOOKUP(tblSalaries[[#This Row],[Currency]],tblXrate[#Data],2,FALSE)</f>
        <v>65000</v>
      </c>
      <c r="I1602" s="3" t="s">
        <v>3309</v>
      </c>
      <c r="J1602" s="3" t="s">
        <v>112</v>
      </c>
      <c r="K1602" s="3" t="s">
        <v>0</v>
      </c>
      <c r="L1602" s="3" t="str">
        <f>VLOOKUP(tblSalaries[[#This Row],[Where do you work]],tblCountries[[Actual]:[Mapping]],2,FALSE)</f>
        <v>USA</v>
      </c>
      <c r="M1602" s="12" t="str">
        <f>VLOOKUP(tblSalaries[[#This Row],[clean Country]], mapping!$M$4:$N$137, 2, FALSE)</f>
        <v>US / Canada</v>
      </c>
      <c r="N1602" s="3" t="s">
        <v>38</v>
      </c>
      <c r="O1602" s="12">
        <v>5</v>
      </c>
    </row>
    <row r="1603" spans="2:16" ht="15" customHeight="1">
      <c r="B1603" s="3" t="s">
        <v>2430</v>
      </c>
      <c r="C1603" s="12" t="str">
        <f>IF(AND(tblSalaries[[#This Row],[Region]]=Selected_Region, tblSalaries[[#This Row],[Job Type]]=Selected_Job_Type), COUNT($C$5:C1602), "")</f>
        <v/>
      </c>
      <c r="D1603" s="5">
        <v>41055.054050925923</v>
      </c>
      <c r="E1603" s="6">
        <v>22000</v>
      </c>
      <c r="F1603" s="3">
        <v>22000</v>
      </c>
      <c r="G1603" s="3" t="s">
        <v>36</v>
      </c>
      <c r="H1603" s="3">
        <f>tblSalaries[[#This Row],[clean Salary (in local currency)]]*VLOOKUP(tblSalaries[[#This Row],[Currency]],tblXrate[#Data],2,FALSE)</f>
        <v>22000</v>
      </c>
      <c r="I1603" s="3" t="s">
        <v>2431</v>
      </c>
      <c r="J1603" s="3" t="s">
        <v>632</v>
      </c>
      <c r="K1603" s="3" t="s">
        <v>1</v>
      </c>
      <c r="L1603" s="3" t="str">
        <f>VLOOKUP(tblSalaries[[#This Row],[Where do you work]],tblCountries[[Actual]:[Mapping]],2,FALSE)</f>
        <v>India</v>
      </c>
      <c r="M1603" s="12" t="str">
        <f>VLOOKUP(tblSalaries[[#This Row],[clean Country]], mapping!$M$4:$N$137, 2, FALSE)</f>
        <v>Asia</v>
      </c>
      <c r="N1603" s="3" t="s">
        <v>61</v>
      </c>
      <c r="O1603" s="12">
        <v>8</v>
      </c>
    </row>
    <row r="1604" spans="2:16" ht="15" customHeight="1">
      <c r="B1604" s="3" t="s">
        <v>623</v>
      </c>
      <c r="C1604" s="12" t="str">
        <f>IF(AND(tblSalaries[[#This Row],[Region]]=Selected_Region, tblSalaries[[#This Row],[Job Type]]=Selected_Job_Type), COUNT($C$5:C1603), "")</f>
        <v/>
      </c>
      <c r="D1604" s="5">
        <v>41056.683912037035</v>
      </c>
      <c r="E1604" s="6">
        <v>1300000</v>
      </c>
      <c r="F1604" s="3">
        <v>1300000</v>
      </c>
      <c r="G1604" s="3" t="s">
        <v>31</v>
      </c>
      <c r="H1604" s="3">
        <f>tblSalaries[[#This Row],[clean Salary (in local currency)]]*VLOOKUP(tblSalaries[[#This Row],[Currency]],tblXrate[#Data],2,FALSE)</f>
        <v>23150.291693675339</v>
      </c>
      <c r="I1604" s="3" t="s">
        <v>624</v>
      </c>
      <c r="J1604" s="3" t="s">
        <v>134</v>
      </c>
      <c r="K1604" s="3" t="s">
        <v>1</v>
      </c>
      <c r="L1604" s="3" t="str">
        <f>VLOOKUP(tblSalaries[[#This Row],[Where do you work]],tblCountries[[Actual]:[Mapping]],2,FALSE)</f>
        <v>India</v>
      </c>
      <c r="M1604" s="12" t="str">
        <f>VLOOKUP(tblSalaries[[#This Row],[clean Country]], mapping!$M$4:$N$137, 2, FALSE)</f>
        <v>Asia</v>
      </c>
      <c r="N1604" s="3" t="s">
        <v>73</v>
      </c>
      <c r="O1604" s="12">
        <v>1.5</v>
      </c>
      <c r="P1604" s="3">
        <v>3</v>
      </c>
    </row>
    <row r="1605" spans="2:16" ht="15" customHeight="1">
      <c r="B1605" s="3" t="s">
        <v>3313</v>
      </c>
      <c r="C1605" s="12" t="str">
        <f>IF(AND(tblSalaries[[#This Row],[Region]]=Selected_Region, tblSalaries[[#This Row],[Job Type]]=Selected_Job_Type), COUNT($C$5:C1604), "")</f>
        <v/>
      </c>
      <c r="D1605" s="5">
        <v>41055.028252314813</v>
      </c>
      <c r="E1605" s="6">
        <v>74000</v>
      </c>
      <c r="F1605" s="3">
        <v>74000</v>
      </c>
      <c r="G1605" s="3" t="s">
        <v>36</v>
      </c>
      <c r="H1605" s="3">
        <f>tblSalaries[[#This Row],[clean Salary (in local currency)]]*VLOOKUP(tblSalaries[[#This Row],[Currency]],tblXrate[#Data],2,FALSE)</f>
        <v>74000</v>
      </c>
      <c r="I1605" s="3" t="s">
        <v>3311</v>
      </c>
      <c r="J1605" s="3" t="s">
        <v>41</v>
      </c>
      <c r="K1605" s="3" t="s">
        <v>0</v>
      </c>
      <c r="L1605" s="3" t="str">
        <f>VLOOKUP(tblSalaries[[#This Row],[Where do you work]],tblCountries[[Actual]:[Mapping]],2,FALSE)</f>
        <v>USA</v>
      </c>
      <c r="M1605" s="12" t="str">
        <f>VLOOKUP(tblSalaries[[#This Row],[clean Country]], mapping!$M$4:$N$137, 2, FALSE)</f>
        <v>US / Canada</v>
      </c>
      <c r="N1605" s="3" t="s">
        <v>38</v>
      </c>
      <c r="O1605" s="12">
        <v>5</v>
      </c>
    </row>
    <row r="1606" spans="2:16" ht="15" customHeight="1">
      <c r="B1606" s="3" t="s">
        <v>3314</v>
      </c>
      <c r="C1606" s="12" t="str">
        <f>IF(AND(tblSalaries[[#This Row],[Region]]=Selected_Region, tblSalaries[[#This Row],[Job Type]]=Selected_Job_Type), COUNT($C$5:C1605), "")</f>
        <v/>
      </c>
      <c r="D1606" s="5">
        <v>41055.542870370373</v>
      </c>
      <c r="E1606" s="6">
        <v>105000</v>
      </c>
      <c r="F1606" s="3">
        <v>105000</v>
      </c>
      <c r="G1606" s="3" t="s">
        <v>36</v>
      </c>
      <c r="H1606" s="3">
        <f>tblSalaries[[#This Row],[clean Salary (in local currency)]]*VLOOKUP(tblSalaries[[#This Row],[Currency]],tblXrate[#Data],2,FALSE)</f>
        <v>105000</v>
      </c>
      <c r="I1606" s="3" t="s">
        <v>3311</v>
      </c>
      <c r="J1606" s="3" t="s">
        <v>41</v>
      </c>
      <c r="K1606" s="3" t="s">
        <v>0</v>
      </c>
      <c r="L1606" s="3" t="str">
        <f>VLOOKUP(tblSalaries[[#This Row],[Where do you work]],tblCountries[[Actual]:[Mapping]],2,FALSE)</f>
        <v>USA</v>
      </c>
      <c r="M1606" s="12" t="str">
        <f>VLOOKUP(tblSalaries[[#This Row],[clean Country]], mapping!$M$4:$N$137, 2, FALSE)</f>
        <v>US / Canada</v>
      </c>
      <c r="N1606" s="3" t="s">
        <v>34</v>
      </c>
      <c r="O1606" s="12">
        <v>2.5</v>
      </c>
      <c r="P1606" s="3">
        <v>15</v>
      </c>
    </row>
    <row r="1607" spans="2:16" ht="15" customHeight="1">
      <c r="B1607" s="3" t="s">
        <v>3315</v>
      </c>
      <c r="C1607" s="12" t="str">
        <f>IF(AND(tblSalaries[[#This Row],[Region]]=Selected_Region, tblSalaries[[#This Row],[Job Type]]=Selected_Job_Type), COUNT($C$5:C1606), "")</f>
        <v/>
      </c>
      <c r="D1607" s="5">
        <v>41057.274884259263</v>
      </c>
      <c r="E1607" s="6">
        <v>100000</v>
      </c>
      <c r="F1607" s="3">
        <v>100000</v>
      </c>
      <c r="G1607" s="3" t="s">
        <v>63</v>
      </c>
      <c r="H1607" s="3">
        <f>tblSalaries[[#This Row],[clean Salary (in local currency)]]*VLOOKUP(tblSalaries[[#This Row],[Currency]],tblXrate[#Data],2,FALSE)</f>
        <v>101990.96564026357</v>
      </c>
      <c r="I1607" s="3" t="s">
        <v>3311</v>
      </c>
      <c r="J1607" s="3" t="s">
        <v>41</v>
      </c>
      <c r="K1607" s="3" t="s">
        <v>64</v>
      </c>
      <c r="L1607" s="3" t="str">
        <f>VLOOKUP(tblSalaries[[#This Row],[Where do you work]],tblCountries[[Actual]:[Mapping]],2,FALSE)</f>
        <v>Australia</v>
      </c>
      <c r="M1607" s="12" t="str">
        <f>VLOOKUP(tblSalaries[[#This Row],[clean Country]], mapping!$M$4:$N$137, 2, FALSE)</f>
        <v>Pacific</v>
      </c>
      <c r="N1607" s="3" t="s">
        <v>61</v>
      </c>
      <c r="O1607" s="12">
        <v>8</v>
      </c>
      <c r="P1607" s="3">
        <v>6</v>
      </c>
    </row>
    <row r="1608" spans="2:16" ht="15" customHeight="1">
      <c r="B1608" s="3" t="s">
        <v>2183</v>
      </c>
      <c r="C1608" s="12" t="str">
        <f>IF(AND(tblSalaries[[#This Row],[Region]]=Selected_Region, tblSalaries[[#This Row],[Job Type]]=Selected_Job_Type), COUNT($C$5:C1607), "")</f>
        <v/>
      </c>
      <c r="D1608" s="5">
        <v>41055.033159722225</v>
      </c>
      <c r="E1608" s="6" t="s">
        <v>2184</v>
      </c>
      <c r="F1608" s="3">
        <v>1300000</v>
      </c>
      <c r="G1608" s="3" t="s">
        <v>31</v>
      </c>
      <c r="H1608" s="3">
        <f>tblSalaries[[#This Row],[clean Salary (in local currency)]]*VLOOKUP(tblSalaries[[#This Row],[Currency]],tblXrate[#Data],2,FALSE)</f>
        <v>23150.291693675339</v>
      </c>
      <c r="I1608" s="3" t="s">
        <v>134</v>
      </c>
      <c r="J1608" s="3" t="s">
        <v>134</v>
      </c>
      <c r="K1608" s="3" t="s">
        <v>1</v>
      </c>
      <c r="L1608" s="3" t="str">
        <f>VLOOKUP(tblSalaries[[#This Row],[Where do you work]],tblCountries[[Actual]:[Mapping]],2,FALSE)</f>
        <v>India</v>
      </c>
      <c r="M1608" s="12" t="str">
        <f>VLOOKUP(tblSalaries[[#This Row],[clean Country]], mapping!$M$4:$N$137, 2, FALSE)</f>
        <v>Asia</v>
      </c>
      <c r="N1608" s="3" t="s">
        <v>38</v>
      </c>
      <c r="O1608" s="12">
        <v>5</v>
      </c>
    </row>
    <row r="1609" spans="2:16" ht="15" customHeight="1">
      <c r="B1609" s="3" t="s">
        <v>3318</v>
      </c>
      <c r="C1609" s="12" t="str">
        <f>IF(AND(tblSalaries[[#This Row],[Region]]=Selected_Region, tblSalaries[[#This Row],[Job Type]]=Selected_Job_Type), COUNT($C$5:C1608), "")</f>
        <v/>
      </c>
      <c r="D1609" s="5">
        <v>41058.693877314814</v>
      </c>
      <c r="E1609" s="6" t="s">
        <v>442</v>
      </c>
      <c r="F1609" s="3">
        <v>45000</v>
      </c>
      <c r="G1609" s="3" t="s">
        <v>108</v>
      </c>
      <c r="H1609" s="3">
        <f>tblSalaries[[#This Row],[clean Salary (in local currency)]]*VLOOKUP(tblSalaries[[#This Row],[Currency]],tblXrate[#Data],2,FALSE)</f>
        <v>70928.022243027779</v>
      </c>
      <c r="I1609" s="3" t="s">
        <v>3311</v>
      </c>
      <c r="J1609" s="3" t="s">
        <v>41</v>
      </c>
      <c r="K1609" s="3" t="s">
        <v>89</v>
      </c>
      <c r="L1609" s="3" t="str">
        <f>VLOOKUP(tblSalaries[[#This Row],[Where do you work]],tblCountries[[Actual]:[Mapping]],2,FALSE)</f>
        <v>UK</v>
      </c>
      <c r="M1609" s="12" t="str">
        <f>VLOOKUP(tblSalaries[[#This Row],[clean Country]], mapping!$M$4:$N$137, 2, FALSE)</f>
        <v>EU</v>
      </c>
      <c r="N1609" s="3" t="s">
        <v>34</v>
      </c>
      <c r="O1609" s="12">
        <v>2.5</v>
      </c>
      <c r="P1609" s="3">
        <v>4</v>
      </c>
    </row>
    <row r="1610" spans="2:16" ht="15" customHeight="1">
      <c r="B1610" s="3" t="s">
        <v>2236</v>
      </c>
      <c r="C1610" s="12" t="str">
        <f>IF(AND(tblSalaries[[#This Row],[Region]]=Selected_Region, tblSalaries[[#This Row],[Job Type]]=Selected_Job_Type), COUNT($C$5:C1609), "")</f>
        <v/>
      </c>
      <c r="D1610" s="5">
        <v>41070.624062499999</v>
      </c>
      <c r="E1610" s="6">
        <v>1300000</v>
      </c>
      <c r="F1610" s="3">
        <v>1300000</v>
      </c>
      <c r="G1610" s="3" t="s">
        <v>31</v>
      </c>
      <c r="H1610" s="3">
        <f>tblSalaries[[#This Row],[clean Salary (in local currency)]]*VLOOKUP(tblSalaries[[#This Row],[Currency]],tblXrate[#Data],2,FALSE)</f>
        <v>23150.291693675339</v>
      </c>
      <c r="I1610" s="3" t="s">
        <v>134</v>
      </c>
      <c r="J1610" s="3" t="s">
        <v>134</v>
      </c>
      <c r="K1610" s="3" t="s">
        <v>1</v>
      </c>
      <c r="L1610" s="3" t="str">
        <f>VLOOKUP(tblSalaries[[#This Row],[Where do you work]],tblCountries[[Actual]:[Mapping]],2,FALSE)</f>
        <v>India</v>
      </c>
      <c r="M1610" s="12" t="str">
        <f>VLOOKUP(tblSalaries[[#This Row],[clean Country]], mapping!$M$4:$N$137, 2, FALSE)</f>
        <v>Asia</v>
      </c>
      <c r="N1610" s="3" t="s">
        <v>61</v>
      </c>
      <c r="O1610" s="12">
        <v>8</v>
      </c>
      <c r="P1610" s="3">
        <v>9</v>
      </c>
    </row>
    <row r="1611" spans="2:16" ht="15" customHeight="1">
      <c r="B1611" s="3" t="s">
        <v>3321</v>
      </c>
      <c r="C1611" s="12" t="str">
        <f>IF(AND(tblSalaries[[#This Row],[Region]]=Selected_Region, tblSalaries[[#This Row],[Job Type]]=Selected_Job_Type), COUNT($C$5:C1610), "")</f>
        <v/>
      </c>
      <c r="D1611" s="5">
        <v>41055.143020833333</v>
      </c>
      <c r="E1611" s="6">
        <v>110000</v>
      </c>
      <c r="F1611" s="3">
        <v>110000</v>
      </c>
      <c r="G1611" s="3" t="s">
        <v>36</v>
      </c>
      <c r="H1611" s="3">
        <f>tblSalaries[[#This Row],[clean Salary (in local currency)]]*VLOOKUP(tblSalaries[[#This Row],[Currency]],tblXrate[#Data],2,FALSE)</f>
        <v>110000</v>
      </c>
      <c r="I1611" s="3" t="s">
        <v>3322</v>
      </c>
      <c r="J1611" s="3" t="s">
        <v>45</v>
      </c>
      <c r="K1611" s="3" t="s">
        <v>808</v>
      </c>
      <c r="L1611" s="3" t="str">
        <f>VLOOKUP(tblSalaries[[#This Row],[Where do you work]],tblCountries[[Actual]:[Mapping]],2,FALSE)</f>
        <v>Norway</v>
      </c>
      <c r="M1611" s="12" t="str">
        <f>VLOOKUP(tblSalaries[[#This Row],[clean Country]], mapping!$M$4:$N$137, 2, FALSE)</f>
        <v>EU</v>
      </c>
      <c r="N1611" s="3" t="s">
        <v>34</v>
      </c>
      <c r="O1611" s="12">
        <v>2.5</v>
      </c>
    </row>
    <row r="1612" spans="2:16" ht="15" customHeight="1">
      <c r="B1612" s="3" t="s">
        <v>3323</v>
      </c>
      <c r="C1612" s="12" t="str">
        <f>IF(AND(tblSalaries[[#This Row],[Region]]=Selected_Region, tblSalaries[[#This Row],[Job Type]]=Selected_Job_Type), COUNT($C$5:C1611), "")</f>
        <v/>
      </c>
      <c r="D1612" s="5">
        <v>41055.068645833337</v>
      </c>
      <c r="E1612" s="6" t="s">
        <v>3324</v>
      </c>
      <c r="F1612" s="3">
        <v>100000</v>
      </c>
      <c r="G1612" s="3" t="s">
        <v>36</v>
      </c>
      <c r="H1612" s="3">
        <f>tblSalaries[[#This Row],[clean Salary (in local currency)]]*VLOOKUP(tblSalaries[[#This Row],[Currency]],tblXrate[#Data],2,FALSE)</f>
        <v>100000</v>
      </c>
      <c r="I1612" s="3" t="s">
        <v>3325</v>
      </c>
      <c r="J1612" s="3" t="s">
        <v>112</v>
      </c>
      <c r="K1612" s="3" t="s">
        <v>89</v>
      </c>
      <c r="L1612" s="3" t="str">
        <f>VLOOKUP(tblSalaries[[#This Row],[Where do you work]],tblCountries[[Actual]:[Mapping]],2,FALSE)</f>
        <v>UK</v>
      </c>
      <c r="M1612" s="12" t="str">
        <f>VLOOKUP(tblSalaries[[#This Row],[clean Country]], mapping!$M$4:$N$137, 2, FALSE)</f>
        <v>EU</v>
      </c>
      <c r="N1612" s="3" t="s">
        <v>38</v>
      </c>
      <c r="O1612" s="12">
        <v>5</v>
      </c>
    </row>
    <row r="1613" spans="2:16" ht="15" customHeight="1">
      <c r="B1613" s="3" t="s">
        <v>3326</v>
      </c>
      <c r="C1613" s="12" t="str">
        <f>IF(AND(tblSalaries[[#This Row],[Region]]=Selected_Region, tblSalaries[[#This Row],[Job Type]]=Selected_Job_Type), COUNT($C$5:C1612), "")</f>
        <v/>
      </c>
      <c r="D1613" s="5">
        <v>41057.684884259259</v>
      </c>
      <c r="E1613" s="6">
        <v>43912.03</v>
      </c>
      <c r="F1613" s="3">
        <v>43912</v>
      </c>
      <c r="G1613" s="3" t="s">
        <v>108</v>
      </c>
      <c r="H1613" s="3">
        <f>tblSalaries[[#This Row],[clean Salary (in local currency)]]*VLOOKUP(tblSalaries[[#This Row],[Currency]],tblXrate[#Data],2,FALSE)</f>
        <v>69213.140283018583</v>
      </c>
      <c r="I1613" s="3" t="s">
        <v>3325</v>
      </c>
      <c r="J1613" s="3" t="s">
        <v>112</v>
      </c>
      <c r="K1613" s="3" t="s">
        <v>89</v>
      </c>
      <c r="L1613" s="3" t="str">
        <f>VLOOKUP(tblSalaries[[#This Row],[Where do you work]],tblCountries[[Actual]:[Mapping]],2,FALSE)</f>
        <v>UK</v>
      </c>
      <c r="M1613" s="12" t="str">
        <f>VLOOKUP(tblSalaries[[#This Row],[clean Country]], mapping!$M$4:$N$137, 2, FALSE)</f>
        <v>EU</v>
      </c>
      <c r="N1613" s="3" t="s">
        <v>61</v>
      </c>
      <c r="O1613" s="12">
        <v>8</v>
      </c>
      <c r="P1613" s="3">
        <v>3</v>
      </c>
    </row>
    <row r="1614" spans="2:16" ht="15" customHeight="1">
      <c r="B1614" s="3" t="s">
        <v>540</v>
      </c>
      <c r="C1614" s="12" t="str">
        <f>IF(AND(tblSalaries[[#This Row],[Region]]=Selected_Region, tblSalaries[[#This Row],[Job Type]]=Selected_Job_Type), COUNT($C$5:C1613), "")</f>
        <v/>
      </c>
      <c r="D1614" s="5">
        <v>41055.713055555556</v>
      </c>
      <c r="E1614" s="6">
        <v>2000</v>
      </c>
      <c r="F1614" s="3">
        <v>24000</v>
      </c>
      <c r="G1614" s="3" t="s">
        <v>36</v>
      </c>
      <c r="H1614" s="3">
        <f>tblSalaries[[#This Row],[clean Salary (in local currency)]]*VLOOKUP(tblSalaries[[#This Row],[Currency]],tblXrate[#Data],2,FALSE)</f>
        <v>24000</v>
      </c>
      <c r="I1614" s="3" t="s">
        <v>541</v>
      </c>
      <c r="J1614" s="3" t="s">
        <v>112</v>
      </c>
      <c r="K1614" s="3" t="s">
        <v>1</v>
      </c>
      <c r="L1614" s="3" t="str">
        <f>VLOOKUP(tblSalaries[[#This Row],[Where do you work]],tblCountries[[Actual]:[Mapping]],2,FALSE)</f>
        <v>India</v>
      </c>
      <c r="M1614" s="12" t="str">
        <f>VLOOKUP(tblSalaries[[#This Row],[clean Country]], mapping!$M$4:$N$137, 2, FALSE)</f>
        <v>Asia</v>
      </c>
      <c r="N1614" s="3" t="s">
        <v>34</v>
      </c>
      <c r="O1614" s="12">
        <v>2.5</v>
      </c>
      <c r="P1614" s="3">
        <v>1</v>
      </c>
    </row>
    <row r="1615" spans="2:16" ht="15" customHeight="1">
      <c r="B1615" s="3" t="s">
        <v>3330</v>
      </c>
      <c r="C1615" s="12" t="str">
        <f>IF(AND(tblSalaries[[#This Row],[Region]]=Selected_Region, tblSalaries[[#This Row],[Job Type]]=Selected_Job_Type), COUNT($C$5:C1614), "")</f>
        <v/>
      </c>
      <c r="D1615" s="5">
        <v>41055.031446759262</v>
      </c>
      <c r="E1615" s="6" t="s">
        <v>3331</v>
      </c>
      <c r="F1615" s="3">
        <v>90000</v>
      </c>
      <c r="G1615" s="3" t="s">
        <v>36</v>
      </c>
      <c r="H1615" s="3">
        <f>tblSalaries[[#This Row],[clean Salary (in local currency)]]*VLOOKUP(tblSalaries[[#This Row],[Currency]],tblXrate[#Data],2,FALSE)</f>
        <v>90000</v>
      </c>
      <c r="I1615" s="3" t="s">
        <v>3332</v>
      </c>
      <c r="J1615" s="3" t="s">
        <v>112</v>
      </c>
      <c r="K1615" s="3" t="s">
        <v>0</v>
      </c>
      <c r="L1615" s="3" t="str">
        <f>VLOOKUP(tblSalaries[[#This Row],[Where do you work]],tblCountries[[Actual]:[Mapping]],2,FALSE)</f>
        <v>USA</v>
      </c>
      <c r="M1615" s="12" t="str">
        <f>VLOOKUP(tblSalaries[[#This Row],[clean Country]], mapping!$M$4:$N$137, 2, FALSE)</f>
        <v>US / Canada</v>
      </c>
      <c r="N1615" s="3" t="s">
        <v>34</v>
      </c>
      <c r="O1615" s="12">
        <v>2.5</v>
      </c>
    </row>
    <row r="1616" spans="2:16" ht="15" customHeight="1">
      <c r="B1616" s="3" t="s">
        <v>736</v>
      </c>
      <c r="C1616" s="12" t="str">
        <f>IF(AND(tblSalaries[[#This Row],[Region]]=Selected_Region, tblSalaries[[#This Row],[Job Type]]=Selected_Job_Type), COUNT($C$5:C1615), "")</f>
        <v/>
      </c>
      <c r="D1616" s="5">
        <v>41056.920312499999</v>
      </c>
      <c r="E1616" s="6">
        <v>24000</v>
      </c>
      <c r="F1616" s="3">
        <v>24000</v>
      </c>
      <c r="G1616" s="3" t="s">
        <v>36</v>
      </c>
      <c r="H1616" s="3">
        <f>tblSalaries[[#This Row],[clean Salary (in local currency)]]*VLOOKUP(tblSalaries[[#This Row],[Currency]],tblXrate[#Data],2,FALSE)</f>
        <v>24000</v>
      </c>
      <c r="I1616" s="3" t="s">
        <v>698</v>
      </c>
      <c r="J1616" s="3" t="s">
        <v>112</v>
      </c>
      <c r="K1616" s="3" t="s">
        <v>1</v>
      </c>
      <c r="L1616" s="3" t="str">
        <f>VLOOKUP(tblSalaries[[#This Row],[Where do you work]],tblCountries[[Actual]:[Mapping]],2,FALSE)</f>
        <v>India</v>
      </c>
      <c r="M1616" s="12" t="str">
        <f>VLOOKUP(tblSalaries[[#This Row],[clean Country]], mapping!$M$4:$N$137, 2, FALSE)</f>
        <v>Asia</v>
      </c>
      <c r="N1616" s="3" t="s">
        <v>38</v>
      </c>
      <c r="O1616" s="12">
        <v>5</v>
      </c>
      <c r="P1616" s="3">
        <v>3</v>
      </c>
    </row>
    <row r="1617" spans="2:16" ht="15" customHeight="1">
      <c r="B1617" s="3" t="s">
        <v>3336</v>
      </c>
      <c r="C1617" s="12" t="str">
        <f>IF(AND(tblSalaries[[#This Row],[Region]]=Selected_Region, tblSalaries[[#This Row],[Job Type]]=Selected_Job_Type), COUNT($C$5:C1616), "")</f>
        <v/>
      </c>
      <c r="D1617" s="5">
        <v>41059.009108796294</v>
      </c>
      <c r="E1617" s="6" t="s">
        <v>3337</v>
      </c>
      <c r="F1617" s="3">
        <v>216000</v>
      </c>
      <c r="G1617" s="3" t="s">
        <v>2411</v>
      </c>
      <c r="H1617" s="3">
        <f>tblSalaries[[#This Row],[clean Salary (in local currency)]]*VLOOKUP(tblSalaries[[#This Row],[Currency]],tblXrate[#Data],2,FALSE)</f>
        <v>57600</v>
      </c>
      <c r="I1617" s="3" t="s">
        <v>3338</v>
      </c>
      <c r="J1617" s="3" t="s">
        <v>374</v>
      </c>
      <c r="K1617" s="3" t="s">
        <v>77</v>
      </c>
      <c r="L1617" s="3" t="str">
        <f>VLOOKUP(tblSalaries[[#This Row],[Where do you work]],tblCountries[[Actual]:[Mapping]],2,FALSE)</f>
        <v>Saudi Arabia</v>
      </c>
      <c r="M1617" s="12" t="str">
        <f>VLOOKUP(tblSalaries[[#This Row],[clean Country]], mapping!$M$4:$N$137, 2, FALSE)</f>
        <v>Middle East</v>
      </c>
      <c r="N1617" s="3" t="s">
        <v>38</v>
      </c>
      <c r="O1617" s="12">
        <v>5</v>
      </c>
      <c r="P1617" s="3">
        <v>20</v>
      </c>
    </row>
    <row r="1618" spans="2:16" ht="15" customHeight="1">
      <c r="B1618" s="3" t="s">
        <v>3510</v>
      </c>
      <c r="C1618" s="12" t="str">
        <f>IF(AND(tblSalaries[[#This Row],[Region]]=Selected_Region, tblSalaries[[#This Row],[Job Type]]=Selected_Job_Type), COUNT($C$5:C1617), "")</f>
        <v/>
      </c>
      <c r="D1618" s="5">
        <v>41056.995000000003</v>
      </c>
      <c r="E1618" s="6" t="s">
        <v>3511</v>
      </c>
      <c r="F1618" s="3">
        <v>24000</v>
      </c>
      <c r="G1618" s="3" t="s">
        <v>36</v>
      </c>
      <c r="H1618" s="3">
        <f>tblSalaries[[#This Row],[clean Salary (in local currency)]]*VLOOKUP(tblSalaries[[#This Row],[Currency]],tblXrate[#Data],2,FALSE)</f>
        <v>24000</v>
      </c>
      <c r="I1618" s="3" t="s">
        <v>3512</v>
      </c>
      <c r="J1618" s="3" t="s">
        <v>134</v>
      </c>
      <c r="K1618" s="3" t="s">
        <v>1</v>
      </c>
      <c r="L1618" s="3" t="str">
        <f>VLOOKUP(tblSalaries[[#This Row],[Where do you work]],tblCountries[[Actual]:[Mapping]],2,FALSE)</f>
        <v>India</v>
      </c>
      <c r="M1618" s="12" t="str">
        <f>VLOOKUP(tblSalaries[[#This Row],[clean Country]], mapping!$M$4:$N$137, 2, FALSE)</f>
        <v>Asia</v>
      </c>
      <c r="N1618" s="3" t="s">
        <v>38</v>
      </c>
      <c r="O1618" s="12">
        <v>5</v>
      </c>
      <c r="P1618" s="3">
        <v>10</v>
      </c>
    </row>
    <row r="1619" spans="2:16" ht="15" customHeight="1">
      <c r="B1619" s="3" t="s">
        <v>2245</v>
      </c>
      <c r="C1619" s="12" t="str">
        <f>IF(AND(tblSalaries[[#This Row],[Region]]=Selected_Region, tblSalaries[[#This Row],[Job Type]]=Selected_Job_Type), COUNT($C$5:C1618), "")</f>
        <v/>
      </c>
      <c r="D1619" s="5">
        <v>41075.692210648151</v>
      </c>
      <c r="E1619" s="6">
        <v>1400000</v>
      </c>
      <c r="F1619" s="3">
        <v>1400000</v>
      </c>
      <c r="G1619" s="3" t="s">
        <v>31</v>
      </c>
      <c r="H1619" s="3">
        <f>tblSalaries[[#This Row],[clean Salary (in local currency)]]*VLOOKUP(tblSalaries[[#This Row],[Currency]],tblXrate[#Data],2,FALSE)</f>
        <v>24931.083362419595</v>
      </c>
      <c r="I1619" s="3" t="s">
        <v>2246</v>
      </c>
      <c r="J1619" s="3" t="s">
        <v>134</v>
      </c>
      <c r="K1619" s="3" t="s">
        <v>1</v>
      </c>
      <c r="L1619" s="3" t="str">
        <f>VLOOKUP(tblSalaries[[#This Row],[Where do you work]],tblCountries[[Actual]:[Mapping]],2,FALSE)</f>
        <v>India</v>
      </c>
      <c r="M1619" s="12" t="str">
        <f>VLOOKUP(tblSalaries[[#This Row],[clean Country]], mapping!$M$4:$N$137, 2, FALSE)</f>
        <v>Asia</v>
      </c>
      <c r="N1619" s="3" t="s">
        <v>38</v>
      </c>
      <c r="O1619" s="12">
        <v>5</v>
      </c>
      <c r="P1619" s="3">
        <v>10</v>
      </c>
    </row>
    <row r="1620" spans="2:16" ht="15" customHeight="1">
      <c r="B1620" s="3" t="s">
        <v>2345</v>
      </c>
      <c r="C1620" s="12" t="str">
        <f>IF(AND(tblSalaries[[#This Row],[Region]]=Selected_Region, tblSalaries[[#This Row],[Job Type]]=Selected_Job_Type), COUNT($C$5:C1619), "")</f>
        <v/>
      </c>
      <c r="D1620" s="5">
        <v>41055.05909722222</v>
      </c>
      <c r="E1620" s="6">
        <v>1400000</v>
      </c>
      <c r="F1620" s="3">
        <v>1400000</v>
      </c>
      <c r="G1620" s="3" t="s">
        <v>31</v>
      </c>
      <c r="H1620" s="3">
        <f>tblSalaries[[#This Row],[clean Salary (in local currency)]]*VLOOKUP(tblSalaries[[#This Row],[Currency]],tblXrate[#Data],2,FALSE)</f>
        <v>24931.083362419595</v>
      </c>
      <c r="I1620" s="3" t="s">
        <v>2346</v>
      </c>
      <c r="J1620" s="3" t="s">
        <v>134</v>
      </c>
      <c r="K1620" s="3" t="s">
        <v>1</v>
      </c>
      <c r="L1620" s="3" t="str">
        <f>VLOOKUP(tblSalaries[[#This Row],[Where do you work]],tblCountries[[Actual]:[Mapping]],2,FALSE)</f>
        <v>India</v>
      </c>
      <c r="M1620" s="12" t="str">
        <f>VLOOKUP(tblSalaries[[#This Row],[clean Country]], mapping!$M$4:$N$137, 2, FALSE)</f>
        <v>Asia</v>
      </c>
      <c r="N1620" s="3" t="s">
        <v>73</v>
      </c>
      <c r="O1620" s="12">
        <v>1.5</v>
      </c>
    </row>
    <row r="1621" spans="2:16" ht="15" customHeight="1">
      <c r="B1621" s="3" t="s">
        <v>94</v>
      </c>
      <c r="C1621" s="12" t="str">
        <f>IF(AND(tblSalaries[[#This Row],[Region]]=Selected_Region, tblSalaries[[#This Row],[Job Type]]=Selected_Job_Type), COUNT($C$5:C1620), "")</f>
        <v/>
      </c>
      <c r="D1621" s="5">
        <v>41059.110995370371</v>
      </c>
      <c r="E1621" s="6">
        <v>25000</v>
      </c>
      <c r="F1621" s="3">
        <v>25000</v>
      </c>
      <c r="G1621" s="3" t="s">
        <v>36</v>
      </c>
      <c r="H1621" s="3">
        <f>tblSalaries[[#This Row],[clean Salary (in local currency)]]*VLOOKUP(tblSalaries[[#This Row],[Currency]],tblXrate[#Data],2,FALSE)</f>
        <v>25000</v>
      </c>
      <c r="I1621" s="3" t="s">
        <v>45</v>
      </c>
      <c r="J1621" s="3" t="s">
        <v>45</v>
      </c>
      <c r="K1621" s="3" t="s">
        <v>1</v>
      </c>
      <c r="L1621" s="3" t="str">
        <f>VLOOKUP(tblSalaries[[#This Row],[Where do you work]],tblCountries[[Actual]:[Mapping]],2,FALSE)</f>
        <v>India</v>
      </c>
      <c r="M1621" s="12" t="str">
        <f>VLOOKUP(tblSalaries[[#This Row],[clean Country]], mapping!$M$4:$N$137, 2, FALSE)</f>
        <v>Asia</v>
      </c>
      <c r="N1621" s="3" t="s">
        <v>34</v>
      </c>
      <c r="O1621" s="12">
        <v>2.5</v>
      </c>
      <c r="P1621" s="3">
        <v>8</v>
      </c>
    </row>
    <row r="1622" spans="2:16" ht="15" customHeight="1">
      <c r="B1622" s="3" t="s">
        <v>3346</v>
      </c>
      <c r="C1622" s="12" t="str">
        <f>IF(AND(tblSalaries[[#This Row],[Region]]=Selected_Region, tblSalaries[[#This Row],[Job Type]]=Selected_Job_Type), COUNT($C$5:C1621), "")</f>
        <v/>
      </c>
      <c r="D1622" s="5">
        <v>41058.214548611111</v>
      </c>
      <c r="E1622" s="6" t="s">
        <v>3347</v>
      </c>
      <c r="F1622" s="3">
        <v>85000</v>
      </c>
      <c r="G1622" s="3" t="s">
        <v>36</v>
      </c>
      <c r="H1622" s="3">
        <f>tblSalaries[[#This Row],[clean Salary (in local currency)]]*VLOOKUP(tblSalaries[[#This Row],[Currency]],tblXrate[#Data],2,FALSE)</f>
        <v>85000</v>
      </c>
      <c r="I1622" s="3" t="s">
        <v>3348</v>
      </c>
      <c r="J1622" s="3" t="s">
        <v>112</v>
      </c>
      <c r="K1622" s="3" t="s">
        <v>0</v>
      </c>
      <c r="L1622" s="3" t="str">
        <f>VLOOKUP(tblSalaries[[#This Row],[Where do you work]],tblCountries[[Actual]:[Mapping]],2,FALSE)</f>
        <v>USA</v>
      </c>
      <c r="M1622" s="12" t="str">
        <f>VLOOKUP(tblSalaries[[#This Row],[clean Country]], mapping!$M$4:$N$137, 2, FALSE)</f>
        <v>US / Canada</v>
      </c>
      <c r="N1622" s="3" t="s">
        <v>38</v>
      </c>
      <c r="O1622" s="12">
        <v>5</v>
      </c>
      <c r="P1622" s="3">
        <v>5</v>
      </c>
    </row>
    <row r="1623" spans="2:16" ht="15" customHeight="1">
      <c r="B1623" s="3" t="s">
        <v>3349</v>
      </c>
      <c r="C1623" s="12" t="str">
        <f>IF(AND(tblSalaries[[#This Row],[Region]]=Selected_Region, tblSalaries[[#This Row],[Job Type]]=Selected_Job_Type), COUNT($C$5:C1622), "")</f>
        <v/>
      </c>
      <c r="D1623" s="5">
        <v>41068.102233796293</v>
      </c>
      <c r="E1623" s="6">
        <v>88000</v>
      </c>
      <c r="F1623" s="3">
        <v>88000</v>
      </c>
      <c r="G1623" s="3" t="s">
        <v>36</v>
      </c>
      <c r="H1623" s="3">
        <f>tblSalaries[[#This Row],[clean Salary (in local currency)]]*VLOOKUP(tblSalaries[[#This Row],[Currency]],tblXrate[#Data],2,FALSE)</f>
        <v>88000</v>
      </c>
      <c r="I1623" s="3" t="s">
        <v>3350</v>
      </c>
      <c r="J1623" s="3" t="s">
        <v>112</v>
      </c>
      <c r="K1623" s="3" t="s">
        <v>0</v>
      </c>
      <c r="L1623" s="3" t="str">
        <f>VLOOKUP(tblSalaries[[#This Row],[Where do you work]],tblCountries[[Actual]:[Mapping]],2,FALSE)</f>
        <v>USA</v>
      </c>
      <c r="M1623" s="12" t="str">
        <f>VLOOKUP(tblSalaries[[#This Row],[clean Country]], mapping!$M$4:$N$137, 2, FALSE)</f>
        <v>US / Canada</v>
      </c>
      <c r="N1623" s="3" t="s">
        <v>61</v>
      </c>
      <c r="O1623" s="12">
        <v>8</v>
      </c>
      <c r="P1623" s="3">
        <v>10</v>
      </c>
    </row>
    <row r="1624" spans="2:16" ht="15" customHeight="1">
      <c r="B1624" s="3" t="s">
        <v>3351</v>
      </c>
      <c r="C1624" s="12" t="str">
        <f>IF(AND(tblSalaries[[#This Row],[Region]]=Selected_Region, tblSalaries[[#This Row],[Job Type]]=Selected_Job_Type), COUNT($C$5:C1623), "")</f>
        <v/>
      </c>
      <c r="D1624" s="5">
        <v>41055.030729166669</v>
      </c>
      <c r="E1624" s="6">
        <v>92000</v>
      </c>
      <c r="F1624" s="3">
        <v>92000</v>
      </c>
      <c r="G1624" s="3" t="s">
        <v>36</v>
      </c>
      <c r="H1624" s="3">
        <f>tblSalaries[[#This Row],[clean Salary (in local currency)]]*VLOOKUP(tblSalaries[[#This Row],[Currency]],tblXrate[#Data],2,FALSE)</f>
        <v>92000</v>
      </c>
      <c r="I1624" s="3" t="s">
        <v>3352</v>
      </c>
      <c r="J1624" s="3" t="s">
        <v>112</v>
      </c>
      <c r="K1624" s="3" t="s">
        <v>0</v>
      </c>
      <c r="L1624" s="3" t="str">
        <f>VLOOKUP(tblSalaries[[#This Row],[Where do you work]],tblCountries[[Actual]:[Mapping]],2,FALSE)</f>
        <v>USA</v>
      </c>
      <c r="M1624" s="12" t="str">
        <f>VLOOKUP(tblSalaries[[#This Row],[clean Country]], mapping!$M$4:$N$137, 2, FALSE)</f>
        <v>US / Canada</v>
      </c>
      <c r="N1624" s="3" t="s">
        <v>38</v>
      </c>
      <c r="O1624" s="12">
        <v>5</v>
      </c>
    </row>
    <row r="1625" spans="2:16" ht="15" customHeight="1">
      <c r="B1625" s="3" t="s">
        <v>3353</v>
      </c>
      <c r="C1625" s="12" t="str">
        <f>IF(AND(tblSalaries[[#This Row],[Region]]=Selected_Region, tblSalaries[[#This Row],[Job Type]]=Selected_Job_Type), COUNT($C$5:C1624), "")</f>
        <v/>
      </c>
      <c r="D1625" s="5">
        <v>41055.068124999998</v>
      </c>
      <c r="E1625" s="6">
        <v>95000</v>
      </c>
      <c r="F1625" s="3">
        <v>95000</v>
      </c>
      <c r="G1625" s="3" t="s">
        <v>36</v>
      </c>
      <c r="H1625" s="3">
        <f>tblSalaries[[#This Row],[clean Salary (in local currency)]]*VLOOKUP(tblSalaries[[#This Row],[Currency]],tblXrate[#Data],2,FALSE)</f>
        <v>95000</v>
      </c>
      <c r="I1625" s="3" t="s">
        <v>3354</v>
      </c>
      <c r="J1625" s="3" t="s">
        <v>112</v>
      </c>
      <c r="K1625" s="3" t="s">
        <v>0</v>
      </c>
      <c r="L1625" s="3" t="str">
        <f>VLOOKUP(tblSalaries[[#This Row],[Where do you work]],tblCountries[[Actual]:[Mapping]],2,FALSE)</f>
        <v>USA</v>
      </c>
      <c r="M1625" s="12" t="str">
        <f>VLOOKUP(tblSalaries[[#This Row],[clean Country]], mapping!$M$4:$N$137, 2, FALSE)</f>
        <v>US / Canada</v>
      </c>
      <c r="N1625" s="3" t="s">
        <v>38</v>
      </c>
      <c r="O1625" s="12">
        <v>5</v>
      </c>
    </row>
    <row r="1626" spans="2:16" ht="15" customHeight="1">
      <c r="B1626" s="3" t="s">
        <v>3355</v>
      </c>
      <c r="C1626" s="12" t="str">
        <f>IF(AND(tblSalaries[[#This Row],[Region]]=Selected_Region, tblSalaries[[#This Row],[Job Type]]=Selected_Job_Type), COUNT($C$5:C1625), "")</f>
        <v/>
      </c>
      <c r="D1626" s="5">
        <v>41055.082430555558</v>
      </c>
      <c r="E1626" s="6">
        <v>95000</v>
      </c>
      <c r="F1626" s="3">
        <v>95000</v>
      </c>
      <c r="G1626" s="3" t="s">
        <v>36</v>
      </c>
      <c r="H1626" s="3">
        <f>tblSalaries[[#This Row],[clean Salary (in local currency)]]*VLOOKUP(tblSalaries[[#This Row],[Currency]],tblXrate[#Data],2,FALSE)</f>
        <v>95000</v>
      </c>
      <c r="I1626" s="3" t="s">
        <v>3354</v>
      </c>
      <c r="J1626" s="3" t="s">
        <v>112</v>
      </c>
      <c r="K1626" s="3" t="s">
        <v>0</v>
      </c>
      <c r="L1626" s="3" t="str">
        <f>VLOOKUP(tblSalaries[[#This Row],[Where do you work]],tblCountries[[Actual]:[Mapping]],2,FALSE)</f>
        <v>USA</v>
      </c>
      <c r="M1626" s="12" t="str">
        <f>VLOOKUP(tblSalaries[[#This Row],[clean Country]], mapping!$M$4:$N$137, 2, FALSE)</f>
        <v>US / Canada</v>
      </c>
      <c r="N1626" s="3" t="s">
        <v>61</v>
      </c>
      <c r="O1626" s="12">
        <v>8</v>
      </c>
    </row>
    <row r="1627" spans="2:16" ht="15" customHeight="1">
      <c r="B1627" s="3" t="s">
        <v>3356</v>
      </c>
      <c r="C1627" s="12" t="str">
        <f>IF(AND(tblSalaries[[#This Row],[Region]]=Selected_Region, tblSalaries[[#This Row],[Job Type]]=Selected_Job_Type), COUNT($C$5:C1626), "")</f>
        <v/>
      </c>
      <c r="D1627" s="5">
        <v>41055.169131944444</v>
      </c>
      <c r="E1627" s="6">
        <v>77000</v>
      </c>
      <c r="F1627" s="3">
        <v>77000</v>
      </c>
      <c r="G1627" s="3" t="s">
        <v>36</v>
      </c>
      <c r="H1627" s="3">
        <f>tblSalaries[[#This Row],[clean Salary (in local currency)]]*VLOOKUP(tblSalaries[[#This Row],[Currency]],tblXrate[#Data],2,FALSE)</f>
        <v>77000</v>
      </c>
      <c r="I1627" s="3" t="s">
        <v>3354</v>
      </c>
      <c r="J1627" s="3" t="s">
        <v>112</v>
      </c>
      <c r="K1627" s="3" t="s">
        <v>0</v>
      </c>
      <c r="L1627" s="3" t="str">
        <f>VLOOKUP(tblSalaries[[#This Row],[Where do you work]],tblCountries[[Actual]:[Mapping]],2,FALSE)</f>
        <v>USA</v>
      </c>
      <c r="M1627" s="12" t="str">
        <f>VLOOKUP(tblSalaries[[#This Row],[clean Country]], mapping!$M$4:$N$137, 2, FALSE)</f>
        <v>US / Canada</v>
      </c>
      <c r="N1627" s="3" t="s">
        <v>61</v>
      </c>
      <c r="O1627" s="12">
        <v>8</v>
      </c>
    </row>
    <row r="1628" spans="2:16" ht="15" customHeight="1">
      <c r="B1628" s="3" t="s">
        <v>1293</v>
      </c>
      <c r="C1628" s="12" t="str">
        <f>IF(AND(tblSalaries[[#This Row],[Region]]=Selected_Region, tblSalaries[[#This Row],[Job Type]]=Selected_Job_Type), COUNT($C$5:C1627), "")</f>
        <v/>
      </c>
      <c r="D1628" s="5">
        <v>41059.822025462963</v>
      </c>
      <c r="E1628" s="6">
        <v>25000</v>
      </c>
      <c r="F1628" s="3">
        <v>25000</v>
      </c>
      <c r="G1628" s="3" t="s">
        <v>36</v>
      </c>
      <c r="H1628" s="3">
        <f>tblSalaries[[#This Row],[clean Salary (in local currency)]]*VLOOKUP(tblSalaries[[#This Row],[Currency]],tblXrate[#Data],2,FALSE)</f>
        <v>25000</v>
      </c>
      <c r="I1628" s="3" t="s">
        <v>1257</v>
      </c>
      <c r="J1628" s="3" t="s">
        <v>112</v>
      </c>
      <c r="K1628" s="3" t="s">
        <v>1</v>
      </c>
      <c r="L1628" s="3" t="str">
        <f>VLOOKUP(tblSalaries[[#This Row],[Where do you work]],tblCountries[[Actual]:[Mapping]],2,FALSE)</f>
        <v>India</v>
      </c>
      <c r="M1628" s="12" t="str">
        <f>VLOOKUP(tblSalaries[[#This Row],[clean Country]], mapping!$M$4:$N$137, 2, FALSE)</f>
        <v>Asia</v>
      </c>
      <c r="N1628" s="3" t="s">
        <v>61</v>
      </c>
      <c r="O1628" s="12">
        <v>8</v>
      </c>
      <c r="P1628" s="3">
        <v>4</v>
      </c>
    </row>
    <row r="1629" spans="2:16" ht="15" customHeight="1">
      <c r="B1629" s="3" t="s">
        <v>3358</v>
      </c>
      <c r="C1629" s="12" t="str">
        <f>IF(AND(tblSalaries[[#This Row],[Region]]=Selected_Region, tblSalaries[[#This Row],[Job Type]]=Selected_Job_Type), COUNT($C$5:C1628), "")</f>
        <v/>
      </c>
      <c r="D1629" s="5">
        <v>41058.84746527778</v>
      </c>
      <c r="E1629" s="6" t="s">
        <v>3359</v>
      </c>
      <c r="F1629" s="3">
        <v>100000</v>
      </c>
      <c r="G1629" s="3" t="s">
        <v>36</v>
      </c>
      <c r="H1629" s="3">
        <f>tblSalaries[[#This Row],[clean Salary (in local currency)]]*VLOOKUP(tblSalaries[[#This Row],[Currency]],tblXrate[#Data],2,FALSE)</f>
        <v>100000</v>
      </c>
      <c r="I1629" s="3" t="s">
        <v>3354</v>
      </c>
      <c r="J1629" s="3" t="s">
        <v>112</v>
      </c>
      <c r="K1629" s="3" t="s">
        <v>0</v>
      </c>
      <c r="L1629" s="3" t="str">
        <f>VLOOKUP(tblSalaries[[#This Row],[Where do you work]],tblCountries[[Actual]:[Mapping]],2,FALSE)</f>
        <v>USA</v>
      </c>
      <c r="M1629" s="12" t="str">
        <f>VLOOKUP(tblSalaries[[#This Row],[clean Country]], mapping!$M$4:$N$137, 2, FALSE)</f>
        <v>US / Canada</v>
      </c>
      <c r="N1629" s="3" t="s">
        <v>38</v>
      </c>
      <c r="O1629" s="12">
        <v>5</v>
      </c>
      <c r="P1629" s="3">
        <v>1</v>
      </c>
    </row>
    <row r="1630" spans="2:16" ht="15" customHeight="1">
      <c r="B1630" s="3" t="s">
        <v>3360</v>
      </c>
      <c r="C1630" s="12" t="str">
        <f>IF(AND(tblSalaries[[#This Row],[Region]]=Selected_Region, tblSalaries[[#This Row],[Job Type]]=Selected_Job_Type), COUNT($C$5:C1629), "")</f>
        <v/>
      </c>
      <c r="D1630" s="5">
        <v>41068.014849537038</v>
      </c>
      <c r="E1630" s="6">
        <v>75000</v>
      </c>
      <c r="F1630" s="3">
        <v>75000</v>
      </c>
      <c r="G1630" s="3" t="s">
        <v>36</v>
      </c>
      <c r="H1630" s="3">
        <f>tblSalaries[[#This Row],[clean Salary (in local currency)]]*VLOOKUP(tblSalaries[[#This Row],[Currency]],tblXrate[#Data],2,FALSE)</f>
        <v>75000</v>
      </c>
      <c r="I1630" s="3" t="s">
        <v>3354</v>
      </c>
      <c r="J1630" s="3" t="s">
        <v>112</v>
      </c>
      <c r="K1630" s="3" t="s">
        <v>0</v>
      </c>
      <c r="L1630" s="3" t="str">
        <f>VLOOKUP(tblSalaries[[#This Row],[Where do you work]],tblCountries[[Actual]:[Mapping]],2,FALSE)</f>
        <v>USA</v>
      </c>
      <c r="M1630" s="12" t="str">
        <f>VLOOKUP(tblSalaries[[#This Row],[clean Country]], mapping!$M$4:$N$137, 2, FALSE)</f>
        <v>US / Canada</v>
      </c>
      <c r="N1630" s="3" t="s">
        <v>61</v>
      </c>
      <c r="O1630" s="12">
        <v>8</v>
      </c>
      <c r="P1630" s="3">
        <v>5</v>
      </c>
    </row>
    <row r="1631" spans="2:16" ht="15" customHeight="1">
      <c r="B1631" s="3" t="s">
        <v>3361</v>
      </c>
      <c r="C1631" s="12" t="str">
        <f>IF(AND(tblSalaries[[#This Row],[Region]]=Selected_Region, tblSalaries[[#This Row],[Job Type]]=Selected_Job_Type), COUNT($C$5:C1630), "")</f>
        <v/>
      </c>
      <c r="D1631" s="5">
        <v>41054.241087962961</v>
      </c>
      <c r="E1631" s="6">
        <v>32000</v>
      </c>
      <c r="F1631" s="3">
        <v>32000</v>
      </c>
      <c r="G1631" s="3" t="s">
        <v>108</v>
      </c>
      <c r="H1631" s="3">
        <f>tblSalaries[[#This Row],[clean Salary (in local currency)]]*VLOOKUP(tblSalaries[[#This Row],[Currency]],tblXrate[#Data],2,FALSE)</f>
        <v>50437.70470615309</v>
      </c>
      <c r="I1631" s="3" t="s">
        <v>3362</v>
      </c>
      <c r="J1631" s="3" t="s">
        <v>112</v>
      </c>
      <c r="K1631" s="3" t="s">
        <v>89</v>
      </c>
      <c r="L1631" s="3" t="str">
        <f>VLOOKUP(tblSalaries[[#This Row],[Where do you work]],tblCountries[[Actual]:[Mapping]],2,FALSE)</f>
        <v>UK</v>
      </c>
      <c r="M1631" s="12" t="str">
        <f>VLOOKUP(tblSalaries[[#This Row],[clean Country]], mapping!$M$4:$N$137, 2, FALSE)</f>
        <v>EU</v>
      </c>
      <c r="N1631" s="3" t="s">
        <v>38</v>
      </c>
      <c r="O1631" s="12">
        <v>5</v>
      </c>
    </row>
    <row r="1632" spans="2:16" ht="15" customHeight="1">
      <c r="B1632" s="3" t="s">
        <v>3363</v>
      </c>
      <c r="C1632" s="12" t="str">
        <f>IF(AND(tblSalaries[[#This Row],[Region]]=Selected_Region, tblSalaries[[#This Row],[Job Type]]=Selected_Job_Type), COUNT($C$5:C1631), "")</f>
        <v/>
      </c>
      <c r="D1632" s="5">
        <v>41077.168055555558</v>
      </c>
      <c r="E1632" s="6" t="s">
        <v>3364</v>
      </c>
      <c r="F1632" s="3">
        <v>100000</v>
      </c>
      <c r="G1632" s="3" t="s">
        <v>36</v>
      </c>
      <c r="H1632" s="3">
        <f>tblSalaries[[#This Row],[clean Salary (in local currency)]]*VLOOKUP(tblSalaries[[#This Row],[Currency]],tblXrate[#Data],2,FALSE)</f>
        <v>100000</v>
      </c>
      <c r="I1632" s="3" t="s">
        <v>3365</v>
      </c>
      <c r="J1632" s="3" t="s">
        <v>134</v>
      </c>
      <c r="K1632" s="3" t="s">
        <v>67</v>
      </c>
      <c r="L1632" s="3" t="str">
        <f>VLOOKUP(tblSalaries[[#This Row],[Where do you work]],tblCountries[[Actual]:[Mapping]],2,FALSE)</f>
        <v>UAE</v>
      </c>
      <c r="M1632" s="12" t="str">
        <f>VLOOKUP(tblSalaries[[#This Row],[clean Country]], mapping!$M$4:$N$137, 2, FALSE)</f>
        <v>Middle East</v>
      </c>
      <c r="N1632" s="3" t="s">
        <v>61</v>
      </c>
      <c r="O1632" s="12">
        <v>8</v>
      </c>
      <c r="P1632" s="3">
        <v>15</v>
      </c>
    </row>
    <row r="1633" spans="2:16" ht="15" customHeight="1">
      <c r="B1633" s="3" t="s">
        <v>3366</v>
      </c>
      <c r="C1633" s="12" t="str">
        <f>IF(AND(tblSalaries[[#This Row],[Region]]=Selected_Region, tblSalaries[[#This Row],[Job Type]]=Selected_Job_Type), COUNT($C$5:C1632), "")</f>
        <v/>
      </c>
      <c r="D1633" s="5">
        <v>41075.160995370374</v>
      </c>
      <c r="E1633" s="6" t="s">
        <v>3367</v>
      </c>
      <c r="F1633" s="3">
        <v>33500</v>
      </c>
      <c r="G1633" s="3" t="s">
        <v>108</v>
      </c>
      <c r="H1633" s="3">
        <f>tblSalaries[[#This Row],[clean Salary (in local currency)]]*VLOOKUP(tblSalaries[[#This Row],[Currency]],tblXrate[#Data],2,FALSE)</f>
        <v>52801.972114254015</v>
      </c>
      <c r="I1633" s="3" t="s">
        <v>3368</v>
      </c>
      <c r="J1633" s="3" t="s">
        <v>374</v>
      </c>
      <c r="K1633" s="3" t="s">
        <v>89</v>
      </c>
      <c r="L1633" s="3" t="str">
        <f>VLOOKUP(tblSalaries[[#This Row],[Where do you work]],tblCountries[[Actual]:[Mapping]],2,FALSE)</f>
        <v>UK</v>
      </c>
      <c r="M1633" s="12" t="str">
        <f>VLOOKUP(tblSalaries[[#This Row],[clean Country]], mapping!$M$4:$N$137, 2, FALSE)</f>
        <v>EU</v>
      </c>
      <c r="N1633" s="3" t="s">
        <v>34</v>
      </c>
      <c r="O1633" s="12">
        <v>2.5</v>
      </c>
      <c r="P1633" s="3">
        <v>7</v>
      </c>
    </row>
    <row r="1634" spans="2:16" ht="15" customHeight="1">
      <c r="B1634" s="3" t="s">
        <v>3369</v>
      </c>
      <c r="C1634" s="12" t="str">
        <f>IF(AND(tblSalaries[[#This Row],[Region]]=Selected_Region, tblSalaries[[#This Row],[Job Type]]=Selected_Job_Type), COUNT($C$5:C1633), "")</f>
        <v/>
      </c>
      <c r="D1634" s="5">
        <v>41056.846412037034</v>
      </c>
      <c r="E1634" s="6" t="s">
        <v>1307</v>
      </c>
      <c r="F1634" s="3">
        <v>95000</v>
      </c>
      <c r="G1634" s="3" t="s">
        <v>63</v>
      </c>
      <c r="H1634" s="3">
        <f>tblSalaries[[#This Row],[clean Salary (in local currency)]]*VLOOKUP(tblSalaries[[#This Row],[Currency]],tblXrate[#Data],2,FALSE)</f>
        <v>96891.417358250401</v>
      </c>
      <c r="I1634" s="3" t="s">
        <v>3370</v>
      </c>
      <c r="J1634" s="3" t="s">
        <v>112</v>
      </c>
      <c r="K1634" s="3" t="s">
        <v>64</v>
      </c>
      <c r="L1634" s="3" t="str">
        <f>VLOOKUP(tblSalaries[[#This Row],[Where do you work]],tblCountries[[Actual]:[Mapping]],2,FALSE)</f>
        <v>Australia</v>
      </c>
      <c r="M1634" s="12" t="str">
        <f>VLOOKUP(tblSalaries[[#This Row],[clean Country]], mapping!$M$4:$N$137, 2, FALSE)</f>
        <v>Pacific</v>
      </c>
      <c r="N1634" s="3" t="s">
        <v>73</v>
      </c>
      <c r="O1634" s="12">
        <v>1.5</v>
      </c>
      <c r="P1634" s="3">
        <v>7</v>
      </c>
    </row>
    <row r="1635" spans="2:16" ht="15" customHeight="1">
      <c r="B1635" s="3" t="s">
        <v>3371</v>
      </c>
      <c r="C1635" s="12" t="str">
        <f>IF(AND(tblSalaries[[#This Row],[Region]]=Selected_Region, tblSalaries[[#This Row],[Job Type]]=Selected_Job_Type), COUNT($C$5:C1634), "")</f>
        <v/>
      </c>
      <c r="D1635" s="5">
        <v>41058.366527777776</v>
      </c>
      <c r="E1635" s="6">
        <v>40000</v>
      </c>
      <c r="F1635" s="3">
        <v>40000</v>
      </c>
      <c r="G1635" s="3" t="s">
        <v>36</v>
      </c>
      <c r="H1635" s="3">
        <f>tblSalaries[[#This Row],[clean Salary (in local currency)]]*VLOOKUP(tblSalaries[[#This Row],[Currency]],tblXrate[#Data],2,FALSE)</f>
        <v>40000</v>
      </c>
      <c r="I1635" s="3" t="s">
        <v>3372</v>
      </c>
      <c r="J1635" s="3" t="s">
        <v>134</v>
      </c>
      <c r="K1635" s="3" t="s">
        <v>0</v>
      </c>
      <c r="L1635" s="3" t="str">
        <f>VLOOKUP(tblSalaries[[#This Row],[Where do you work]],tblCountries[[Actual]:[Mapping]],2,FALSE)</f>
        <v>USA</v>
      </c>
      <c r="M1635" s="12" t="str">
        <f>VLOOKUP(tblSalaries[[#This Row],[clean Country]], mapping!$M$4:$N$137, 2, FALSE)</f>
        <v>US / Canada</v>
      </c>
      <c r="N1635" s="3" t="s">
        <v>34</v>
      </c>
      <c r="O1635" s="12">
        <v>2.5</v>
      </c>
      <c r="P1635" s="3">
        <v>18</v>
      </c>
    </row>
    <row r="1636" spans="2:16" ht="15" customHeight="1">
      <c r="B1636" s="3" t="s">
        <v>1302</v>
      </c>
      <c r="C1636" s="12" t="str">
        <f>IF(AND(tblSalaries[[#This Row],[Region]]=Selected_Region, tblSalaries[[#This Row],[Job Type]]=Selected_Job_Type), COUNT($C$5:C1635), "")</f>
        <v/>
      </c>
      <c r="D1636" s="5">
        <v>41077.500659722224</v>
      </c>
      <c r="E1636" s="6">
        <v>25000</v>
      </c>
      <c r="F1636" s="3">
        <v>25000</v>
      </c>
      <c r="G1636" s="3" t="s">
        <v>36</v>
      </c>
      <c r="H1636" s="3">
        <f>tblSalaries[[#This Row],[clean Salary (in local currency)]]*VLOOKUP(tblSalaries[[#This Row],[Currency]],tblXrate[#Data],2,FALSE)</f>
        <v>25000</v>
      </c>
      <c r="I1636" s="3" t="s">
        <v>1253</v>
      </c>
      <c r="J1636" s="3" t="s">
        <v>112</v>
      </c>
      <c r="K1636" s="3" t="s">
        <v>1</v>
      </c>
      <c r="L1636" s="3" t="str">
        <f>VLOOKUP(tblSalaries[[#This Row],[Where do you work]],tblCountries[[Actual]:[Mapping]],2,FALSE)</f>
        <v>India</v>
      </c>
      <c r="M1636" s="12" t="str">
        <f>VLOOKUP(tblSalaries[[#This Row],[clean Country]], mapping!$M$4:$N$137, 2, FALSE)</f>
        <v>Asia</v>
      </c>
      <c r="N1636" s="3" t="s">
        <v>61</v>
      </c>
      <c r="O1636" s="12">
        <v>8</v>
      </c>
      <c r="P1636" s="3">
        <v>1.5</v>
      </c>
    </row>
    <row r="1637" spans="2:16" ht="15" customHeight="1">
      <c r="B1637" s="3" t="s">
        <v>3376</v>
      </c>
      <c r="C1637" s="12" t="str">
        <f>IF(AND(tblSalaries[[#This Row],[Region]]=Selected_Region, tblSalaries[[#This Row],[Job Type]]=Selected_Job_Type), COUNT($C$5:C1636), "")</f>
        <v/>
      </c>
      <c r="D1637" s="5">
        <v>41073.815254629626</v>
      </c>
      <c r="E1637" s="6" t="s">
        <v>3377</v>
      </c>
      <c r="F1637" s="3">
        <v>36000</v>
      </c>
      <c r="G1637" s="3" t="s">
        <v>108</v>
      </c>
      <c r="H1637" s="3">
        <f>tblSalaries[[#This Row],[clean Salary (in local currency)]]*VLOOKUP(tblSalaries[[#This Row],[Currency]],tblXrate[#Data],2,FALSE)</f>
        <v>56742.417794422225</v>
      </c>
      <c r="I1637" s="3" t="s">
        <v>3378</v>
      </c>
      <c r="J1637" s="3" t="s">
        <v>134</v>
      </c>
      <c r="K1637" s="3" t="s">
        <v>89</v>
      </c>
      <c r="L1637" s="3" t="str">
        <f>VLOOKUP(tblSalaries[[#This Row],[Where do you work]],tblCountries[[Actual]:[Mapping]],2,FALSE)</f>
        <v>UK</v>
      </c>
      <c r="M1637" s="12" t="str">
        <f>VLOOKUP(tblSalaries[[#This Row],[clean Country]], mapping!$M$4:$N$137, 2, FALSE)</f>
        <v>EU</v>
      </c>
      <c r="N1637" s="3" t="s">
        <v>61</v>
      </c>
      <c r="O1637" s="12">
        <v>8</v>
      </c>
      <c r="P1637" s="3">
        <v>7</v>
      </c>
    </row>
    <row r="1638" spans="2:16" ht="15" customHeight="1">
      <c r="B1638" s="3" t="s">
        <v>2844</v>
      </c>
      <c r="C1638" s="12" t="str">
        <f>IF(AND(tblSalaries[[#This Row],[Region]]=Selected_Region, tblSalaries[[#This Row],[Job Type]]=Selected_Job_Type), COUNT($C$5:C1637), "")</f>
        <v/>
      </c>
      <c r="D1638" s="5">
        <v>41057.943483796298</v>
      </c>
      <c r="E1638" s="6" t="s">
        <v>2845</v>
      </c>
      <c r="F1638" s="3">
        <v>50000</v>
      </c>
      <c r="G1638" s="3" t="s">
        <v>36</v>
      </c>
      <c r="H1638" s="3">
        <f>tblSalaries[[#This Row],[clean Salary (in local currency)]]*VLOOKUP(tblSalaries[[#This Row],[Currency]],tblXrate[#Data],2,FALSE)</f>
        <v>50000</v>
      </c>
      <c r="I1638" s="3" t="s">
        <v>2841</v>
      </c>
      <c r="J1638" s="3" t="s">
        <v>134</v>
      </c>
      <c r="K1638" s="3" t="s">
        <v>50</v>
      </c>
      <c r="L1638" s="3" t="str">
        <f>VLOOKUP(tblSalaries[[#This Row],[Where do you work]],tblCountries[[Actual]:[Mapping]],2,FALSE)</f>
        <v>Canada</v>
      </c>
      <c r="M1638" s="12" t="str">
        <f>VLOOKUP(tblSalaries[[#This Row],[clean Country]], mapping!$M$4:$N$137, 2, FALSE)</f>
        <v>US / Canada</v>
      </c>
      <c r="N1638" s="3" t="s">
        <v>73</v>
      </c>
      <c r="O1638" s="12">
        <v>1.5</v>
      </c>
      <c r="P1638" s="3">
        <v>5</v>
      </c>
    </row>
    <row r="1639" spans="2:16" ht="15" customHeight="1">
      <c r="B1639" s="3" t="s">
        <v>3382</v>
      </c>
      <c r="C1639" s="12" t="str">
        <f>IF(AND(tblSalaries[[#This Row],[Region]]=Selected_Region, tblSalaries[[#This Row],[Job Type]]=Selected_Job_Type), COUNT($C$5:C1638), "")</f>
        <v/>
      </c>
      <c r="D1639" s="5">
        <v>41059.851504629631</v>
      </c>
      <c r="E1639" s="6">
        <v>146633</v>
      </c>
      <c r="F1639" s="3">
        <v>146633</v>
      </c>
      <c r="G1639" s="3" t="s">
        <v>108</v>
      </c>
      <c r="H1639" s="3">
        <f>tblSalaries[[#This Row],[clean Salary (in local currency)]]*VLOOKUP(tblSalaries[[#This Row],[Currency]],tblXrate[#Data],2,FALSE)</f>
        <v>231119.74856804207</v>
      </c>
      <c r="I1639" s="3" t="s">
        <v>3383</v>
      </c>
      <c r="J1639" s="3" t="s">
        <v>374</v>
      </c>
      <c r="K1639" s="3" t="s">
        <v>89</v>
      </c>
      <c r="L1639" s="3" t="str">
        <f>VLOOKUP(tblSalaries[[#This Row],[Where do you work]],tblCountries[[Actual]:[Mapping]],2,FALSE)</f>
        <v>UK</v>
      </c>
      <c r="M1639" s="12" t="str">
        <f>VLOOKUP(tblSalaries[[#This Row],[clean Country]], mapping!$M$4:$N$137, 2, FALSE)</f>
        <v>EU</v>
      </c>
      <c r="N1639" s="3" t="s">
        <v>34</v>
      </c>
      <c r="O1639" s="12">
        <v>2.5</v>
      </c>
      <c r="P1639" s="3">
        <v>10</v>
      </c>
    </row>
    <row r="1640" spans="2:16" ht="15" customHeight="1">
      <c r="B1640" s="3" t="s">
        <v>3583</v>
      </c>
      <c r="C1640" s="12" t="str">
        <f>IF(AND(tblSalaries[[#This Row],[Region]]=Selected_Region, tblSalaries[[#This Row],[Job Type]]=Selected_Job_Type), COUNT($C$5:C1639), "")</f>
        <v/>
      </c>
      <c r="D1640" s="5">
        <v>41055.147835648146</v>
      </c>
      <c r="E1640" s="6">
        <v>46000</v>
      </c>
      <c r="F1640" s="3">
        <v>46000</v>
      </c>
      <c r="G1640" s="3" t="s">
        <v>48</v>
      </c>
      <c r="H1640" s="3">
        <f>tblSalaries[[#This Row],[clean Salary (in local currency)]]*VLOOKUP(tblSalaries[[#This Row],[Currency]],tblXrate[#Data],2,FALSE)</f>
        <v>45234.630059395036</v>
      </c>
      <c r="I1640" s="3" t="s">
        <v>3584</v>
      </c>
      <c r="J1640" s="3" t="s">
        <v>112</v>
      </c>
      <c r="K1640" s="3" t="s">
        <v>50</v>
      </c>
      <c r="L1640" s="3" t="str">
        <f>VLOOKUP(tblSalaries[[#This Row],[Where do you work]],tblCountries[[Actual]:[Mapping]],2,FALSE)</f>
        <v>Canada</v>
      </c>
      <c r="M1640" s="12" t="str">
        <f>VLOOKUP(tblSalaries[[#This Row],[clean Country]], mapping!$M$4:$N$137, 2, FALSE)</f>
        <v>US / Canada</v>
      </c>
      <c r="N1640" s="3" t="s">
        <v>61</v>
      </c>
      <c r="O1640" s="12">
        <v>8</v>
      </c>
    </row>
    <row r="1641" spans="2:16" ht="15" customHeight="1">
      <c r="B1641" s="3" t="s">
        <v>3386</v>
      </c>
      <c r="C1641" s="12" t="str">
        <f>IF(AND(tblSalaries[[#This Row],[Region]]=Selected_Region, tblSalaries[[#This Row],[Job Type]]=Selected_Job_Type), COUNT($C$5:C1640), "")</f>
        <v/>
      </c>
      <c r="D1641" s="5">
        <v>41054.148506944446</v>
      </c>
      <c r="E1641" s="6">
        <v>145000</v>
      </c>
      <c r="F1641" s="3">
        <v>145000</v>
      </c>
      <c r="G1641" s="3" t="s">
        <v>43</v>
      </c>
      <c r="H1641" s="3">
        <f>tblSalaries[[#This Row],[clean Salary (in local currency)]]*VLOOKUP(tblSalaries[[#This Row],[Currency]],tblXrate[#Data],2,FALSE)</f>
        <v>184207.91865378313</v>
      </c>
      <c r="I1641" s="3" t="s">
        <v>3387</v>
      </c>
      <c r="J1641" s="3" t="s">
        <v>134</v>
      </c>
      <c r="K1641" s="3" t="s">
        <v>291</v>
      </c>
      <c r="L1641" s="3" t="str">
        <f>VLOOKUP(tblSalaries[[#This Row],[Where do you work]],tblCountries[[Actual]:[Mapping]],2,FALSE)</f>
        <v>Germany</v>
      </c>
      <c r="M1641" s="12" t="str">
        <f>VLOOKUP(tblSalaries[[#This Row],[clean Country]], mapping!$M$4:$N$137, 2, FALSE)</f>
        <v>EU</v>
      </c>
      <c r="N1641" s="3" t="s">
        <v>73</v>
      </c>
      <c r="O1641" s="12">
        <v>1.5</v>
      </c>
    </row>
    <row r="1642" spans="2:16" ht="15" customHeight="1">
      <c r="B1642" s="3" t="s">
        <v>3388</v>
      </c>
      <c r="C1642" s="12" t="str">
        <f>IF(AND(tblSalaries[[#This Row],[Region]]=Selected_Region, tblSalaries[[#This Row],[Job Type]]=Selected_Job_Type), COUNT($C$5:C1641), "")</f>
        <v/>
      </c>
      <c r="D1642" s="5">
        <v>41055.04619212963</v>
      </c>
      <c r="E1642" s="6">
        <v>130000</v>
      </c>
      <c r="F1642" s="3">
        <v>130000</v>
      </c>
      <c r="G1642" s="3" t="s">
        <v>36</v>
      </c>
      <c r="H1642" s="3">
        <f>tblSalaries[[#This Row],[clean Salary (in local currency)]]*VLOOKUP(tblSalaries[[#This Row],[Currency]],tblXrate[#Data],2,FALSE)</f>
        <v>130000</v>
      </c>
      <c r="I1642" s="3" t="s">
        <v>3389</v>
      </c>
      <c r="J1642" s="3" t="s">
        <v>134</v>
      </c>
      <c r="K1642" s="3" t="s">
        <v>0</v>
      </c>
      <c r="L1642" s="3" t="str">
        <f>VLOOKUP(tblSalaries[[#This Row],[Where do you work]],tblCountries[[Actual]:[Mapping]],2,FALSE)</f>
        <v>USA</v>
      </c>
      <c r="M1642" s="12" t="str">
        <f>VLOOKUP(tblSalaries[[#This Row],[clean Country]], mapping!$M$4:$N$137, 2, FALSE)</f>
        <v>US / Canada</v>
      </c>
      <c r="N1642" s="3" t="s">
        <v>38</v>
      </c>
      <c r="O1642" s="12">
        <v>5</v>
      </c>
    </row>
    <row r="1643" spans="2:16" ht="15" customHeight="1">
      <c r="B1643" s="3" t="s">
        <v>3390</v>
      </c>
      <c r="C1643" s="12" t="str">
        <f>IF(AND(tblSalaries[[#This Row],[Region]]=Selected_Region, tblSalaries[[#This Row],[Job Type]]=Selected_Job_Type), COUNT($C$5:C1642), "")</f>
        <v/>
      </c>
      <c r="D1643" s="5">
        <v>41055.090682870374</v>
      </c>
      <c r="E1643" s="6">
        <v>63586.95</v>
      </c>
      <c r="F1643" s="3">
        <v>63586</v>
      </c>
      <c r="G1643" s="3" t="s">
        <v>36</v>
      </c>
      <c r="H1643" s="3">
        <f>tblSalaries[[#This Row],[clean Salary (in local currency)]]*VLOOKUP(tblSalaries[[#This Row],[Currency]],tblXrate[#Data],2,FALSE)</f>
        <v>63586</v>
      </c>
      <c r="I1643" s="3" t="s">
        <v>3391</v>
      </c>
      <c r="J1643" s="3" t="s">
        <v>134</v>
      </c>
      <c r="K1643" s="3" t="s">
        <v>3392</v>
      </c>
      <c r="L1643" s="3" t="str">
        <f>VLOOKUP(tblSalaries[[#This Row],[Where do you work]],tblCountries[[Actual]:[Mapping]],2,FALSE)</f>
        <v>UAE</v>
      </c>
      <c r="M1643" s="12" t="str">
        <f>VLOOKUP(tblSalaries[[#This Row],[clean Country]], mapping!$M$4:$N$137, 2, FALSE)</f>
        <v>Middle East</v>
      </c>
      <c r="N1643" s="3" t="s">
        <v>34</v>
      </c>
      <c r="O1643" s="12">
        <v>2.5</v>
      </c>
    </row>
    <row r="1644" spans="2:16" ht="15" customHeight="1">
      <c r="B1644" s="3" t="s">
        <v>3393</v>
      </c>
      <c r="C1644" s="12" t="str">
        <f>IF(AND(tblSalaries[[#This Row],[Region]]=Selected_Region, tblSalaries[[#This Row],[Job Type]]=Selected_Job_Type), COUNT($C$5:C1643), "")</f>
        <v/>
      </c>
      <c r="D1644" s="5">
        <v>41065.863437499997</v>
      </c>
      <c r="E1644" s="6">
        <v>90000</v>
      </c>
      <c r="F1644" s="3">
        <v>90000</v>
      </c>
      <c r="G1644" s="3" t="s">
        <v>36</v>
      </c>
      <c r="H1644" s="3">
        <f>tblSalaries[[#This Row],[clean Salary (in local currency)]]*VLOOKUP(tblSalaries[[#This Row],[Currency]],tblXrate[#Data],2,FALSE)</f>
        <v>90000</v>
      </c>
      <c r="I1644" s="3" t="s">
        <v>3394</v>
      </c>
      <c r="J1644" s="3" t="s">
        <v>112</v>
      </c>
      <c r="K1644" s="3" t="s">
        <v>0</v>
      </c>
      <c r="L1644" s="3" t="str">
        <f>VLOOKUP(tblSalaries[[#This Row],[Where do you work]],tblCountries[[Actual]:[Mapping]],2,FALSE)</f>
        <v>USA</v>
      </c>
      <c r="M1644" s="12" t="str">
        <f>VLOOKUP(tblSalaries[[#This Row],[clean Country]], mapping!$M$4:$N$137, 2, FALSE)</f>
        <v>US / Canada</v>
      </c>
      <c r="N1644" s="3" t="s">
        <v>34</v>
      </c>
      <c r="O1644" s="12">
        <v>2.5</v>
      </c>
      <c r="P1644" s="3">
        <v>8</v>
      </c>
    </row>
    <row r="1645" spans="2:16" ht="15" customHeight="1">
      <c r="B1645" s="3" t="s">
        <v>1600</v>
      </c>
      <c r="C1645" s="12" t="str">
        <f>IF(AND(tblSalaries[[#This Row],[Region]]=Selected_Region, tblSalaries[[#This Row],[Job Type]]=Selected_Job_Type), COUNT($C$5:C1644), "")</f>
        <v/>
      </c>
      <c r="D1645" s="5">
        <v>41066.946018518516</v>
      </c>
      <c r="E1645" s="6">
        <v>25000</v>
      </c>
      <c r="F1645" s="3">
        <v>25000</v>
      </c>
      <c r="G1645" s="3" t="s">
        <v>36</v>
      </c>
      <c r="H1645" s="3">
        <f>tblSalaries[[#This Row],[clean Salary (in local currency)]]*VLOOKUP(tblSalaries[[#This Row],[Currency]],tblXrate[#Data],2,FALSE)</f>
        <v>25000</v>
      </c>
      <c r="I1645" s="3" t="s">
        <v>1601</v>
      </c>
      <c r="J1645" s="3" t="s">
        <v>112</v>
      </c>
      <c r="K1645" s="3" t="s">
        <v>1</v>
      </c>
      <c r="L1645" s="3" t="str">
        <f>VLOOKUP(tblSalaries[[#This Row],[Where do you work]],tblCountries[[Actual]:[Mapping]],2,FALSE)</f>
        <v>India</v>
      </c>
      <c r="M1645" s="12" t="str">
        <f>VLOOKUP(tblSalaries[[#This Row],[clean Country]], mapping!$M$4:$N$137, 2, FALSE)</f>
        <v>Asia</v>
      </c>
      <c r="N1645" s="3" t="s">
        <v>61</v>
      </c>
      <c r="O1645" s="12">
        <v>8</v>
      </c>
      <c r="P1645" s="3">
        <v>8</v>
      </c>
    </row>
    <row r="1646" spans="2:16" ht="15" customHeight="1">
      <c r="B1646" s="3" t="s">
        <v>3397</v>
      </c>
      <c r="C1646" s="12" t="str">
        <f>IF(AND(tblSalaries[[#This Row],[Region]]=Selected_Region, tblSalaries[[#This Row],[Job Type]]=Selected_Job_Type), COUNT($C$5:C1645), "")</f>
        <v/>
      </c>
      <c r="D1646" s="5">
        <v>41057.24386574074</v>
      </c>
      <c r="E1646" s="6" t="s">
        <v>3398</v>
      </c>
      <c r="F1646" s="3">
        <v>90000</v>
      </c>
      <c r="G1646" s="3" t="s">
        <v>63</v>
      </c>
      <c r="H1646" s="3">
        <f>tblSalaries[[#This Row],[clean Salary (in local currency)]]*VLOOKUP(tblSalaries[[#This Row],[Currency]],tblXrate[#Data],2,FALSE)</f>
        <v>91791.869076237213</v>
      </c>
      <c r="I1646" s="3" t="s">
        <v>3396</v>
      </c>
      <c r="J1646" s="3" t="s">
        <v>112</v>
      </c>
      <c r="K1646" s="3" t="s">
        <v>64</v>
      </c>
      <c r="L1646" s="3" t="str">
        <f>VLOOKUP(tblSalaries[[#This Row],[Where do you work]],tblCountries[[Actual]:[Mapping]],2,FALSE)</f>
        <v>Australia</v>
      </c>
      <c r="M1646" s="12" t="str">
        <f>VLOOKUP(tblSalaries[[#This Row],[clean Country]], mapping!$M$4:$N$137, 2, FALSE)</f>
        <v>Pacific</v>
      </c>
      <c r="N1646" s="3" t="s">
        <v>38</v>
      </c>
      <c r="O1646" s="12">
        <v>5</v>
      </c>
      <c r="P1646" s="3">
        <v>13</v>
      </c>
    </row>
    <row r="1647" spans="2:16" ht="15" customHeight="1">
      <c r="B1647" s="3" t="s">
        <v>3399</v>
      </c>
      <c r="C1647" s="12" t="str">
        <f>IF(AND(tblSalaries[[#This Row],[Region]]=Selected_Region, tblSalaries[[#This Row],[Job Type]]=Selected_Job_Type), COUNT($C$5:C1646), "")</f>
        <v/>
      </c>
      <c r="D1647" s="5">
        <v>41055.010613425926</v>
      </c>
      <c r="E1647" s="6">
        <v>110000</v>
      </c>
      <c r="F1647" s="3">
        <v>110000</v>
      </c>
      <c r="G1647" s="3" t="s">
        <v>36</v>
      </c>
      <c r="H1647" s="3">
        <f>tblSalaries[[#This Row],[clean Salary (in local currency)]]*VLOOKUP(tblSalaries[[#This Row],[Currency]],tblXrate[#Data],2,FALSE)</f>
        <v>110000</v>
      </c>
      <c r="I1647" s="3" t="s">
        <v>3400</v>
      </c>
      <c r="J1647" s="3" t="s">
        <v>374</v>
      </c>
      <c r="K1647" s="3" t="s">
        <v>0</v>
      </c>
      <c r="L1647" s="3" t="str">
        <f>VLOOKUP(tblSalaries[[#This Row],[Where do you work]],tblCountries[[Actual]:[Mapping]],2,FALSE)</f>
        <v>USA</v>
      </c>
      <c r="M1647" s="12" t="str">
        <f>VLOOKUP(tblSalaries[[#This Row],[clean Country]], mapping!$M$4:$N$137, 2, FALSE)</f>
        <v>US / Canada</v>
      </c>
      <c r="N1647" s="3" t="s">
        <v>34</v>
      </c>
      <c r="O1647" s="12">
        <v>2.5</v>
      </c>
    </row>
    <row r="1648" spans="2:16" ht="15" customHeight="1">
      <c r="B1648" s="3" t="s">
        <v>2187</v>
      </c>
      <c r="C1648" s="12" t="str">
        <f>IF(AND(tblSalaries[[#This Row],[Region]]=Selected_Region, tblSalaries[[#This Row],[Job Type]]=Selected_Job_Type), COUNT($C$5:C1647), "")</f>
        <v/>
      </c>
      <c r="D1648" s="5">
        <v>41055.073587962965</v>
      </c>
      <c r="E1648" s="6">
        <v>25000</v>
      </c>
      <c r="F1648" s="3">
        <v>25000</v>
      </c>
      <c r="G1648" s="3" t="s">
        <v>36</v>
      </c>
      <c r="H1648" s="3">
        <f>tblSalaries[[#This Row],[clean Salary (in local currency)]]*VLOOKUP(tblSalaries[[#This Row],[Currency]],tblXrate[#Data],2,FALSE)</f>
        <v>25000</v>
      </c>
      <c r="I1648" s="3" t="s">
        <v>134</v>
      </c>
      <c r="J1648" s="3" t="s">
        <v>134</v>
      </c>
      <c r="K1648" s="3" t="s">
        <v>1</v>
      </c>
      <c r="L1648" s="3" t="str">
        <f>VLOOKUP(tblSalaries[[#This Row],[Where do you work]],tblCountries[[Actual]:[Mapping]],2,FALSE)</f>
        <v>India</v>
      </c>
      <c r="M1648" s="12" t="str">
        <f>VLOOKUP(tblSalaries[[#This Row],[clean Country]], mapping!$M$4:$N$137, 2, FALSE)</f>
        <v>Asia</v>
      </c>
      <c r="N1648" s="3" t="s">
        <v>38</v>
      </c>
      <c r="O1648" s="12">
        <v>5</v>
      </c>
    </row>
    <row r="1649" spans="2:16" ht="15" customHeight="1">
      <c r="B1649" s="3" t="s">
        <v>3404</v>
      </c>
      <c r="C1649" s="12" t="str">
        <f>IF(AND(tblSalaries[[#This Row],[Region]]=Selected_Region, tblSalaries[[#This Row],[Job Type]]=Selected_Job_Type), COUNT($C$5:C1648), "")</f>
        <v/>
      </c>
      <c r="D1649" s="5">
        <v>41055.052222222221</v>
      </c>
      <c r="E1649" s="6" t="s">
        <v>3405</v>
      </c>
      <c r="F1649" s="3">
        <v>36000</v>
      </c>
      <c r="G1649" s="3" t="s">
        <v>36</v>
      </c>
      <c r="H1649" s="3">
        <f>tblSalaries[[#This Row],[clean Salary (in local currency)]]*VLOOKUP(tblSalaries[[#This Row],[Currency]],tblXrate[#Data],2,FALSE)</f>
        <v>36000</v>
      </c>
      <c r="I1649" s="3" t="s">
        <v>3406</v>
      </c>
      <c r="J1649" s="3" t="s">
        <v>184</v>
      </c>
      <c r="K1649" s="3" t="s">
        <v>371</v>
      </c>
      <c r="L1649" s="3" t="str">
        <f>VLOOKUP(tblSalaries[[#This Row],[Where do you work]],tblCountries[[Actual]:[Mapping]],2,FALSE)</f>
        <v>Russia</v>
      </c>
      <c r="M1649" s="12" t="str">
        <f>VLOOKUP(tblSalaries[[#This Row],[clean Country]], mapping!$M$4:$N$137, 2, FALSE)</f>
        <v>EU</v>
      </c>
      <c r="N1649" s="3" t="s">
        <v>38</v>
      </c>
      <c r="O1649" s="12">
        <v>5</v>
      </c>
    </row>
    <row r="1650" spans="2:16" ht="15" customHeight="1">
      <c r="B1650" s="3" t="s">
        <v>3407</v>
      </c>
      <c r="C1650" s="12" t="str">
        <f>IF(AND(tblSalaries[[#This Row],[Region]]=Selected_Region, tblSalaries[[#This Row],[Job Type]]=Selected_Job_Type), COUNT($C$5:C1649), "")</f>
        <v/>
      </c>
      <c r="D1650" s="5">
        <v>41055.035162037035</v>
      </c>
      <c r="E1650" s="6">
        <v>60000</v>
      </c>
      <c r="F1650" s="3">
        <v>60000</v>
      </c>
      <c r="G1650" s="3" t="s">
        <v>36</v>
      </c>
      <c r="H1650" s="3">
        <f>tblSalaries[[#This Row],[clean Salary (in local currency)]]*VLOOKUP(tblSalaries[[#This Row],[Currency]],tblXrate[#Data],2,FALSE)</f>
        <v>60000</v>
      </c>
      <c r="I1650" s="3" t="s">
        <v>3408</v>
      </c>
      <c r="J1650" s="3" t="s">
        <v>45</v>
      </c>
      <c r="K1650" s="3" t="s">
        <v>0</v>
      </c>
      <c r="L1650" s="3" t="str">
        <f>VLOOKUP(tblSalaries[[#This Row],[Where do you work]],tblCountries[[Actual]:[Mapping]],2,FALSE)</f>
        <v>USA</v>
      </c>
      <c r="M1650" s="12" t="str">
        <f>VLOOKUP(tblSalaries[[#This Row],[clean Country]], mapping!$M$4:$N$137, 2, FALSE)</f>
        <v>US / Canada</v>
      </c>
      <c r="N1650" s="3" t="s">
        <v>38</v>
      </c>
      <c r="O1650" s="12">
        <v>5</v>
      </c>
    </row>
    <row r="1651" spans="2:16" ht="15" customHeight="1">
      <c r="B1651" s="3" t="s">
        <v>3409</v>
      </c>
      <c r="C1651" s="12" t="str">
        <f>IF(AND(tblSalaries[[#This Row],[Region]]=Selected_Region, tblSalaries[[#This Row],[Job Type]]=Selected_Job_Type), COUNT($C$5:C1650), "")</f>
        <v/>
      </c>
      <c r="D1651" s="5">
        <v>41058.267083333332</v>
      </c>
      <c r="E1651" s="6">
        <v>63000</v>
      </c>
      <c r="F1651" s="3">
        <v>63000</v>
      </c>
      <c r="G1651" s="3" t="s">
        <v>36</v>
      </c>
      <c r="H1651" s="3">
        <f>tblSalaries[[#This Row],[clean Salary (in local currency)]]*VLOOKUP(tblSalaries[[#This Row],[Currency]],tblXrate[#Data],2,FALSE)</f>
        <v>63000</v>
      </c>
      <c r="I1651" s="3" t="s">
        <v>3408</v>
      </c>
      <c r="J1651" s="3" t="s">
        <v>45</v>
      </c>
      <c r="K1651" s="3" t="s">
        <v>0</v>
      </c>
      <c r="L1651" s="3" t="str">
        <f>VLOOKUP(tblSalaries[[#This Row],[Where do you work]],tblCountries[[Actual]:[Mapping]],2,FALSE)</f>
        <v>USA</v>
      </c>
      <c r="M1651" s="12" t="str">
        <f>VLOOKUP(tblSalaries[[#This Row],[clean Country]], mapping!$M$4:$N$137, 2, FALSE)</f>
        <v>US / Canada</v>
      </c>
      <c r="N1651" s="3" t="s">
        <v>61</v>
      </c>
      <c r="O1651" s="12">
        <v>8</v>
      </c>
      <c r="P1651" s="3">
        <v>16</v>
      </c>
    </row>
    <row r="1652" spans="2:16" ht="15" customHeight="1">
      <c r="B1652" s="3" t="s">
        <v>3410</v>
      </c>
      <c r="C1652" s="12" t="str">
        <f>IF(AND(tblSalaries[[#This Row],[Region]]=Selected_Region, tblSalaries[[#This Row],[Job Type]]=Selected_Job_Type), COUNT($C$5:C1651), "")</f>
        <v/>
      </c>
      <c r="D1652" s="5">
        <v>41055.076388888891</v>
      </c>
      <c r="E1652" s="6">
        <v>35000</v>
      </c>
      <c r="F1652" s="3">
        <v>35000</v>
      </c>
      <c r="G1652" s="3" t="s">
        <v>36</v>
      </c>
      <c r="H1652" s="3">
        <f>tblSalaries[[#This Row],[clean Salary (in local currency)]]*VLOOKUP(tblSalaries[[#This Row],[Currency]],tblXrate[#Data],2,FALSE)</f>
        <v>35000</v>
      </c>
      <c r="I1652" s="3" t="s">
        <v>3411</v>
      </c>
      <c r="J1652" s="3" t="s">
        <v>112</v>
      </c>
      <c r="K1652" s="3" t="s">
        <v>1179</v>
      </c>
      <c r="L1652" s="3" t="str">
        <f>VLOOKUP(tblSalaries[[#This Row],[Where do you work]],tblCountries[[Actual]:[Mapping]],2,FALSE)</f>
        <v>Brasil</v>
      </c>
      <c r="M1652" s="12" t="str">
        <f>VLOOKUP(tblSalaries[[#This Row],[clean Country]], mapping!$M$4:$N$137, 2, FALSE)</f>
        <v>Latin America</v>
      </c>
      <c r="N1652" s="3" t="s">
        <v>61</v>
      </c>
      <c r="O1652" s="12">
        <v>8</v>
      </c>
    </row>
    <row r="1653" spans="2:16" ht="15" customHeight="1">
      <c r="B1653" s="3" t="s">
        <v>3412</v>
      </c>
      <c r="C1653" s="12" t="str">
        <f>IF(AND(tblSalaries[[#This Row],[Region]]=Selected_Region, tblSalaries[[#This Row],[Job Type]]=Selected_Job_Type), COUNT($C$5:C1652), "")</f>
        <v/>
      </c>
      <c r="D1653" s="5">
        <v>41058.925787037035</v>
      </c>
      <c r="E1653" s="6">
        <v>73500</v>
      </c>
      <c r="F1653" s="3">
        <v>73500</v>
      </c>
      <c r="G1653" s="3" t="s">
        <v>36</v>
      </c>
      <c r="H1653" s="3">
        <f>tblSalaries[[#This Row],[clean Salary (in local currency)]]*VLOOKUP(tblSalaries[[#This Row],[Currency]],tblXrate[#Data],2,FALSE)</f>
        <v>73500</v>
      </c>
      <c r="I1653" s="3" t="s">
        <v>3413</v>
      </c>
      <c r="J1653" s="3" t="s">
        <v>112</v>
      </c>
      <c r="K1653" s="3" t="s">
        <v>0</v>
      </c>
      <c r="L1653" s="3" t="str">
        <f>VLOOKUP(tblSalaries[[#This Row],[Where do you work]],tblCountries[[Actual]:[Mapping]],2,FALSE)</f>
        <v>USA</v>
      </c>
      <c r="M1653" s="12" t="str">
        <f>VLOOKUP(tblSalaries[[#This Row],[clean Country]], mapping!$M$4:$N$137, 2, FALSE)</f>
        <v>US / Canada</v>
      </c>
      <c r="N1653" s="3" t="s">
        <v>61</v>
      </c>
      <c r="O1653" s="12">
        <v>8</v>
      </c>
      <c r="P1653" s="3">
        <v>6</v>
      </c>
    </row>
    <row r="1654" spans="2:16" ht="15" customHeight="1">
      <c r="B1654" s="3" t="s">
        <v>3414</v>
      </c>
      <c r="C1654" s="12" t="str">
        <f>IF(AND(tblSalaries[[#This Row],[Region]]=Selected_Region, tblSalaries[[#This Row],[Job Type]]=Selected_Job_Type), COUNT($C$5:C1653), "")</f>
        <v/>
      </c>
      <c r="D1654" s="5">
        <v>41057.947777777779</v>
      </c>
      <c r="E1654" s="6" t="s">
        <v>776</v>
      </c>
      <c r="F1654" s="3">
        <v>32000</v>
      </c>
      <c r="G1654" s="3" t="s">
        <v>108</v>
      </c>
      <c r="H1654" s="3">
        <f>tblSalaries[[#This Row],[clean Salary (in local currency)]]*VLOOKUP(tblSalaries[[#This Row],[Currency]],tblXrate[#Data],2,FALSE)</f>
        <v>50437.70470615309</v>
      </c>
      <c r="I1654" s="3" t="s">
        <v>3415</v>
      </c>
      <c r="J1654" s="3" t="s">
        <v>112</v>
      </c>
      <c r="K1654" s="3" t="s">
        <v>89</v>
      </c>
      <c r="L1654" s="3" t="str">
        <f>VLOOKUP(tblSalaries[[#This Row],[Where do you work]],tblCountries[[Actual]:[Mapping]],2,FALSE)</f>
        <v>UK</v>
      </c>
      <c r="M1654" s="12" t="str">
        <f>VLOOKUP(tblSalaries[[#This Row],[clean Country]], mapping!$M$4:$N$137, 2, FALSE)</f>
        <v>EU</v>
      </c>
      <c r="N1654" s="3" t="s">
        <v>38</v>
      </c>
      <c r="O1654" s="12">
        <v>5</v>
      </c>
      <c r="P1654" s="3">
        <v>4</v>
      </c>
    </row>
    <row r="1655" spans="2:16" ht="15" customHeight="1">
      <c r="B1655" s="3" t="s">
        <v>3753</v>
      </c>
      <c r="C1655" s="12" t="str">
        <f>IF(AND(tblSalaries[[#This Row],[Region]]=Selected_Region, tblSalaries[[#This Row],[Job Type]]=Selected_Job_Type), COUNT($C$5:C1654), "")</f>
        <v/>
      </c>
      <c r="D1655" s="5">
        <v>41055.045300925929</v>
      </c>
      <c r="E1655" s="6">
        <v>25000</v>
      </c>
      <c r="F1655" s="3">
        <v>25000</v>
      </c>
      <c r="G1655" s="3" t="s">
        <v>36</v>
      </c>
      <c r="H1655" s="3">
        <f>tblSalaries[[#This Row],[clean Salary (in local currency)]]*VLOOKUP(tblSalaries[[#This Row],[Currency]],tblXrate[#Data],2,FALSE)</f>
        <v>25000</v>
      </c>
      <c r="I1655" s="3" t="s">
        <v>3752</v>
      </c>
      <c r="J1655" s="3" t="s">
        <v>134</v>
      </c>
      <c r="K1655" s="3" t="s">
        <v>1</v>
      </c>
      <c r="L1655" s="3" t="str">
        <f>VLOOKUP(tblSalaries[[#This Row],[Where do you work]],tblCountries[[Actual]:[Mapping]],2,FALSE)</f>
        <v>India</v>
      </c>
      <c r="M1655" s="12" t="str">
        <f>VLOOKUP(tblSalaries[[#This Row],[clean Country]], mapping!$M$4:$N$137, 2, FALSE)</f>
        <v>Asia</v>
      </c>
      <c r="N1655" s="3" t="s">
        <v>73</v>
      </c>
      <c r="O1655" s="12">
        <v>1.5</v>
      </c>
    </row>
    <row r="1656" spans="2:16" ht="15" customHeight="1">
      <c r="B1656" s="3" t="s">
        <v>3419</v>
      </c>
      <c r="C1656" s="12" t="str">
        <f>IF(AND(tblSalaries[[#This Row],[Region]]=Selected_Region, tblSalaries[[#This Row],[Job Type]]=Selected_Job_Type), COUNT($C$5:C1655), "")</f>
        <v/>
      </c>
      <c r="D1656" s="5">
        <v>41055.037233796298</v>
      </c>
      <c r="E1656" s="6">
        <v>51000</v>
      </c>
      <c r="F1656" s="3">
        <v>51000</v>
      </c>
      <c r="G1656" s="3" t="s">
        <v>36</v>
      </c>
      <c r="H1656" s="3">
        <f>tblSalaries[[#This Row],[clean Salary (in local currency)]]*VLOOKUP(tblSalaries[[#This Row],[Currency]],tblXrate[#Data],2,FALSE)</f>
        <v>51000</v>
      </c>
      <c r="I1656" s="3" t="s">
        <v>3420</v>
      </c>
      <c r="J1656" s="3" t="s">
        <v>134</v>
      </c>
      <c r="K1656" s="3" t="s">
        <v>0</v>
      </c>
      <c r="L1656" s="3" t="str">
        <f>VLOOKUP(tblSalaries[[#This Row],[Where do you work]],tblCountries[[Actual]:[Mapping]],2,FALSE)</f>
        <v>USA</v>
      </c>
      <c r="M1656" s="12" t="str">
        <f>VLOOKUP(tblSalaries[[#This Row],[clean Country]], mapping!$M$4:$N$137, 2, FALSE)</f>
        <v>US / Canada</v>
      </c>
      <c r="N1656" s="3" t="s">
        <v>38</v>
      </c>
      <c r="O1656" s="12">
        <v>5</v>
      </c>
    </row>
    <row r="1657" spans="2:16" ht="15" customHeight="1">
      <c r="B1657" s="3" t="s">
        <v>3421</v>
      </c>
      <c r="C1657" s="12" t="str">
        <f>IF(AND(tblSalaries[[#This Row],[Region]]=Selected_Region, tblSalaries[[#This Row],[Job Type]]=Selected_Job_Type), COUNT($C$5:C1656), "")</f>
        <v/>
      </c>
      <c r="D1657" s="5">
        <v>41059.76116898148</v>
      </c>
      <c r="E1657" s="6">
        <v>42000</v>
      </c>
      <c r="F1657" s="3">
        <v>42000</v>
      </c>
      <c r="G1657" s="3" t="s">
        <v>36</v>
      </c>
      <c r="H1657" s="3">
        <f>tblSalaries[[#This Row],[clean Salary (in local currency)]]*VLOOKUP(tblSalaries[[#This Row],[Currency]],tblXrate[#Data],2,FALSE)</f>
        <v>42000</v>
      </c>
      <c r="I1657" s="3" t="s">
        <v>3422</v>
      </c>
      <c r="J1657" s="3" t="s">
        <v>112</v>
      </c>
      <c r="K1657" s="3" t="s">
        <v>0</v>
      </c>
      <c r="L1657" s="3" t="str">
        <f>VLOOKUP(tblSalaries[[#This Row],[Where do you work]],tblCountries[[Actual]:[Mapping]],2,FALSE)</f>
        <v>USA</v>
      </c>
      <c r="M1657" s="12" t="str">
        <f>VLOOKUP(tblSalaries[[#This Row],[clean Country]], mapping!$M$4:$N$137, 2, FALSE)</f>
        <v>US / Canada</v>
      </c>
      <c r="N1657" s="3" t="s">
        <v>61</v>
      </c>
      <c r="O1657" s="12">
        <v>8</v>
      </c>
      <c r="P1657" s="3">
        <v>2</v>
      </c>
    </row>
    <row r="1658" spans="2:16" ht="15" customHeight="1">
      <c r="B1658" s="3" t="s">
        <v>3423</v>
      </c>
      <c r="C1658" s="12" t="str">
        <f>IF(AND(tblSalaries[[#This Row],[Region]]=Selected_Region, tblSalaries[[#This Row],[Job Type]]=Selected_Job_Type), COUNT($C$5:C1657), "")</f>
        <v/>
      </c>
      <c r="D1658" s="5">
        <v>41055.040532407409</v>
      </c>
      <c r="E1658" s="6">
        <v>43000</v>
      </c>
      <c r="F1658" s="3">
        <v>43000</v>
      </c>
      <c r="G1658" s="3" t="s">
        <v>108</v>
      </c>
      <c r="H1658" s="3">
        <f>tblSalaries[[#This Row],[clean Salary (in local currency)]]*VLOOKUP(tblSalaries[[#This Row],[Currency]],tblXrate[#Data],2,FALSE)</f>
        <v>67775.665698893223</v>
      </c>
      <c r="I1658" s="3" t="s">
        <v>3424</v>
      </c>
      <c r="J1658" s="3" t="s">
        <v>134</v>
      </c>
      <c r="K1658" s="3" t="s">
        <v>89</v>
      </c>
      <c r="L1658" s="3" t="str">
        <f>VLOOKUP(tblSalaries[[#This Row],[Where do you work]],tblCountries[[Actual]:[Mapping]],2,FALSE)</f>
        <v>UK</v>
      </c>
      <c r="M1658" s="12" t="str">
        <f>VLOOKUP(tblSalaries[[#This Row],[clean Country]], mapping!$M$4:$N$137, 2, FALSE)</f>
        <v>EU</v>
      </c>
      <c r="N1658" s="3" t="s">
        <v>34</v>
      </c>
      <c r="O1658" s="12">
        <v>2.5</v>
      </c>
    </row>
    <row r="1659" spans="2:16" ht="15" customHeight="1">
      <c r="B1659" s="3" t="s">
        <v>3781</v>
      </c>
      <c r="C1659" s="12" t="str">
        <f>IF(AND(tblSalaries[[#This Row],[Region]]=Selected_Region, tblSalaries[[#This Row],[Job Type]]=Selected_Job_Type), COUNT($C$5:C1658), "")</f>
        <v/>
      </c>
      <c r="D1659" s="5">
        <v>41055.040393518517</v>
      </c>
      <c r="E1659" s="6">
        <v>45000</v>
      </c>
      <c r="F1659" s="3">
        <v>45000</v>
      </c>
      <c r="G1659" s="3" t="s">
        <v>48</v>
      </c>
      <c r="H1659" s="3">
        <f>tblSalaries[[#This Row],[clean Salary (in local currency)]]*VLOOKUP(tblSalaries[[#This Row],[Currency]],tblXrate[#Data],2,FALSE)</f>
        <v>44251.268536364711</v>
      </c>
      <c r="I1659" s="3" t="s">
        <v>3782</v>
      </c>
      <c r="J1659" s="3" t="s">
        <v>184</v>
      </c>
      <c r="K1659" s="3" t="s">
        <v>50</v>
      </c>
      <c r="L1659" s="3" t="str">
        <f>VLOOKUP(tblSalaries[[#This Row],[Where do you work]],tblCountries[[Actual]:[Mapping]],2,FALSE)</f>
        <v>Canada</v>
      </c>
      <c r="M1659" s="12" t="str">
        <f>VLOOKUP(tblSalaries[[#This Row],[clean Country]], mapping!$M$4:$N$137, 2, FALSE)</f>
        <v>US / Canada</v>
      </c>
      <c r="N1659" s="3" t="s">
        <v>73</v>
      </c>
      <c r="O1659" s="12">
        <v>1.5</v>
      </c>
    </row>
    <row r="1660" spans="2:16" ht="15" customHeight="1">
      <c r="B1660" s="3" t="s">
        <v>3427</v>
      </c>
      <c r="C1660" s="12" t="str">
        <f>IF(AND(tblSalaries[[#This Row],[Region]]=Selected_Region, tblSalaries[[#This Row],[Job Type]]=Selected_Job_Type), COUNT($C$5:C1659), "")</f>
        <v/>
      </c>
      <c r="D1660" s="5">
        <v>41057.366423611114</v>
      </c>
      <c r="E1660" s="6" t="s">
        <v>3428</v>
      </c>
      <c r="F1660" s="3">
        <v>52000</v>
      </c>
      <c r="G1660" s="3" t="s">
        <v>63</v>
      </c>
      <c r="H1660" s="3">
        <f>tblSalaries[[#This Row],[clean Salary (in local currency)]]*VLOOKUP(tblSalaries[[#This Row],[Currency]],tblXrate[#Data],2,FALSE)</f>
        <v>53035.30213293706</v>
      </c>
      <c r="I1660" s="3" t="s">
        <v>3429</v>
      </c>
      <c r="J1660" s="3" t="s">
        <v>112</v>
      </c>
      <c r="K1660" s="3" t="s">
        <v>64</v>
      </c>
      <c r="L1660" s="3" t="str">
        <f>VLOOKUP(tblSalaries[[#This Row],[Where do you work]],tblCountries[[Actual]:[Mapping]],2,FALSE)</f>
        <v>Australia</v>
      </c>
      <c r="M1660" s="12" t="str">
        <f>VLOOKUP(tblSalaries[[#This Row],[clean Country]], mapping!$M$4:$N$137, 2, FALSE)</f>
        <v>Pacific</v>
      </c>
      <c r="N1660" s="3" t="s">
        <v>38</v>
      </c>
      <c r="O1660" s="12">
        <v>5</v>
      </c>
      <c r="P1660" s="3">
        <v>4</v>
      </c>
    </row>
    <row r="1661" spans="2:16" ht="15" customHeight="1">
      <c r="B1661" s="3" t="s">
        <v>3430</v>
      </c>
      <c r="C1661" s="12" t="str">
        <f>IF(AND(tblSalaries[[#This Row],[Region]]=Selected_Region, tblSalaries[[#This Row],[Job Type]]=Selected_Job_Type), COUNT($C$5:C1660), "")</f>
        <v/>
      </c>
      <c r="D1661" s="5">
        <v>41055.045856481483</v>
      </c>
      <c r="E1661" s="6" t="s">
        <v>3431</v>
      </c>
      <c r="F1661" s="3">
        <v>31000</v>
      </c>
      <c r="G1661" s="3" t="s">
        <v>36</v>
      </c>
      <c r="H1661" s="3">
        <f>tblSalaries[[#This Row],[clean Salary (in local currency)]]*VLOOKUP(tblSalaries[[#This Row],[Currency]],tblXrate[#Data],2,FALSE)</f>
        <v>31000</v>
      </c>
      <c r="I1661" s="3" t="s">
        <v>3432</v>
      </c>
      <c r="J1661" s="3" t="s">
        <v>112</v>
      </c>
      <c r="K1661" s="3" t="s">
        <v>0</v>
      </c>
      <c r="L1661" s="3" t="str">
        <f>VLOOKUP(tblSalaries[[#This Row],[Where do you work]],tblCountries[[Actual]:[Mapping]],2,FALSE)</f>
        <v>USA</v>
      </c>
      <c r="M1661" s="12" t="str">
        <f>VLOOKUP(tblSalaries[[#This Row],[clean Country]], mapping!$M$4:$N$137, 2, FALSE)</f>
        <v>US / Canada</v>
      </c>
      <c r="N1661" s="3" t="s">
        <v>38</v>
      </c>
      <c r="O1661" s="12">
        <v>5</v>
      </c>
    </row>
    <row r="1662" spans="2:16" ht="15" customHeight="1">
      <c r="B1662" s="3" t="s">
        <v>3758</v>
      </c>
      <c r="C1662" s="12" t="str">
        <f>IF(AND(tblSalaries[[#This Row],[Region]]=Selected_Region, tblSalaries[[#This Row],[Job Type]]=Selected_Job_Type), COUNT($C$5:C1661), "")</f>
        <v/>
      </c>
      <c r="D1662" s="5">
        <v>41079.858043981483</v>
      </c>
      <c r="E1662" s="6">
        <v>25000</v>
      </c>
      <c r="F1662" s="3">
        <v>25000</v>
      </c>
      <c r="G1662" s="3" t="s">
        <v>36</v>
      </c>
      <c r="H1662" s="3">
        <f>tblSalaries[[#This Row],[clean Salary (in local currency)]]*VLOOKUP(tblSalaries[[#This Row],[Currency]],tblXrate[#Data],2,FALSE)</f>
        <v>25000</v>
      </c>
      <c r="I1662" s="3" t="s">
        <v>3752</v>
      </c>
      <c r="J1662" s="3" t="s">
        <v>134</v>
      </c>
      <c r="K1662" s="3" t="s">
        <v>1</v>
      </c>
      <c r="L1662" s="3" t="str">
        <f>VLOOKUP(tblSalaries[[#This Row],[Where do you work]],tblCountries[[Actual]:[Mapping]],2,FALSE)</f>
        <v>India</v>
      </c>
      <c r="M1662" s="12" t="str">
        <f>VLOOKUP(tblSalaries[[#This Row],[clean Country]], mapping!$M$4:$N$137, 2, FALSE)</f>
        <v>Asia</v>
      </c>
      <c r="N1662" s="3" t="s">
        <v>38</v>
      </c>
      <c r="O1662" s="12">
        <v>5</v>
      </c>
      <c r="P1662" s="3">
        <v>10</v>
      </c>
    </row>
    <row r="1663" spans="2:16" ht="15" customHeight="1">
      <c r="B1663" s="3" t="s">
        <v>327</v>
      </c>
      <c r="C1663" s="12" t="str">
        <f>IF(AND(tblSalaries[[#This Row],[Region]]=Selected_Region, tblSalaries[[#This Row],[Job Type]]=Selected_Job_Type), COUNT($C$5:C1662), "")</f>
        <v/>
      </c>
      <c r="D1663" s="5">
        <v>41058.579606481479</v>
      </c>
      <c r="E1663" s="6" t="s">
        <v>328</v>
      </c>
      <c r="F1663" s="3">
        <v>1500000</v>
      </c>
      <c r="G1663" s="3" t="s">
        <v>31</v>
      </c>
      <c r="H1663" s="3">
        <f>tblSalaries[[#This Row],[clean Salary (in local currency)]]*VLOOKUP(tblSalaries[[#This Row],[Currency]],tblXrate[#Data],2,FALSE)</f>
        <v>26711.875031163851</v>
      </c>
      <c r="I1663" s="3" t="s">
        <v>112</v>
      </c>
      <c r="J1663" s="3" t="s">
        <v>112</v>
      </c>
      <c r="K1663" s="3" t="s">
        <v>1</v>
      </c>
      <c r="L1663" s="3" t="str">
        <f>VLOOKUP(tblSalaries[[#This Row],[Where do you work]],tblCountries[[Actual]:[Mapping]],2,FALSE)</f>
        <v>India</v>
      </c>
      <c r="M1663" s="12" t="str">
        <f>VLOOKUP(tblSalaries[[#This Row],[clean Country]], mapping!$M$4:$N$137, 2, FALSE)</f>
        <v>Asia</v>
      </c>
      <c r="N1663" s="3" t="s">
        <v>38</v>
      </c>
      <c r="O1663" s="12">
        <v>5</v>
      </c>
      <c r="P1663" s="3">
        <v>7</v>
      </c>
    </row>
    <row r="1664" spans="2:16" ht="15" customHeight="1">
      <c r="B1664" s="3" t="s">
        <v>1039</v>
      </c>
      <c r="C1664" s="12" t="str">
        <f>IF(AND(tblSalaries[[#This Row],[Region]]=Selected_Region, tblSalaries[[#This Row],[Job Type]]=Selected_Job_Type), COUNT($C$5:C1663), "")</f>
        <v/>
      </c>
      <c r="D1664" s="5">
        <v>41055.052986111114</v>
      </c>
      <c r="E1664" s="6" t="s">
        <v>1040</v>
      </c>
      <c r="F1664" s="3">
        <v>1500000</v>
      </c>
      <c r="G1664" s="3" t="s">
        <v>31</v>
      </c>
      <c r="H1664" s="3">
        <f>tblSalaries[[#This Row],[clean Salary (in local currency)]]*VLOOKUP(tblSalaries[[#This Row],[Currency]],tblXrate[#Data],2,FALSE)</f>
        <v>26711.875031163851</v>
      </c>
      <c r="I1664" s="3" t="s">
        <v>41</v>
      </c>
      <c r="J1664" s="3" t="s">
        <v>41</v>
      </c>
      <c r="K1664" s="3" t="s">
        <v>1</v>
      </c>
      <c r="L1664" s="3" t="str">
        <f>VLOOKUP(tblSalaries[[#This Row],[Where do you work]],tblCountries[[Actual]:[Mapping]],2,FALSE)</f>
        <v>India</v>
      </c>
      <c r="M1664" s="12" t="str">
        <f>VLOOKUP(tblSalaries[[#This Row],[clean Country]], mapping!$M$4:$N$137, 2, FALSE)</f>
        <v>Asia</v>
      </c>
      <c r="N1664" s="3" t="s">
        <v>61</v>
      </c>
      <c r="O1664" s="12">
        <v>8</v>
      </c>
    </row>
    <row r="1665" spans="2:16" ht="15" customHeight="1">
      <c r="B1665" s="3" t="s">
        <v>3319</v>
      </c>
      <c r="C1665" s="12" t="str">
        <f>IF(AND(tblSalaries[[#This Row],[Region]]=Selected_Region, tblSalaries[[#This Row],[Job Type]]=Selected_Job_Type), COUNT($C$5:C1664), "")</f>
        <v/>
      </c>
      <c r="D1665" s="5">
        <v>41060.054027777776</v>
      </c>
      <c r="E1665" s="6">
        <v>1500000</v>
      </c>
      <c r="F1665" s="3">
        <v>1500000</v>
      </c>
      <c r="G1665" s="3" t="s">
        <v>31</v>
      </c>
      <c r="H1665" s="3">
        <f>tblSalaries[[#This Row],[clean Salary (in local currency)]]*VLOOKUP(tblSalaries[[#This Row],[Currency]],tblXrate[#Data],2,FALSE)</f>
        <v>26711.875031163851</v>
      </c>
      <c r="I1665" s="3" t="s">
        <v>3320</v>
      </c>
      <c r="J1665" s="3" t="s">
        <v>41</v>
      </c>
      <c r="K1665" s="3" t="s">
        <v>1</v>
      </c>
      <c r="L1665" s="3" t="str">
        <f>VLOOKUP(tblSalaries[[#This Row],[Where do you work]],tblCountries[[Actual]:[Mapping]],2,FALSE)</f>
        <v>India</v>
      </c>
      <c r="M1665" s="12" t="str">
        <f>VLOOKUP(tblSalaries[[#This Row],[clean Country]], mapping!$M$4:$N$137, 2, FALSE)</f>
        <v>Asia</v>
      </c>
      <c r="N1665" s="3" t="s">
        <v>38</v>
      </c>
      <c r="O1665" s="12">
        <v>5</v>
      </c>
      <c r="P1665" s="3">
        <v>10</v>
      </c>
    </row>
    <row r="1666" spans="2:16" ht="15" customHeight="1">
      <c r="B1666" s="3" t="s">
        <v>1975</v>
      </c>
      <c r="C1666" s="12" t="str">
        <f>IF(AND(tblSalaries[[#This Row],[Region]]=Selected_Region, tblSalaries[[#This Row],[Job Type]]=Selected_Job_Type), COUNT($C$5:C1665), "")</f>
        <v/>
      </c>
      <c r="D1666" s="5">
        <v>41055.038032407407</v>
      </c>
      <c r="E1666" s="6">
        <v>27000</v>
      </c>
      <c r="F1666" s="3">
        <v>27000</v>
      </c>
      <c r="G1666" s="3" t="s">
        <v>36</v>
      </c>
      <c r="H1666" s="3">
        <f>tblSalaries[[#This Row],[clean Salary (in local currency)]]*VLOOKUP(tblSalaries[[#This Row],[Currency]],tblXrate[#Data],2,FALSE)</f>
        <v>27000</v>
      </c>
      <c r="I1666" s="3" t="s">
        <v>1976</v>
      </c>
      <c r="J1666" s="3" t="s">
        <v>112</v>
      </c>
      <c r="K1666" s="3" t="s">
        <v>1057</v>
      </c>
      <c r="L1666" s="3" t="str">
        <f>VLOOKUP(tblSalaries[[#This Row],[Where do you work]],tblCountries[[Actual]:[Mapping]],2,FALSE)</f>
        <v>Singapore</v>
      </c>
      <c r="M1666" s="12" t="str">
        <f>VLOOKUP(tblSalaries[[#This Row],[clean Country]], mapping!$M$4:$N$137, 2, FALSE)</f>
        <v>Asia</v>
      </c>
      <c r="N1666" s="3" t="s">
        <v>61</v>
      </c>
      <c r="O1666" s="12">
        <v>8</v>
      </c>
    </row>
    <row r="1667" spans="2:16" ht="15" customHeight="1">
      <c r="B1667" s="3" t="s">
        <v>3443</v>
      </c>
      <c r="C1667" s="12" t="str">
        <f>IF(AND(tblSalaries[[#This Row],[Region]]=Selected_Region, tblSalaries[[#This Row],[Job Type]]=Selected_Job_Type), COUNT($C$5:C1666), "")</f>
        <v/>
      </c>
      <c r="D1667" s="5">
        <v>41055.0547337963</v>
      </c>
      <c r="E1667" s="6">
        <v>65000</v>
      </c>
      <c r="F1667" s="3">
        <v>65000</v>
      </c>
      <c r="G1667" s="3" t="s">
        <v>36</v>
      </c>
      <c r="H1667" s="3">
        <f>tblSalaries[[#This Row],[clean Salary (in local currency)]]*VLOOKUP(tblSalaries[[#This Row],[Currency]],tblXrate[#Data],2,FALSE)</f>
        <v>65000</v>
      </c>
      <c r="I1667" s="3" t="s">
        <v>3444</v>
      </c>
      <c r="J1667" s="3" t="s">
        <v>112</v>
      </c>
      <c r="K1667" s="3" t="s">
        <v>0</v>
      </c>
      <c r="L1667" s="3" t="str">
        <f>VLOOKUP(tblSalaries[[#This Row],[Where do you work]],tblCountries[[Actual]:[Mapping]],2,FALSE)</f>
        <v>USA</v>
      </c>
      <c r="M1667" s="12" t="str">
        <f>VLOOKUP(tblSalaries[[#This Row],[clean Country]], mapping!$M$4:$N$137, 2, FALSE)</f>
        <v>US / Canada</v>
      </c>
      <c r="N1667" s="3" t="s">
        <v>38</v>
      </c>
      <c r="O1667" s="12">
        <v>5</v>
      </c>
    </row>
    <row r="1668" spans="2:16" ht="15" customHeight="1">
      <c r="B1668" s="3" t="s">
        <v>3445</v>
      </c>
      <c r="C1668" s="12" t="str">
        <f>IF(AND(tblSalaries[[#This Row],[Region]]=Selected_Region, tblSalaries[[#This Row],[Job Type]]=Selected_Job_Type), COUNT($C$5:C1667), "")</f>
        <v/>
      </c>
      <c r="D1668" s="5">
        <v>41057.217106481483</v>
      </c>
      <c r="E1668" s="6">
        <v>150000</v>
      </c>
      <c r="F1668" s="3">
        <v>150000</v>
      </c>
      <c r="G1668" s="3" t="s">
        <v>36</v>
      </c>
      <c r="H1668" s="3">
        <f>tblSalaries[[#This Row],[clean Salary (in local currency)]]*VLOOKUP(tblSalaries[[#This Row],[Currency]],tblXrate[#Data],2,FALSE)</f>
        <v>150000</v>
      </c>
      <c r="I1668" s="3" t="s">
        <v>3446</v>
      </c>
      <c r="J1668" s="3" t="s">
        <v>112</v>
      </c>
      <c r="K1668" s="3" t="s">
        <v>815</v>
      </c>
      <c r="L1668" s="3" t="str">
        <f>VLOOKUP(tblSalaries[[#This Row],[Where do you work]],tblCountries[[Actual]:[Mapping]],2,FALSE)</f>
        <v>Switzerland</v>
      </c>
      <c r="M1668" s="12" t="str">
        <f>VLOOKUP(tblSalaries[[#This Row],[clean Country]], mapping!$M$4:$N$137, 2, FALSE)</f>
        <v>EU</v>
      </c>
      <c r="N1668" s="3" t="s">
        <v>73</v>
      </c>
      <c r="O1668" s="12">
        <v>1.5</v>
      </c>
      <c r="P1668" s="3">
        <v>20</v>
      </c>
    </row>
    <row r="1669" spans="2:16" ht="15" customHeight="1">
      <c r="B1669" s="3" t="s">
        <v>3447</v>
      </c>
      <c r="C1669" s="12" t="str">
        <f>IF(AND(tblSalaries[[#This Row],[Region]]=Selected_Region, tblSalaries[[#This Row],[Job Type]]=Selected_Job_Type), COUNT($C$5:C1668), "")</f>
        <v/>
      </c>
      <c r="D1669" s="5">
        <v>41067.981516203705</v>
      </c>
      <c r="E1669" s="6">
        <v>45000</v>
      </c>
      <c r="F1669" s="3">
        <v>45000</v>
      </c>
      <c r="G1669" s="3" t="s">
        <v>36</v>
      </c>
      <c r="H1669" s="3">
        <f>tblSalaries[[#This Row],[clean Salary (in local currency)]]*VLOOKUP(tblSalaries[[#This Row],[Currency]],tblXrate[#Data],2,FALSE)</f>
        <v>45000</v>
      </c>
      <c r="I1669" s="3" t="s">
        <v>3448</v>
      </c>
      <c r="J1669" s="3" t="s">
        <v>112</v>
      </c>
      <c r="K1669" s="3" t="s">
        <v>0</v>
      </c>
      <c r="L1669" s="3" t="str">
        <f>VLOOKUP(tblSalaries[[#This Row],[Where do you work]],tblCountries[[Actual]:[Mapping]],2,FALSE)</f>
        <v>USA</v>
      </c>
      <c r="M1669" s="12" t="str">
        <f>VLOOKUP(tblSalaries[[#This Row],[clean Country]], mapping!$M$4:$N$137, 2, FALSE)</f>
        <v>US / Canada</v>
      </c>
      <c r="N1669" s="3" t="s">
        <v>61</v>
      </c>
      <c r="O1669" s="12">
        <v>8</v>
      </c>
      <c r="P1669" s="3">
        <v>2</v>
      </c>
    </row>
    <row r="1670" spans="2:16" ht="15" customHeight="1">
      <c r="B1670" s="3" t="s">
        <v>3449</v>
      </c>
      <c r="C1670" s="12" t="str">
        <f>IF(AND(tblSalaries[[#This Row],[Region]]=Selected_Region, tblSalaries[[#This Row],[Job Type]]=Selected_Job_Type), COUNT($C$5:C1669), "")</f>
        <v/>
      </c>
      <c r="D1670" s="5">
        <v>41055.062638888892</v>
      </c>
      <c r="E1670" s="6">
        <v>47000</v>
      </c>
      <c r="F1670" s="3">
        <v>47000</v>
      </c>
      <c r="G1670" s="3" t="s">
        <v>36</v>
      </c>
      <c r="H1670" s="3">
        <f>tblSalaries[[#This Row],[clean Salary (in local currency)]]*VLOOKUP(tblSalaries[[#This Row],[Currency]],tblXrate[#Data],2,FALSE)</f>
        <v>47000</v>
      </c>
      <c r="I1670" s="3" t="s">
        <v>3450</v>
      </c>
      <c r="J1670" s="3" t="s">
        <v>184</v>
      </c>
      <c r="K1670" s="3" t="s">
        <v>0</v>
      </c>
      <c r="L1670" s="3" t="str">
        <f>VLOOKUP(tblSalaries[[#This Row],[Where do you work]],tblCountries[[Actual]:[Mapping]],2,FALSE)</f>
        <v>USA</v>
      </c>
      <c r="M1670" s="12" t="str">
        <f>VLOOKUP(tblSalaries[[#This Row],[clean Country]], mapping!$M$4:$N$137, 2, FALSE)</f>
        <v>US / Canada</v>
      </c>
      <c r="N1670" s="3" t="s">
        <v>38</v>
      </c>
      <c r="O1670" s="12">
        <v>5</v>
      </c>
    </row>
    <row r="1671" spans="2:16" ht="15" customHeight="1">
      <c r="B1671" s="3" t="s">
        <v>3439</v>
      </c>
      <c r="C1671" s="12" t="str">
        <f>IF(AND(tblSalaries[[#This Row],[Region]]=Selected_Region, tblSalaries[[#This Row],[Job Type]]=Selected_Job_Type), COUNT($C$5:C1670), "")</f>
        <v/>
      </c>
      <c r="D1671" s="5">
        <v>41055.047465277778</v>
      </c>
      <c r="E1671" s="6">
        <v>2300</v>
      </c>
      <c r="F1671" s="3">
        <v>27600</v>
      </c>
      <c r="G1671" s="3" t="s">
        <v>36</v>
      </c>
      <c r="H1671" s="3">
        <f>tblSalaries[[#This Row],[clean Salary (in local currency)]]*VLOOKUP(tblSalaries[[#This Row],[Currency]],tblXrate[#Data],2,FALSE)</f>
        <v>27600</v>
      </c>
      <c r="I1671" s="3" t="s">
        <v>3440</v>
      </c>
      <c r="J1671" s="3" t="s">
        <v>41</v>
      </c>
      <c r="K1671" s="3" t="s">
        <v>1057</v>
      </c>
      <c r="L1671" s="3" t="str">
        <f>VLOOKUP(tblSalaries[[#This Row],[Where do you work]],tblCountries[[Actual]:[Mapping]],2,FALSE)</f>
        <v>Singapore</v>
      </c>
      <c r="M1671" s="12" t="str">
        <f>VLOOKUP(tblSalaries[[#This Row],[clean Country]], mapping!$M$4:$N$137, 2, FALSE)</f>
        <v>Asia</v>
      </c>
      <c r="N1671" s="3" t="s">
        <v>61</v>
      </c>
      <c r="O1671" s="12">
        <v>8</v>
      </c>
    </row>
    <row r="1672" spans="2:16" ht="15" customHeight="1">
      <c r="B1672" s="3" t="s">
        <v>3455</v>
      </c>
      <c r="C1672" s="12" t="str">
        <f>IF(AND(tblSalaries[[#This Row],[Region]]=Selected_Region, tblSalaries[[#This Row],[Job Type]]=Selected_Job_Type), COUNT($C$5:C1671), "")</f>
        <v/>
      </c>
      <c r="D1672" s="5">
        <v>41057.691192129627</v>
      </c>
      <c r="E1672" s="6">
        <v>57000</v>
      </c>
      <c r="F1672" s="3">
        <v>57000</v>
      </c>
      <c r="G1672" s="3" t="s">
        <v>43</v>
      </c>
      <c r="H1672" s="3">
        <f>tblSalaries[[#This Row],[clean Salary (in local currency)]]*VLOOKUP(tblSalaries[[#This Row],[Currency]],tblXrate[#Data],2,FALSE)</f>
        <v>72412.768022521646</v>
      </c>
      <c r="I1672" s="3" t="s">
        <v>3456</v>
      </c>
      <c r="J1672" s="3" t="s">
        <v>134</v>
      </c>
      <c r="K1672" s="3" t="s">
        <v>808</v>
      </c>
      <c r="L1672" s="3" t="str">
        <f>VLOOKUP(tblSalaries[[#This Row],[Where do you work]],tblCountries[[Actual]:[Mapping]],2,FALSE)</f>
        <v>Norway</v>
      </c>
      <c r="M1672" s="12" t="str">
        <f>VLOOKUP(tblSalaries[[#This Row],[clean Country]], mapping!$M$4:$N$137, 2, FALSE)</f>
        <v>EU</v>
      </c>
      <c r="N1672" s="3" t="s">
        <v>73</v>
      </c>
      <c r="O1672" s="12">
        <v>1.5</v>
      </c>
      <c r="P1672" s="3">
        <v>15</v>
      </c>
    </row>
    <row r="1673" spans="2:16" ht="15" customHeight="1">
      <c r="B1673" s="3" t="s">
        <v>630</v>
      </c>
      <c r="C1673" s="12" t="str">
        <f>IF(AND(tblSalaries[[#This Row],[Region]]=Selected_Region, tblSalaries[[#This Row],[Job Type]]=Selected_Job_Type), COUNT($C$5:C1672), "")</f>
        <v/>
      </c>
      <c r="D1673" s="5">
        <v>41057.548634259256</v>
      </c>
      <c r="E1673" s="6">
        <v>28000</v>
      </c>
      <c r="F1673" s="3">
        <v>28000</v>
      </c>
      <c r="G1673" s="3" t="s">
        <v>36</v>
      </c>
      <c r="H1673" s="3">
        <f>tblSalaries[[#This Row],[clean Salary (in local currency)]]*VLOOKUP(tblSalaries[[#This Row],[Currency]],tblXrate[#Data],2,FALSE)</f>
        <v>28000</v>
      </c>
      <c r="I1673" s="3" t="s">
        <v>631</v>
      </c>
      <c r="J1673" s="3" t="s">
        <v>632</v>
      </c>
      <c r="K1673" s="3" t="s">
        <v>1</v>
      </c>
      <c r="L1673" s="3" t="str">
        <f>VLOOKUP(tblSalaries[[#This Row],[Where do you work]],tblCountries[[Actual]:[Mapping]],2,FALSE)</f>
        <v>India</v>
      </c>
      <c r="M1673" s="12" t="str">
        <f>VLOOKUP(tblSalaries[[#This Row],[clean Country]], mapping!$M$4:$N$137, 2, FALSE)</f>
        <v>Asia</v>
      </c>
      <c r="N1673" s="3" t="s">
        <v>34</v>
      </c>
      <c r="O1673" s="12">
        <v>2.5</v>
      </c>
      <c r="P1673" s="3">
        <v>3</v>
      </c>
    </row>
    <row r="1674" spans="2:16" ht="15" customHeight="1">
      <c r="B1674" s="3" t="s">
        <v>3459</v>
      </c>
      <c r="C1674" s="12" t="str">
        <f>IF(AND(tblSalaries[[#This Row],[Region]]=Selected_Region, tblSalaries[[#This Row],[Job Type]]=Selected_Job_Type), COUNT($C$5:C1673), "")</f>
        <v/>
      </c>
      <c r="D1674" s="5">
        <v>41054.292268518519</v>
      </c>
      <c r="E1674" s="6">
        <v>41000</v>
      </c>
      <c r="F1674" s="3">
        <v>41000</v>
      </c>
      <c r="G1674" s="3" t="s">
        <v>36</v>
      </c>
      <c r="H1674" s="3">
        <f>tblSalaries[[#This Row],[clean Salary (in local currency)]]*VLOOKUP(tblSalaries[[#This Row],[Currency]],tblXrate[#Data],2,FALSE)</f>
        <v>41000</v>
      </c>
      <c r="I1674" s="3" t="s">
        <v>184</v>
      </c>
      <c r="J1674" s="3" t="s">
        <v>184</v>
      </c>
      <c r="K1674" s="3" t="s">
        <v>0</v>
      </c>
      <c r="L1674" s="3" t="str">
        <f>VLOOKUP(tblSalaries[[#This Row],[Where do you work]],tblCountries[[Actual]:[Mapping]],2,FALSE)</f>
        <v>USA</v>
      </c>
      <c r="M1674" s="12" t="str">
        <f>VLOOKUP(tblSalaries[[#This Row],[clean Country]], mapping!$M$4:$N$137, 2, FALSE)</f>
        <v>US / Canada</v>
      </c>
      <c r="N1674" s="3" t="s">
        <v>38</v>
      </c>
      <c r="O1674" s="12">
        <v>5</v>
      </c>
    </row>
    <row r="1675" spans="2:16" ht="15" customHeight="1">
      <c r="B1675" s="3" t="s">
        <v>2276</v>
      </c>
      <c r="C1675" s="12" t="str">
        <f>IF(AND(tblSalaries[[#This Row],[Region]]=Selected_Region, tblSalaries[[#This Row],[Job Type]]=Selected_Job_Type), COUNT($C$5:C1674), "")</f>
        <v/>
      </c>
      <c r="D1675" s="5">
        <v>41057.620648148149</v>
      </c>
      <c r="E1675" s="6" t="s">
        <v>2277</v>
      </c>
      <c r="F1675" s="3">
        <v>1600000</v>
      </c>
      <c r="G1675" s="3" t="s">
        <v>31</v>
      </c>
      <c r="H1675" s="3">
        <f>tblSalaries[[#This Row],[clean Salary (in local currency)]]*VLOOKUP(tblSalaries[[#This Row],[Currency]],tblXrate[#Data],2,FALSE)</f>
        <v>28492.66669990811</v>
      </c>
      <c r="I1675" s="3" t="s">
        <v>2278</v>
      </c>
      <c r="J1675" s="3" t="s">
        <v>134</v>
      </c>
      <c r="K1675" s="3" t="s">
        <v>1</v>
      </c>
      <c r="L1675" s="3" t="str">
        <f>VLOOKUP(tblSalaries[[#This Row],[Where do you work]],tblCountries[[Actual]:[Mapping]],2,FALSE)</f>
        <v>India</v>
      </c>
      <c r="M1675" s="12" t="str">
        <f>VLOOKUP(tblSalaries[[#This Row],[clean Country]], mapping!$M$4:$N$137, 2, FALSE)</f>
        <v>Asia</v>
      </c>
      <c r="N1675" s="3" t="s">
        <v>61</v>
      </c>
      <c r="O1675" s="12">
        <v>8</v>
      </c>
      <c r="P1675" s="3">
        <v>9</v>
      </c>
    </row>
    <row r="1676" spans="2:16" ht="15" customHeight="1">
      <c r="B1676" s="3" t="s">
        <v>3461</v>
      </c>
      <c r="C1676" s="12" t="str">
        <f>IF(AND(tblSalaries[[#This Row],[Region]]=Selected_Region, tblSalaries[[#This Row],[Job Type]]=Selected_Job_Type), COUNT($C$5:C1675), "")</f>
        <v/>
      </c>
      <c r="D1676" s="5">
        <v>41058.551342592589</v>
      </c>
      <c r="E1676" s="6">
        <v>12500</v>
      </c>
      <c r="F1676" s="3">
        <v>12500</v>
      </c>
      <c r="G1676" s="3" t="s">
        <v>36</v>
      </c>
      <c r="H1676" s="3">
        <f>tblSalaries[[#This Row],[clean Salary (in local currency)]]*VLOOKUP(tblSalaries[[#This Row],[Currency]],tblXrate[#Data],2,FALSE)</f>
        <v>12500</v>
      </c>
      <c r="I1676" s="3" t="s">
        <v>184</v>
      </c>
      <c r="J1676" s="3" t="s">
        <v>184</v>
      </c>
      <c r="K1676" s="3" t="s">
        <v>131</v>
      </c>
      <c r="L1676" s="3" t="str">
        <f>VLOOKUP(tblSalaries[[#This Row],[Where do you work]],tblCountries[[Actual]:[Mapping]],2,FALSE)</f>
        <v>Philippines</v>
      </c>
      <c r="M1676" s="12" t="str">
        <f>VLOOKUP(tblSalaries[[#This Row],[clean Country]], mapping!$M$4:$N$137, 2, FALSE)</f>
        <v>Pacific</v>
      </c>
      <c r="N1676" s="3" t="s">
        <v>34</v>
      </c>
      <c r="O1676" s="12">
        <v>2.5</v>
      </c>
      <c r="P1676" s="3">
        <v>7</v>
      </c>
    </row>
    <row r="1677" spans="2:16" ht="15" customHeight="1">
      <c r="B1677" s="3" t="s">
        <v>3462</v>
      </c>
      <c r="C1677" s="12" t="str">
        <f>IF(AND(tblSalaries[[#This Row],[Region]]=Selected_Region, tblSalaries[[#This Row],[Job Type]]=Selected_Job_Type), COUNT($C$5:C1676), "")</f>
        <v/>
      </c>
      <c r="D1677" s="5">
        <v>41055.031238425923</v>
      </c>
      <c r="E1677" s="6">
        <v>96000</v>
      </c>
      <c r="F1677" s="3">
        <v>96000</v>
      </c>
      <c r="G1677" s="3" t="s">
        <v>36</v>
      </c>
      <c r="H1677" s="3">
        <f>tblSalaries[[#This Row],[clean Salary (in local currency)]]*VLOOKUP(tblSalaries[[#This Row],[Currency]],tblXrate[#Data],2,FALSE)</f>
        <v>96000</v>
      </c>
      <c r="I1677" s="3" t="s">
        <v>3463</v>
      </c>
      <c r="J1677" s="3" t="s">
        <v>112</v>
      </c>
      <c r="K1677" s="3" t="s">
        <v>0</v>
      </c>
      <c r="L1677" s="3" t="str">
        <f>VLOOKUP(tblSalaries[[#This Row],[Where do you work]],tblCountries[[Actual]:[Mapping]],2,FALSE)</f>
        <v>USA</v>
      </c>
      <c r="M1677" s="12" t="str">
        <f>VLOOKUP(tblSalaries[[#This Row],[clean Country]], mapping!$M$4:$N$137, 2, FALSE)</f>
        <v>US / Canada</v>
      </c>
      <c r="N1677" s="3" t="s">
        <v>38</v>
      </c>
      <c r="O1677" s="12">
        <v>5</v>
      </c>
    </row>
    <row r="1678" spans="2:16" ht="15" customHeight="1">
      <c r="B1678" s="3" t="s">
        <v>3464</v>
      </c>
      <c r="C1678" s="12" t="str">
        <f>IF(AND(tblSalaries[[#This Row],[Region]]=Selected_Region, tblSalaries[[#This Row],[Job Type]]=Selected_Job_Type), COUNT($C$5:C1677), "")</f>
        <v/>
      </c>
      <c r="D1678" s="5">
        <v>41060.965787037036</v>
      </c>
      <c r="E1678" s="6" t="s">
        <v>3465</v>
      </c>
      <c r="F1678" s="3">
        <v>70000</v>
      </c>
      <c r="G1678" s="3" t="s">
        <v>43</v>
      </c>
      <c r="H1678" s="3">
        <f>tblSalaries[[#This Row],[clean Salary (in local currency)]]*VLOOKUP(tblSalaries[[#This Row],[Currency]],tblXrate[#Data],2,FALSE)</f>
        <v>88927.960729412545</v>
      </c>
      <c r="I1678" s="3" t="s">
        <v>3466</v>
      </c>
      <c r="J1678" s="3" t="s">
        <v>184</v>
      </c>
      <c r="K1678" s="3" t="s">
        <v>291</v>
      </c>
      <c r="L1678" s="3" t="str">
        <f>VLOOKUP(tblSalaries[[#This Row],[Where do you work]],tblCountries[[Actual]:[Mapping]],2,FALSE)</f>
        <v>Germany</v>
      </c>
      <c r="M1678" s="12" t="str">
        <f>VLOOKUP(tblSalaries[[#This Row],[clean Country]], mapping!$M$4:$N$137, 2, FALSE)</f>
        <v>EU</v>
      </c>
      <c r="N1678" s="3" t="s">
        <v>73</v>
      </c>
      <c r="O1678" s="12">
        <v>1.5</v>
      </c>
      <c r="P1678" s="3">
        <v>5</v>
      </c>
    </row>
    <row r="1679" spans="2:16" ht="15" customHeight="1">
      <c r="B1679" s="3" t="s">
        <v>3467</v>
      </c>
      <c r="C1679" s="12" t="str">
        <f>IF(AND(tblSalaries[[#This Row],[Region]]=Selected_Region, tblSalaries[[#This Row],[Job Type]]=Selected_Job_Type), COUNT($C$5:C1678), "")</f>
        <v/>
      </c>
      <c r="D1679" s="5">
        <v>41055.029293981483</v>
      </c>
      <c r="E1679" s="6">
        <v>65000</v>
      </c>
      <c r="F1679" s="3">
        <v>65000</v>
      </c>
      <c r="G1679" s="3" t="s">
        <v>36</v>
      </c>
      <c r="H1679" s="3">
        <f>tblSalaries[[#This Row],[clean Salary (in local currency)]]*VLOOKUP(tblSalaries[[#This Row],[Currency]],tblXrate[#Data],2,FALSE)</f>
        <v>65000</v>
      </c>
      <c r="I1679" s="3" t="s">
        <v>3468</v>
      </c>
      <c r="J1679" s="3" t="s">
        <v>45</v>
      </c>
      <c r="K1679" s="3" t="s">
        <v>0</v>
      </c>
      <c r="L1679" s="3" t="str">
        <f>VLOOKUP(tblSalaries[[#This Row],[Where do you work]],tblCountries[[Actual]:[Mapping]],2,FALSE)</f>
        <v>USA</v>
      </c>
      <c r="M1679" s="12" t="str">
        <f>VLOOKUP(tblSalaries[[#This Row],[clean Country]], mapping!$M$4:$N$137, 2, FALSE)</f>
        <v>US / Canada</v>
      </c>
      <c r="N1679" s="3" t="s">
        <v>61</v>
      </c>
      <c r="O1679" s="12">
        <v>8</v>
      </c>
    </row>
    <row r="1680" spans="2:16" ht="15" customHeight="1">
      <c r="B1680" s="3" t="s">
        <v>3469</v>
      </c>
      <c r="C1680" s="12" t="str">
        <f>IF(AND(tblSalaries[[#This Row],[Region]]=Selected_Region, tblSalaries[[#This Row],[Job Type]]=Selected_Job_Type), COUNT($C$5:C1679), "")</f>
        <v/>
      </c>
      <c r="D1680" s="5">
        <v>41055.03125</v>
      </c>
      <c r="E1680" s="6">
        <v>65000</v>
      </c>
      <c r="F1680" s="3">
        <v>65000</v>
      </c>
      <c r="G1680" s="3" t="s">
        <v>36</v>
      </c>
      <c r="H1680" s="3">
        <f>tblSalaries[[#This Row],[clean Salary (in local currency)]]*VLOOKUP(tblSalaries[[#This Row],[Currency]],tblXrate[#Data],2,FALSE)</f>
        <v>65000</v>
      </c>
      <c r="I1680" s="3" t="s">
        <v>3470</v>
      </c>
      <c r="J1680" s="3" t="s">
        <v>45</v>
      </c>
      <c r="K1680" s="3" t="s">
        <v>0</v>
      </c>
      <c r="L1680" s="3" t="str">
        <f>VLOOKUP(tblSalaries[[#This Row],[Where do you work]],tblCountries[[Actual]:[Mapping]],2,FALSE)</f>
        <v>USA</v>
      </c>
      <c r="M1680" s="12" t="str">
        <f>VLOOKUP(tblSalaries[[#This Row],[clean Country]], mapping!$M$4:$N$137, 2, FALSE)</f>
        <v>US / Canada</v>
      </c>
      <c r="N1680" s="3" t="s">
        <v>61</v>
      </c>
      <c r="O1680" s="12">
        <v>8</v>
      </c>
    </row>
    <row r="1681" spans="2:16" ht="15" customHeight="1">
      <c r="B1681" s="3" t="s">
        <v>3471</v>
      </c>
      <c r="C1681" s="12" t="str">
        <f>IF(AND(tblSalaries[[#This Row],[Region]]=Selected_Region, tblSalaries[[#This Row],[Job Type]]=Selected_Job_Type), COUNT($C$5:C1680), "")</f>
        <v/>
      </c>
      <c r="D1681" s="5">
        <v>41055.028379629628</v>
      </c>
      <c r="E1681" s="6">
        <v>19200</v>
      </c>
      <c r="F1681" s="3">
        <v>19200</v>
      </c>
      <c r="G1681" s="3" t="s">
        <v>36</v>
      </c>
      <c r="H1681" s="3">
        <f>tblSalaries[[#This Row],[clean Salary (in local currency)]]*VLOOKUP(tblSalaries[[#This Row],[Currency]],tblXrate[#Data],2,FALSE)</f>
        <v>19200</v>
      </c>
      <c r="I1681" s="3" t="s">
        <v>3472</v>
      </c>
      <c r="J1681" s="3" t="s">
        <v>112</v>
      </c>
      <c r="K1681" s="3" t="s">
        <v>854</v>
      </c>
      <c r="L1681" s="3" t="str">
        <f>VLOOKUP(tblSalaries[[#This Row],[Where do you work]],tblCountries[[Actual]:[Mapping]],2,FALSE)</f>
        <v>Mexico</v>
      </c>
      <c r="M1681" s="12" t="str">
        <f>VLOOKUP(tblSalaries[[#This Row],[clean Country]], mapping!$M$4:$N$137, 2, FALSE)</f>
        <v>Latin America</v>
      </c>
      <c r="N1681" s="3" t="s">
        <v>38</v>
      </c>
      <c r="O1681" s="12">
        <v>5</v>
      </c>
    </row>
    <row r="1682" spans="2:16" ht="15" customHeight="1">
      <c r="B1682" s="3" t="s">
        <v>3473</v>
      </c>
      <c r="C1682" s="12" t="str">
        <f>IF(AND(tblSalaries[[#This Row],[Region]]=Selected_Region, tblSalaries[[#This Row],[Job Type]]=Selected_Job_Type), COUNT($C$5:C1681), "")</f>
        <v/>
      </c>
      <c r="D1682" s="5">
        <v>41059.792592592596</v>
      </c>
      <c r="E1682" s="6">
        <v>85000</v>
      </c>
      <c r="F1682" s="3">
        <v>85000</v>
      </c>
      <c r="G1682" s="3" t="s">
        <v>36</v>
      </c>
      <c r="H1682" s="3">
        <f>tblSalaries[[#This Row],[clean Salary (in local currency)]]*VLOOKUP(tblSalaries[[#This Row],[Currency]],tblXrate[#Data],2,FALSE)</f>
        <v>85000</v>
      </c>
      <c r="I1682" s="3" t="s">
        <v>3474</v>
      </c>
      <c r="J1682" s="3" t="s">
        <v>112</v>
      </c>
      <c r="K1682" s="3" t="s">
        <v>0</v>
      </c>
      <c r="L1682" s="3" t="str">
        <f>VLOOKUP(tblSalaries[[#This Row],[Where do you work]],tblCountries[[Actual]:[Mapping]],2,FALSE)</f>
        <v>USA</v>
      </c>
      <c r="M1682" s="12" t="str">
        <f>VLOOKUP(tblSalaries[[#This Row],[clean Country]], mapping!$M$4:$N$137, 2, FALSE)</f>
        <v>US / Canada</v>
      </c>
      <c r="N1682" s="3" t="s">
        <v>38</v>
      </c>
      <c r="O1682" s="12">
        <v>5</v>
      </c>
      <c r="P1682" s="3">
        <v>9</v>
      </c>
    </row>
    <row r="1683" spans="2:16" ht="15" customHeight="1">
      <c r="B1683" s="3" t="s">
        <v>3285</v>
      </c>
      <c r="C1683" s="12" t="str">
        <f>IF(AND(tblSalaries[[#This Row],[Region]]=Selected_Region, tblSalaries[[#This Row],[Job Type]]=Selected_Job_Type), COUNT($C$5:C1682), "")</f>
        <v/>
      </c>
      <c r="D1683" s="5">
        <v>41058.740266203706</v>
      </c>
      <c r="E1683" s="6" t="s">
        <v>3286</v>
      </c>
      <c r="F1683" s="3">
        <v>1600000</v>
      </c>
      <c r="G1683" s="3" t="s">
        <v>31</v>
      </c>
      <c r="H1683" s="3">
        <f>tblSalaries[[#This Row],[clean Salary (in local currency)]]*VLOOKUP(tblSalaries[[#This Row],[Currency]],tblXrate[#Data],2,FALSE)</f>
        <v>28492.66669990811</v>
      </c>
      <c r="I1683" s="3" t="s">
        <v>3287</v>
      </c>
      <c r="J1683" s="3" t="s">
        <v>112</v>
      </c>
      <c r="K1683" s="3" t="s">
        <v>1</v>
      </c>
      <c r="L1683" s="3" t="str">
        <f>VLOOKUP(tblSalaries[[#This Row],[Where do you work]],tblCountries[[Actual]:[Mapping]],2,FALSE)</f>
        <v>India</v>
      </c>
      <c r="M1683" s="12" t="str">
        <f>VLOOKUP(tblSalaries[[#This Row],[clean Country]], mapping!$M$4:$N$137, 2, FALSE)</f>
        <v>Asia</v>
      </c>
      <c r="N1683" s="3" t="s">
        <v>34</v>
      </c>
      <c r="O1683" s="12">
        <v>2.5</v>
      </c>
      <c r="P1683" s="3">
        <v>4</v>
      </c>
    </row>
    <row r="1684" spans="2:16" ht="15" customHeight="1">
      <c r="B1684" s="3" t="s">
        <v>3345</v>
      </c>
      <c r="C1684" s="12" t="str">
        <f>IF(AND(tblSalaries[[#This Row],[Region]]=Selected_Region, tblSalaries[[#This Row],[Job Type]]=Selected_Job_Type), COUNT($C$5:C1683), "")</f>
        <v/>
      </c>
      <c r="D1684" s="5">
        <v>41068.783472222225</v>
      </c>
      <c r="E1684" s="6">
        <v>28995</v>
      </c>
      <c r="F1684" s="3">
        <v>28995</v>
      </c>
      <c r="G1684" s="3" t="s">
        <v>36</v>
      </c>
      <c r="H1684" s="3">
        <f>tblSalaries[[#This Row],[clean Salary (in local currency)]]*VLOOKUP(tblSalaries[[#This Row],[Currency]],tblXrate[#Data],2,FALSE)</f>
        <v>28995</v>
      </c>
      <c r="I1684" s="3" t="s">
        <v>3341</v>
      </c>
      <c r="J1684" s="3" t="s">
        <v>134</v>
      </c>
      <c r="K1684" s="3" t="s">
        <v>1</v>
      </c>
      <c r="L1684" s="3" t="str">
        <f>VLOOKUP(tblSalaries[[#This Row],[Where do you work]],tblCountries[[Actual]:[Mapping]],2,FALSE)</f>
        <v>India</v>
      </c>
      <c r="M1684" s="12" t="str">
        <f>VLOOKUP(tblSalaries[[#This Row],[clean Country]], mapping!$M$4:$N$137, 2, FALSE)</f>
        <v>Asia</v>
      </c>
      <c r="N1684" s="3" t="s">
        <v>38</v>
      </c>
      <c r="O1684" s="12">
        <v>5</v>
      </c>
      <c r="P1684" s="3">
        <v>6</v>
      </c>
    </row>
    <row r="1685" spans="2:16" ht="15" customHeight="1">
      <c r="B1685" s="3" t="s">
        <v>924</v>
      </c>
      <c r="C1685" s="12" t="str">
        <f>IF(AND(tblSalaries[[#This Row],[Region]]=Selected_Region, tblSalaries[[#This Row],[Job Type]]=Selected_Job_Type), COUNT($C$5:C1684), "")</f>
        <v/>
      </c>
      <c r="D1685" s="5">
        <v>41055.087939814817</v>
      </c>
      <c r="E1685" s="6">
        <v>30000</v>
      </c>
      <c r="F1685" s="3">
        <v>30000</v>
      </c>
      <c r="G1685" s="3" t="s">
        <v>36</v>
      </c>
      <c r="H1685" s="3">
        <f>tblSalaries[[#This Row],[clean Salary (in local currency)]]*VLOOKUP(tblSalaries[[#This Row],[Currency]],tblXrate[#Data],2,FALSE)</f>
        <v>30000</v>
      </c>
      <c r="I1685" s="3" t="s">
        <v>923</v>
      </c>
      <c r="J1685" s="3" t="s">
        <v>444</v>
      </c>
      <c r="K1685" s="3" t="s">
        <v>1</v>
      </c>
      <c r="L1685" s="3" t="str">
        <f>VLOOKUP(tblSalaries[[#This Row],[Where do you work]],tblCountries[[Actual]:[Mapping]],2,FALSE)</f>
        <v>India</v>
      </c>
      <c r="M1685" s="12" t="str">
        <f>VLOOKUP(tblSalaries[[#This Row],[clean Country]], mapping!$M$4:$N$137, 2, FALSE)</f>
        <v>Asia</v>
      </c>
      <c r="N1685" s="3" t="s">
        <v>34</v>
      </c>
      <c r="O1685" s="12">
        <v>2.5</v>
      </c>
    </row>
    <row r="1686" spans="2:16" ht="15" customHeight="1">
      <c r="B1686" s="3" t="s">
        <v>3482</v>
      </c>
      <c r="C1686" s="12" t="str">
        <f>IF(AND(tblSalaries[[#This Row],[Region]]=Selected_Region, tblSalaries[[#This Row],[Job Type]]=Selected_Job_Type), COUNT($C$5:C1685), "")</f>
        <v/>
      </c>
      <c r="D1686" s="5">
        <v>41055.031782407408</v>
      </c>
      <c r="E1686" s="6">
        <v>66500</v>
      </c>
      <c r="F1686" s="3">
        <v>66500</v>
      </c>
      <c r="G1686" s="3" t="s">
        <v>36</v>
      </c>
      <c r="H1686" s="3">
        <f>tblSalaries[[#This Row],[clean Salary (in local currency)]]*VLOOKUP(tblSalaries[[#This Row],[Currency]],tblXrate[#Data],2,FALSE)</f>
        <v>66500</v>
      </c>
      <c r="I1686" s="3" t="s">
        <v>3483</v>
      </c>
      <c r="J1686" s="3" t="s">
        <v>112</v>
      </c>
      <c r="K1686" s="3" t="s">
        <v>0</v>
      </c>
      <c r="L1686" s="3" t="str">
        <f>VLOOKUP(tblSalaries[[#This Row],[Where do you work]],tblCountries[[Actual]:[Mapping]],2,FALSE)</f>
        <v>USA</v>
      </c>
      <c r="M1686" s="12" t="str">
        <f>VLOOKUP(tblSalaries[[#This Row],[clean Country]], mapping!$M$4:$N$137, 2, FALSE)</f>
        <v>US / Canada</v>
      </c>
      <c r="N1686" s="3" t="s">
        <v>61</v>
      </c>
      <c r="O1686" s="12">
        <v>8</v>
      </c>
    </row>
    <row r="1687" spans="2:16" ht="15" customHeight="1">
      <c r="B1687" s="3" t="s">
        <v>2374</v>
      </c>
      <c r="C1687" s="12" t="str">
        <f>IF(AND(tblSalaries[[#This Row],[Region]]=Selected_Region, tblSalaries[[#This Row],[Job Type]]=Selected_Job_Type), COUNT($C$5:C1686), "")</f>
        <v/>
      </c>
      <c r="D1687" s="5">
        <v>41060.714571759258</v>
      </c>
      <c r="E1687" s="6">
        <v>30000</v>
      </c>
      <c r="F1687" s="3">
        <v>30000</v>
      </c>
      <c r="G1687" s="3" t="s">
        <v>36</v>
      </c>
      <c r="H1687" s="3">
        <f>tblSalaries[[#This Row],[clean Salary (in local currency)]]*VLOOKUP(tblSalaries[[#This Row],[Currency]],tblXrate[#Data],2,FALSE)</f>
        <v>30000</v>
      </c>
      <c r="I1687" s="3" t="s">
        <v>2375</v>
      </c>
      <c r="J1687" s="3" t="s">
        <v>134</v>
      </c>
      <c r="K1687" s="3" t="s">
        <v>155</v>
      </c>
      <c r="L1687" s="3" t="str">
        <f>VLOOKUP(tblSalaries[[#This Row],[Where do you work]],tblCountries[[Actual]:[Mapping]],2,FALSE)</f>
        <v>Pakistan</v>
      </c>
      <c r="M1687" s="12" t="str">
        <f>VLOOKUP(tblSalaries[[#This Row],[clean Country]], mapping!$M$4:$N$137, 2, FALSE)</f>
        <v>Asia</v>
      </c>
      <c r="N1687" s="3" t="s">
        <v>38</v>
      </c>
      <c r="O1687" s="12">
        <v>5</v>
      </c>
      <c r="P1687" s="3">
        <v>5</v>
      </c>
    </row>
    <row r="1688" spans="2:16" ht="15" customHeight="1">
      <c r="B1688" s="3" t="s">
        <v>2494</v>
      </c>
      <c r="C1688" s="12" t="str">
        <f>IF(AND(tblSalaries[[#This Row],[Region]]=Selected_Region, tblSalaries[[#This Row],[Job Type]]=Selected_Job_Type), COUNT($C$5:C1687), "")</f>
        <v/>
      </c>
      <c r="D1688" s="5">
        <v>41056.008946759262</v>
      </c>
      <c r="E1688" s="6">
        <v>30000</v>
      </c>
      <c r="F1688" s="3">
        <v>30000</v>
      </c>
      <c r="G1688" s="3" t="s">
        <v>36</v>
      </c>
      <c r="H1688" s="3">
        <f>tblSalaries[[#This Row],[clean Salary (in local currency)]]*VLOOKUP(tblSalaries[[#This Row],[Currency]],tblXrate[#Data],2,FALSE)</f>
        <v>30000</v>
      </c>
      <c r="I1688" s="3" t="s">
        <v>2477</v>
      </c>
      <c r="J1688" s="3" t="s">
        <v>632</v>
      </c>
      <c r="K1688" s="3" t="s">
        <v>1</v>
      </c>
      <c r="L1688" s="3" t="str">
        <f>VLOOKUP(tblSalaries[[#This Row],[Where do you work]],tblCountries[[Actual]:[Mapping]],2,FALSE)</f>
        <v>India</v>
      </c>
      <c r="M1688" s="12" t="str">
        <f>VLOOKUP(tblSalaries[[#This Row],[clean Country]], mapping!$M$4:$N$137, 2, FALSE)</f>
        <v>Asia</v>
      </c>
      <c r="N1688" s="3" t="s">
        <v>38</v>
      </c>
      <c r="O1688" s="12">
        <v>5</v>
      </c>
      <c r="P1688" s="3">
        <v>2</v>
      </c>
    </row>
    <row r="1689" spans="2:16" ht="15" customHeight="1">
      <c r="B1689" s="3" t="s">
        <v>2744</v>
      </c>
      <c r="C1689" s="12" t="str">
        <f>IF(AND(tblSalaries[[#This Row],[Region]]=Selected_Region, tblSalaries[[#This Row],[Job Type]]=Selected_Job_Type), COUNT($C$5:C1688), "")</f>
        <v/>
      </c>
      <c r="D1689" s="5">
        <v>41058.408182870371</v>
      </c>
      <c r="E1689" s="6">
        <v>30000</v>
      </c>
      <c r="F1689" s="3">
        <v>30000</v>
      </c>
      <c r="G1689" s="3" t="s">
        <v>36</v>
      </c>
      <c r="H1689" s="3">
        <f>tblSalaries[[#This Row],[clean Salary (in local currency)]]*VLOOKUP(tblSalaries[[#This Row],[Currency]],tblXrate[#Data],2,FALSE)</f>
        <v>30000</v>
      </c>
      <c r="I1689" s="3" t="s">
        <v>2745</v>
      </c>
      <c r="J1689" s="3" t="s">
        <v>134</v>
      </c>
      <c r="K1689" s="3" t="s">
        <v>1</v>
      </c>
      <c r="L1689" s="3" t="str">
        <f>VLOOKUP(tblSalaries[[#This Row],[Where do you work]],tblCountries[[Actual]:[Mapping]],2,FALSE)</f>
        <v>India</v>
      </c>
      <c r="M1689" s="12" t="str">
        <f>VLOOKUP(tblSalaries[[#This Row],[clean Country]], mapping!$M$4:$N$137, 2, FALSE)</f>
        <v>Asia</v>
      </c>
      <c r="N1689" s="3" t="s">
        <v>34</v>
      </c>
      <c r="O1689" s="12">
        <v>2.5</v>
      </c>
      <c r="P1689" s="3">
        <v>3</v>
      </c>
    </row>
    <row r="1690" spans="2:16" ht="15" customHeight="1">
      <c r="B1690" s="3" t="s">
        <v>3433</v>
      </c>
      <c r="C1690" s="12" t="str">
        <f>IF(AND(tblSalaries[[#This Row],[Region]]=Selected_Region, tblSalaries[[#This Row],[Job Type]]=Selected_Job_Type), COUNT($C$5:C1689), "")</f>
        <v/>
      </c>
      <c r="D1690" s="5">
        <v>41061.016597222224</v>
      </c>
      <c r="E1690" s="6">
        <v>30000</v>
      </c>
      <c r="F1690" s="3">
        <v>30000</v>
      </c>
      <c r="G1690" s="3" t="s">
        <v>36</v>
      </c>
      <c r="H1690" s="3">
        <f>tblSalaries[[#This Row],[clean Salary (in local currency)]]*VLOOKUP(tblSalaries[[#This Row],[Currency]],tblXrate[#Data],2,FALSE)</f>
        <v>30000</v>
      </c>
      <c r="I1690" s="3" t="s">
        <v>3434</v>
      </c>
      <c r="J1690" s="3" t="s">
        <v>112</v>
      </c>
      <c r="K1690" s="3" t="s">
        <v>1</v>
      </c>
      <c r="L1690" s="3" t="str">
        <f>VLOOKUP(tblSalaries[[#This Row],[Where do you work]],tblCountries[[Actual]:[Mapping]],2,FALSE)</f>
        <v>India</v>
      </c>
      <c r="M1690" s="12" t="str">
        <f>VLOOKUP(tblSalaries[[#This Row],[clean Country]], mapping!$M$4:$N$137, 2, FALSE)</f>
        <v>Asia</v>
      </c>
      <c r="N1690" s="3" t="s">
        <v>61</v>
      </c>
      <c r="O1690" s="12">
        <v>8</v>
      </c>
      <c r="P1690" s="3">
        <v>4</v>
      </c>
    </row>
    <row r="1691" spans="2:16" ht="15" customHeight="1">
      <c r="B1691" s="3" t="s">
        <v>3493</v>
      </c>
      <c r="C1691" s="12" t="str">
        <f>IF(AND(tblSalaries[[#This Row],[Region]]=Selected_Region, tblSalaries[[#This Row],[Job Type]]=Selected_Job_Type), COUNT($C$5:C1690), "")</f>
        <v/>
      </c>
      <c r="D1691" s="5">
        <v>41055.036400462966</v>
      </c>
      <c r="E1691" s="6">
        <v>70000</v>
      </c>
      <c r="F1691" s="3">
        <v>70000</v>
      </c>
      <c r="G1691" s="3" t="s">
        <v>36</v>
      </c>
      <c r="H1691" s="3">
        <f>tblSalaries[[#This Row],[clean Salary (in local currency)]]*VLOOKUP(tblSalaries[[#This Row],[Currency]],tblXrate[#Data],2,FALSE)</f>
        <v>70000</v>
      </c>
      <c r="I1691" s="3" t="s">
        <v>3494</v>
      </c>
      <c r="J1691" s="3" t="s">
        <v>112</v>
      </c>
      <c r="K1691" s="3" t="s">
        <v>0</v>
      </c>
      <c r="L1691" s="3" t="str">
        <f>VLOOKUP(tblSalaries[[#This Row],[Where do you work]],tblCountries[[Actual]:[Mapping]],2,FALSE)</f>
        <v>USA</v>
      </c>
      <c r="M1691" s="12" t="str">
        <f>VLOOKUP(tblSalaries[[#This Row],[clean Country]], mapping!$M$4:$N$137, 2, FALSE)</f>
        <v>US / Canada</v>
      </c>
      <c r="N1691" s="3" t="s">
        <v>38</v>
      </c>
      <c r="O1691" s="12">
        <v>5</v>
      </c>
    </row>
    <row r="1692" spans="2:16" ht="15" customHeight="1">
      <c r="B1692" s="3" t="s">
        <v>3495</v>
      </c>
      <c r="C1692" s="12" t="str">
        <f>IF(AND(tblSalaries[[#This Row],[Region]]=Selected_Region, tblSalaries[[#This Row],[Job Type]]=Selected_Job_Type), COUNT($C$5:C1691), "")</f>
        <v/>
      </c>
      <c r="D1692" s="5">
        <v>41055.95108796296</v>
      </c>
      <c r="E1692" s="6">
        <v>75000</v>
      </c>
      <c r="F1692" s="3">
        <v>75000</v>
      </c>
      <c r="G1692" s="3" t="s">
        <v>36</v>
      </c>
      <c r="H1692" s="3">
        <f>tblSalaries[[#This Row],[clean Salary (in local currency)]]*VLOOKUP(tblSalaries[[#This Row],[Currency]],tblXrate[#Data],2,FALSE)</f>
        <v>75000</v>
      </c>
      <c r="I1692" s="3" t="s">
        <v>3496</v>
      </c>
      <c r="J1692" s="3" t="s">
        <v>112</v>
      </c>
      <c r="K1692" s="3" t="s">
        <v>0</v>
      </c>
      <c r="L1692" s="3" t="str">
        <f>VLOOKUP(tblSalaries[[#This Row],[Where do you work]],tblCountries[[Actual]:[Mapping]],2,FALSE)</f>
        <v>USA</v>
      </c>
      <c r="M1692" s="12" t="str">
        <f>VLOOKUP(tblSalaries[[#This Row],[clean Country]], mapping!$M$4:$N$137, 2, FALSE)</f>
        <v>US / Canada</v>
      </c>
      <c r="N1692" s="3" t="s">
        <v>34</v>
      </c>
      <c r="O1692" s="12">
        <v>2.5</v>
      </c>
      <c r="P1692" s="3">
        <v>27</v>
      </c>
    </row>
    <row r="1693" spans="2:16" ht="15" customHeight="1">
      <c r="B1693" s="3" t="s">
        <v>3497</v>
      </c>
      <c r="C1693" s="12" t="str">
        <f>IF(AND(tblSalaries[[#This Row],[Region]]=Selected_Region, tblSalaries[[#This Row],[Job Type]]=Selected_Job_Type), COUNT($C$5:C1692), "")</f>
        <v/>
      </c>
      <c r="D1693" s="5">
        <v>41058.926608796297</v>
      </c>
      <c r="E1693" s="6">
        <v>77500</v>
      </c>
      <c r="F1693" s="3">
        <v>77500</v>
      </c>
      <c r="G1693" s="3" t="s">
        <v>36</v>
      </c>
      <c r="H1693" s="3">
        <f>tblSalaries[[#This Row],[clean Salary (in local currency)]]*VLOOKUP(tblSalaries[[#This Row],[Currency]],tblXrate[#Data],2,FALSE)</f>
        <v>77500</v>
      </c>
      <c r="I1693" s="3" t="s">
        <v>3494</v>
      </c>
      <c r="J1693" s="3" t="s">
        <v>112</v>
      </c>
      <c r="K1693" s="3" t="s">
        <v>0</v>
      </c>
      <c r="L1693" s="3" t="str">
        <f>VLOOKUP(tblSalaries[[#This Row],[Where do you work]],tblCountries[[Actual]:[Mapping]],2,FALSE)</f>
        <v>USA</v>
      </c>
      <c r="M1693" s="12" t="str">
        <f>VLOOKUP(tblSalaries[[#This Row],[clean Country]], mapping!$M$4:$N$137, 2, FALSE)</f>
        <v>US / Canada</v>
      </c>
      <c r="N1693" s="3" t="s">
        <v>38</v>
      </c>
      <c r="O1693" s="12">
        <v>5</v>
      </c>
      <c r="P1693" s="3">
        <v>7</v>
      </c>
    </row>
    <row r="1694" spans="2:16" ht="15" customHeight="1">
      <c r="B1694" s="3" t="s">
        <v>3498</v>
      </c>
      <c r="C1694" s="12" t="str">
        <f>IF(AND(tblSalaries[[#This Row],[Region]]=Selected_Region, tblSalaries[[#This Row],[Job Type]]=Selected_Job_Type), COUNT($C$5:C1693), "")</f>
        <v/>
      </c>
      <c r="D1694" s="5">
        <v>41060.076689814814</v>
      </c>
      <c r="E1694" s="6">
        <v>95000</v>
      </c>
      <c r="F1694" s="3">
        <v>95000</v>
      </c>
      <c r="G1694" s="3" t="s">
        <v>36</v>
      </c>
      <c r="H1694" s="3">
        <f>tblSalaries[[#This Row],[clean Salary (in local currency)]]*VLOOKUP(tblSalaries[[#This Row],[Currency]],tblXrate[#Data],2,FALSE)</f>
        <v>95000</v>
      </c>
      <c r="I1694" s="3" t="s">
        <v>3494</v>
      </c>
      <c r="J1694" s="3" t="s">
        <v>112</v>
      </c>
      <c r="K1694" s="3" t="s">
        <v>0</v>
      </c>
      <c r="L1694" s="3" t="str">
        <f>VLOOKUP(tblSalaries[[#This Row],[Where do you work]],tblCountries[[Actual]:[Mapping]],2,FALSE)</f>
        <v>USA</v>
      </c>
      <c r="M1694" s="12" t="str">
        <f>VLOOKUP(tblSalaries[[#This Row],[clean Country]], mapping!$M$4:$N$137, 2, FALSE)</f>
        <v>US / Canada</v>
      </c>
      <c r="N1694" s="3" t="s">
        <v>38</v>
      </c>
      <c r="O1694" s="12">
        <v>5</v>
      </c>
      <c r="P1694" s="3">
        <v>15</v>
      </c>
    </row>
    <row r="1695" spans="2:16" ht="15" customHeight="1">
      <c r="B1695" s="3" t="s">
        <v>3499</v>
      </c>
      <c r="C1695" s="12" t="str">
        <f>IF(AND(tblSalaries[[#This Row],[Region]]=Selected_Region, tblSalaries[[#This Row],[Job Type]]=Selected_Job_Type), COUNT($C$5:C1694), "")</f>
        <v/>
      </c>
      <c r="D1695" s="5">
        <v>41064.188807870371</v>
      </c>
      <c r="E1695" s="6">
        <v>70000</v>
      </c>
      <c r="F1695" s="3">
        <v>70000</v>
      </c>
      <c r="G1695" s="3" t="s">
        <v>36</v>
      </c>
      <c r="H1695" s="3">
        <f>tblSalaries[[#This Row],[clean Salary (in local currency)]]*VLOOKUP(tblSalaries[[#This Row],[Currency]],tblXrate[#Data],2,FALSE)</f>
        <v>70000</v>
      </c>
      <c r="I1695" s="3" t="s">
        <v>3500</v>
      </c>
      <c r="J1695" s="3" t="s">
        <v>112</v>
      </c>
      <c r="K1695" s="3" t="s">
        <v>0</v>
      </c>
      <c r="L1695" s="3" t="str">
        <f>VLOOKUP(tblSalaries[[#This Row],[Where do you work]],tblCountries[[Actual]:[Mapping]],2,FALSE)</f>
        <v>USA</v>
      </c>
      <c r="M1695" s="12" t="str">
        <f>VLOOKUP(tblSalaries[[#This Row],[clean Country]], mapping!$M$4:$N$137, 2, FALSE)</f>
        <v>US / Canada</v>
      </c>
      <c r="N1695" s="3" t="s">
        <v>38</v>
      </c>
      <c r="O1695" s="12">
        <v>5</v>
      </c>
      <c r="P1695" s="3">
        <v>9</v>
      </c>
    </row>
    <row r="1696" spans="2:16" ht="15" customHeight="1">
      <c r="B1696" s="3" t="s">
        <v>3501</v>
      </c>
      <c r="C1696" s="12" t="str">
        <f>IF(AND(tblSalaries[[#This Row],[Region]]=Selected_Region, tblSalaries[[#This Row],[Job Type]]=Selected_Job_Type), COUNT($C$5:C1695), "")</f>
        <v/>
      </c>
      <c r="D1696" s="5">
        <v>41055.09233796296</v>
      </c>
      <c r="E1696" s="6">
        <v>60000</v>
      </c>
      <c r="F1696" s="3">
        <v>60000</v>
      </c>
      <c r="G1696" s="3" t="s">
        <v>36</v>
      </c>
      <c r="H1696" s="3">
        <f>tblSalaries[[#This Row],[clean Salary (in local currency)]]*VLOOKUP(tblSalaries[[#This Row],[Currency]],tblXrate[#Data],2,FALSE)</f>
        <v>60000</v>
      </c>
      <c r="I1696" s="3" t="s">
        <v>3502</v>
      </c>
      <c r="J1696" s="3" t="s">
        <v>112</v>
      </c>
      <c r="K1696" s="3" t="s">
        <v>0</v>
      </c>
      <c r="L1696" s="3" t="str">
        <f>VLOOKUP(tblSalaries[[#This Row],[Where do you work]],tblCountries[[Actual]:[Mapping]],2,FALSE)</f>
        <v>USA</v>
      </c>
      <c r="M1696" s="12" t="str">
        <f>VLOOKUP(tblSalaries[[#This Row],[clean Country]], mapping!$M$4:$N$137, 2, FALSE)</f>
        <v>US / Canada</v>
      </c>
      <c r="N1696" s="3" t="s">
        <v>38</v>
      </c>
      <c r="O1696" s="12">
        <v>5</v>
      </c>
    </row>
    <row r="1697" spans="2:16" ht="15" customHeight="1">
      <c r="B1697" s="3" t="s">
        <v>601</v>
      </c>
      <c r="C1697" s="12" t="str">
        <f>IF(AND(tblSalaries[[#This Row],[Region]]=Selected_Region, tblSalaries[[#This Row],[Job Type]]=Selected_Job_Type), COUNT($C$5:C1696), "")</f>
        <v/>
      </c>
      <c r="D1697" s="5">
        <v>41061.631562499999</v>
      </c>
      <c r="E1697" s="6">
        <v>1700000</v>
      </c>
      <c r="F1697" s="3">
        <v>1700000</v>
      </c>
      <c r="G1697" s="3" t="s">
        <v>31</v>
      </c>
      <c r="H1697" s="3">
        <f>tblSalaries[[#This Row],[clean Salary (in local currency)]]*VLOOKUP(tblSalaries[[#This Row],[Currency]],tblXrate[#Data],2,FALSE)</f>
        <v>30273.458368652366</v>
      </c>
      <c r="I1697" s="3" t="s">
        <v>602</v>
      </c>
      <c r="J1697" s="3" t="s">
        <v>444</v>
      </c>
      <c r="K1697" s="3" t="s">
        <v>1</v>
      </c>
      <c r="L1697" s="3" t="str">
        <f>VLOOKUP(tblSalaries[[#This Row],[Where do you work]],tblCountries[[Actual]:[Mapping]],2,FALSE)</f>
        <v>India</v>
      </c>
      <c r="M1697" s="12" t="str">
        <f>VLOOKUP(tblSalaries[[#This Row],[clean Country]], mapping!$M$4:$N$137, 2, FALSE)</f>
        <v>Asia</v>
      </c>
      <c r="N1697" s="3" t="s">
        <v>38</v>
      </c>
      <c r="O1697" s="12">
        <v>5</v>
      </c>
      <c r="P1697" s="3">
        <v>6</v>
      </c>
    </row>
    <row r="1698" spans="2:16" ht="15" customHeight="1">
      <c r="B1698" s="3" t="s">
        <v>3505</v>
      </c>
      <c r="C1698" s="12" t="str">
        <f>IF(AND(tblSalaries[[#This Row],[Region]]=Selected_Region, tblSalaries[[#This Row],[Job Type]]=Selected_Job_Type), COUNT($C$5:C1697), "")</f>
        <v/>
      </c>
      <c r="D1698" s="5">
        <v>41072.113391203704</v>
      </c>
      <c r="E1698" s="6" t="s">
        <v>3506</v>
      </c>
      <c r="F1698" s="3">
        <v>65000</v>
      </c>
      <c r="G1698" s="3" t="s">
        <v>36</v>
      </c>
      <c r="H1698" s="3">
        <f>tblSalaries[[#This Row],[clean Salary (in local currency)]]*VLOOKUP(tblSalaries[[#This Row],[Currency]],tblXrate[#Data],2,FALSE)</f>
        <v>65000</v>
      </c>
      <c r="I1698" s="3" t="s">
        <v>3507</v>
      </c>
      <c r="J1698" s="3" t="s">
        <v>112</v>
      </c>
      <c r="K1698" s="3" t="s">
        <v>0</v>
      </c>
      <c r="L1698" s="3" t="str">
        <f>VLOOKUP(tblSalaries[[#This Row],[Where do you work]],tblCountries[[Actual]:[Mapping]],2,FALSE)</f>
        <v>USA</v>
      </c>
      <c r="M1698" s="12" t="str">
        <f>VLOOKUP(tblSalaries[[#This Row],[clean Country]], mapping!$M$4:$N$137, 2, FALSE)</f>
        <v>US / Canada</v>
      </c>
      <c r="N1698" s="3" t="s">
        <v>38</v>
      </c>
      <c r="O1698" s="12">
        <v>5</v>
      </c>
      <c r="P1698" s="3">
        <v>14</v>
      </c>
    </row>
    <row r="1699" spans="2:16" ht="15" customHeight="1">
      <c r="B1699" s="3" t="s">
        <v>3508</v>
      </c>
      <c r="C1699" s="12" t="str">
        <f>IF(AND(tblSalaries[[#This Row],[Region]]=Selected_Region, tblSalaries[[#This Row],[Job Type]]=Selected_Job_Type), COUNT($C$5:C1698), "")</f>
        <v/>
      </c>
      <c r="D1699" s="5">
        <v>41055.087372685186</v>
      </c>
      <c r="E1699" s="6">
        <v>47000</v>
      </c>
      <c r="F1699" s="3">
        <v>47000</v>
      </c>
      <c r="G1699" s="3" t="s">
        <v>36</v>
      </c>
      <c r="H1699" s="3">
        <f>tblSalaries[[#This Row],[clean Salary (in local currency)]]*VLOOKUP(tblSalaries[[#This Row],[Currency]],tblXrate[#Data],2,FALSE)</f>
        <v>47000</v>
      </c>
      <c r="I1699" s="3" t="s">
        <v>3509</v>
      </c>
      <c r="J1699" s="3" t="s">
        <v>134</v>
      </c>
      <c r="K1699" s="3" t="s">
        <v>0</v>
      </c>
      <c r="L1699" s="3" t="str">
        <f>VLOOKUP(tblSalaries[[#This Row],[Where do you work]],tblCountries[[Actual]:[Mapping]],2,FALSE)</f>
        <v>USA</v>
      </c>
      <c r="M1699" s="12" t="str">
        <f>VLOOKUP(tblSalaries[[#This Row],[clean Country]], mapping!$M$4:$N$137, 2, FALSE)</f>
        <v>US / Canada</v>
      </c>
      <c r="N1699" s="3" t="s">
        <v>38</v>
      </c>
      <c r="O1699" s="12">
        <v>5</v>
      </c>
    </row>
    <row r="1700" spans="2:16" ht="15" customHeight="1">
      <c r="B1700" s="3" t="s">
        <v>2628</v>
      </c>
      <c r="C1700" s="12" t="str">
        <f>IF(AND(tblSalaries[[#This Row],[Region]]=Selected_Region, tblSalaries[[#This Row],[Job Type]]=Selected_Job_Type), COUNT($C$5:C1699), "")</f>
        <v/>
      </c>
      <c r="D1700" s="5">
        <v>41055.959722222222</v>
      </c>
      <c r="E1700" s="6" t="s">
        <v>2629</v>
      </c>
      <c r="F1700" s="3">
        <v>1700000</v>
      </c>
      <c r="G1700" s="3" t="s">
        <v>31</v>
      </c>
      <c r="H1700" s="3">
        <f>tblSalaries[[#This Row],[clean Salary (in local currency)]]*VLOOKUP(tblSalaries[[#This Row],[Currency]],tblXrate[#Data],2,FALSE)</f>
        <v>30273.458368652366</v>
      </c>
      <c r="I1700" s="3" t="s">
        <v>2630</v>
      </c>
      <c r="J1700" s="3" t="s">
        <v>134</v>
      </c>
      <c r="K1700" s="3" t="s">
        <v>1</v>
      </c>
      <c r="L1700" s="3" t="str">
        <f>VLOOKUP(tblSalaries[[#This Row],[Where do you work]],tblCountries[[Actual]:[Mapping]],2,FALSE)</f>
        <v>India</v>
      </c>
      <c r="M1700" s="12" t="str">
        <f>VLOOKUP(tblSalaries[[#This Row],[clean Country]], mapping!$M$4:$N$137, 2, FALSE)</f>
        <v>Asia</v>
      </c>
      <c r="N1700" s="3" t="s">
        <v>61</v>
      </c>
      <c r="O1700" s="12">
        <v>8</v>
      </c>
      <c r="P1700" s="3">
        <v>1.1000000000000001</v>
      </c>
    </row>
    <row r="1701" spans="2:16" ht="15" customHeight="1">
      <c r="B1701" s="3" t="s">
        <v>3513</v>
      </c>
      <c r="C1701" s="12" t="str">
        <f>IF(AND(tblSalaries[[#This Row],[Region]]=Selected_Region, tblSalaries[[#This Row],[Job Type]]=Selected_Job_Type), COUNT($C$5:C1700), "")</f>
        <v/>
      </c>
      <c r="D1701" s="5">
        <v>41062.801793981482</v>
      </c>
      <c r="E1701" s="6">
        <v>140000</v>
      </c>
      <c r="F1701" s="3">
        <v>140000</v>
      </c>
      <c r="G1701" s="3" t="s">
        <v>36</v>
      </c>
      <c r="H1701" s="3">
        <f>tblSalaries[[#This Row],[clean Salary (in local currency)]]*VLOOKUP(tblSalaries[[#This Row],[Currency]],tblXrate[#Data],2,FALSE)</f>
        <v>140000</v>
      </c>
      <c r="I1701" s="3" t="s">
        <v>3512</v>
      </c>
      <c r="J1701" s="3" t="s">
        <v>134</v>
      </c>
      <c r="K1701" s="3" t="s">
        <v>0</v>
      </c>
      <c r="L1701" s="3" t="str">
        <f>VLOOKUP(tblSalaries[[#This Row],[Where do you work]],tblCountries[[Actual]:[Mapping]],2,FALSE)</f>
        <v>USA</v>
      </c>
      <c r="M1701" s="12" t="str">
        <f>VLOOKUP(tblSalaries[[#This Row],[clean Country]], mapping!$M$4:$N$137, 2, FALSE)</f>
        <v>US / Canada</v>
      </c>
      <c r="N1701" s="3" t="s">
        <v>38</v>
      </c>
      <c r="O1701" s="12">
        <v>5</v>
      </c>
      <c r="P1701" s="3">
        <v>12</v>
      </c>
    </row>
    <row r="1702" spans="2:16" ht="15" customHeight="1">
      <c r="B1702" s="3" t="s">
        <v>3514</v>
      </c>
      <c r="C1702" s="12" t="str">
        <f>IF(AND(tblSalaries[[#This Row],[Region]]=Selected_Region, tblSalaries[[#This Row],[Job Type]]=Selected_Job_Type), COUNT($C$5:C1701), "")</f>
        <v/>
      </c>
      <c r="D1702" s="5">
        <v>41064.971307870372</v>
      </c>
      <c r="E1702" s="6">
        <v>85000</v>
      </c>
      <c r="F1702" s="3">
        <v>85000</v>
      </c>
      <c r="G1702" s="3" t="s">
        <v>36</v>
      </c>
      <c r="H1702" s="3">
        <f>tblSalaries[[#This Row],[clean Salary (in local currency)]]*VLOOKUP(tblSalaries[[#This Row],[Currency]],tblXrate[#Data],2,FALSE)</f>
        <v>85000</v>
      </c>
      <c r="I1702" s="3" t="s">
        <v>3515</v>
      </c>
      <c r="J1702" s="3" t="s">
        <v>134</v>
      </c>
      <c r="K1702" s="3" t="s">
        <v>0</v>
      </c>
      <c r="L1702" s="3" t="str">
        <f>VLOOKUP(tblSalaries[[#This Row],[Where do you work]],tblCountries[[Actual]:[Mapping]],2,FALSE)</f>
        <v>USA</v>
      </c>
      <c r="M1702" s="12" t="str">
        <f>VLOOKUP(tblSalaries[[#This Row],[clean Country]], mapping!$M$4:$N$137, 2, FALSE)</f>
        <v>US / Canada</v>
      </c>
      <c r="N1702" s="3" t="s">
        <v>61</v>
      </c>
      <c r="O1702" s="12">
        <v>8</v>
      </c>
      <c r="P1702" s="3">
        <v>10</v>
      </c>
    </row>
    <row r="1703" spans="2:16" ht="15" customHeight="1">
      <c r="B1703" s="3" t="s">
        <v>2835</v>
      </c>
      <c r="C1703" s="12" t="str">
        <f>IF(AND(tblSalaries[[#This Row],[Region]]=Selected_Region, tblSalaries[[#This Row],[Job Type]]=Selected_Job_Type), COUNT($C$5:C1702), "")</f>
        <v/>
      </c>
      <c r="D1703" s="5">
        <v>41055.623368055552</v>
      </c>
      <c r="E1703" s="6">
        <v>31250</v>
      </c>
      <c r="F1703" s="3">
        <v>31250</v>
      </c>
      <c r="G1703" s="3" t="s">
        <v>36</v>
      </c>
      <c r="H1703" s="3">
        <f>tblSalaries[[#This Row],[clean Salary (in local currency)]]*VLOOKUP(tblSalaries[[#This Row],[Currency]],tblXrate[#Data],2,FALSE)</f>
        <v>31250</v>
      </c>
      <c r="I1703" s="3" t="s">
        <v>2836</v>
      </c>
      <c r="J1703" s="3" t="s">
        <v>134</v>
      </c>
      <c r="K1703" s="3" t="s">
        <v>1</v>
      </c>
      <c r="L1703" s="3" t="str">
        <f>VLOOKUP(tblSalaries[[#This Row],[Where do you work]],tblCountries[[Actual]:[Mapping]],2,FALSE)</f>
        <v>India</v>
      </c>
      <c r="M1703" s="12" t="str">
        <f>VLOOKUP(tblSalaries[[#This Row],[clean Country]], mapping!$M$4:$N$137, 2, FALSE)</f>
        <v>Asia</v>
      </c>
      <c r="N1703" s="3" t="s">
        <v>34</v>
      </c>
      <c r="O1703" s="12">
        <v>2.5</v>
      </c>
      <c r="P1703" s="3">
        <v>6</v>
      </c>
    </row>
    <row r="1704" spans="2:16" ht="15" customHeight="1">
      <c r="B1704" s="3" t="s">
        <v>3519</v>
      </c>
      <c r="C1704" s="12" t="str">
        <f>IF(AND(tblSalaries[[#This Row],[Region]]=Selected_Region, tblSalaries[[#This Row],[Job Type]]=Selected_Job_Type), COUNT($C$5:C1703), "")</f>
        <v/>
      </c>
      <c r="D1704" s="5">
        <v>41058.951620370368</v>
      </c>
      <c r="E1704" s="6">
        <v>80000</v>
      </c>
      <c r="F1704" s="3">
        <v>80000</v>
      </c>
      <c r="G1704" s="3" t="s">
        <v>36</v>
      </c>
      <c r="H1704" s="3">
        <f>tblSalaries[[#This Row],[clean Salary (in local currency)]]*VLOOKUP(tblSalaries[[#This Row],[Currency]],tblXrate[#Data],2,FALSE)</f>
        <v>80000</v>
      </c>
      <c r="I1704" s="3" t="s">
        <v>3520</v>
      </c>
      <c r="J1704" s="3" t="s">
        <v>41</v>
      </c>
      <c r="K1704" s="3" t="s">
        <v>0</v>
      </c>
      <c r="L1704" s="3" t="str">
        <f>VLOOKUP(tblSalaries[[#This Row],[Where do you work]],tblCountries[[Actual]:[Mapping]],2,FALSE)</f>
        <v>USA</v>
      </c>
      <c r="M1704" s="12" t="str">
        <f>VLOOKUP(tblSalaries[[#This Row],[clean Country]], mapping!$M$4:$N$137, 2, FALSE)</f>
        <v>US / Canada</v>
      </c>
      <c r="N1704" s="3" t="s">
        <v>34</v>
      </c>
      <c r="O1704" s="12">
        <v>2.5</v>
      </c>
      <c r="P1704" s="3">
        <v>8</v>
      </c>
    </row>
    <row r="1705" spans="2:16" ht="15" customHeight="1">
      <c r="B1705" s="3" t="s">
        <v>234</v>
      </c>
      <c r="C1705" s="12" t="str">
        <f>IF(AND(tblSalaries[[#This Row],[Region]]=Selected_Region, tblSalaries[[#This Row],[Job Type]]=Selected_Job_Type), COUNT($C$5:C1704), "")</f>
        <v/>
      </c>
      <c r="D1705" s="5">
        <v>41055.447141203702</v>
      </c>
      <c r="E1705" s="6">
        <v>1800000</v>
      </c>
      <c r="F1705" s="3">
        <v>1800000</v>
      </c>
      <c r="G1705" s="3" t="s">
        <v>31</v>
      </c>
      <c r="H1705" s="3">
        <f>tblSalaries[[#This Row],[clean Salary (in local currency)]]*VLOOKUP(tblSalaries[[#This Row],[Currency]],tblXrate[#Data],2,FALSE)</f>
        <v>32054.250037396621</v>
      </c>
      <c r="I1705" s="3" t="s">
        <v>235</v>
      </c>
      <c r="J1705" s="3" t="s">
        <v>134</v>
      </c>
      <c r="K1705" s="3" t="s">
        <v>1</v>
      </c>
      <c r="L1705" s="3" t="str">
        <f>VLOOKUP(tblSalaries[[#This Row],[Where do you work]],tblCountries[[Actual]:[Mapping]],2,FALSE)</f>
        <v>India</v>
      </c>
      <c r="M1705" s="12" t="str">
        <f>VLOOKUP(tblSalaries[[#This Row],[clean Country]], mapping!$M$4:$N$137, 2, FALSE)</f>
        <v>Asia</v>
      </c>
      <c r="N1705" s="3" t="s">
        <v>34</v>
      </c>
      <c r="O1705" s="12">
        <v>2.5</v>
      </c>
      <c r="P1705" s="3">
        <v>10</v>
      </c>
    </row>
    <row r="1706" spans="2:16" ht="15" customHeight="1">
      <c r="B1706" s="3" t="s">
        <v>3524</v>
      </c>
      <c r="C1706" s="12" t="str">
        <f>IF(AND(tblSalaries[[#This Row],[Region]]=Selected_Region, tblSalaries[[#This Row],[Job Type]]=Selected_Job_Type), COUNT($C$5:C1705), "")</f>
        <v/>
      </c>
      <c r="D1706" s="5">
        <v>41054.164351851854</v>
      </c>
      <c r="E1706" s="6">
        <v>75000</v>
      </c>
      <c r="F1706" s="3">
        <v>75000</v>
      </c>
      <c r="G1706" s="3" t="s">
        <v>36</v>
      </c>
      <c r="H1706" s="3">
        <f>tblSalaries[[#This Row],[clean Salary (in local currency)]]*VLOOKUP(tblSalaries[[#This Row],[Currency]],tblXrate[#Data],2,FALSE)</f>
        <v>75000</v>
      </c>
      <c r="I1706" s="3" t="s">
        <v>3525</v>
      </c>
      <c r="J1706" s="3" t="s">
        <v>374</v>
      </c>
      <c r="K1706" s="3" t="s">
        <v>0</v>
      </c>
      <c r="L1706" s="3" t="str">
        <f>VLOOKUP(tblSalaries[[#This Row],[Where do you work]],tblCountries[[Actual]:[Mapping]],2,FALSE)</f>
        <v>USA</v>
      </c>
      <c r="M1706" s="12" t="str">
        <f>VLOOKUP(tblSalaries[[#This Row],[clean Country]], mapping!$M$4:$N$137, 2, FALSE)</f>
        <v>US / Canada</v>
      </c>
      <c r="N1706" s="3" t="s">
        <v>61</v>
      </c>
      <c r="O1706" s="12">
        <v>8</v>
      </c>
    </row>
    <row r="1707" spans="2:16" ht="15" customHeight="1">
      <c r="B1707" s="3" t="s">
        <v>3526</v>
      </c>
      <c r="C1707" s="12" t="str">
        <f>IF(AND(tblSalaries[[#This Row],[Region]]=Selected_Region, tblSalaries[[#This Row],[Job Type]]=Selected_Job_Type), COUNT($C$5:C1706), "")</f>
        <v/>
      </c>
      <c r="D1707" s="5">
        <v>41055.174224537041</v>
      </c>
      <c r="E1707" s="6">
        <v>55500</v>
      </c>
      <c r="F1707" s="3">
        <v>55500</v>
      </c>
      <c r="G1707" s="3" t="s">
        <v>36</v>
      </c>
      <c r="H1707" s="3">
        <f>tblSalaries[[#This Row],[clean Salary (in local currency)]]*VLOOKUP(tblSalaries[[#This Row],[Currency]],tblXrate[#Data],2,FALSE)</f>
        <v>55500</v>
      </c>
      <c r="I1707" s="3" t="s">
        <v>3527</v>
      </c>
      <c r="J1707" s="3" t="s">
        <v>433</v>
      </c>
      <c r="K1707" s="3" t="s">
        <v>67</v>
      </c>
      <c r="L1707" s="3" t="str">
        <f>VLOOKUP(tblSalaries[[#This Row],[Where do you work]],tblCountries[[Actual]:[Mapping]],2,FALSE)</f>
        <v>UAE</v>
      </c>
      <c r="M1707" s="12" t="str">
        <f>VLOOKUP(tblSalaries[[#This Row],[clean Country]], mapping!$M$4:$N$137, 2, FALSE)</f>
        <v>Middle East</v>
      </c>
      <c r="N1707" s="3" t="s">
        <v>38</v>
      </c>
      <c r="O1707" s="12">
        <v>5</v>
      </c>
    </row>
    <row r="1708" spans="2:16" ht="15" customHeight="1">
      <c r="B1708" s="3" t="s">
        <v>3528</v>
      </c>
      <c r="C1708" s="12" t="str">
        <f>IF(AND(tblSalaries[[#This Row],[Region]]=Selected_Region, tblSalaries[[#This Row],[Job Type]]=Selected_Job_Type), COUNT($C$5:C1707), "")</f>
        <v/>
      </c>
      <c r="D1708" s="5">
        <v>41061.287407407406</v>
      </c>
      <c r="E1708" s="6">
        <v>85000</v>
      </c>
      <c r="F1708" s="3">
        <v>85000</v>
      </c>
      <c r="G1708" s="3" t="s">
        <v>36</v>
      </c>
      <c r="H1708" s="3">
        <f>tblSalaries[[#This Row],[clean Salary (in local currency)]]*VLOOKUP(tblSalaries[[#This Row],[Currency]],tblXrate[#Data],2,FALSE)</f>
        <v>85000</v>
      </c>
      <c r="I1708" s="3" t="s">
        <v>3529</v>
      </c>
      <c r="J1708" s="3" t="s">
        <v>632</v>
      </c>
      <c r="K1708" s="3" t="s">
        <v>0</v>
      </c>
      <c r="L1708" s="3" t="str">
        <f>VLOOKUP(tblSalaries[[#This Row],[Where do you work]],tblCountries[[Actual]:[Mapping]],2,FALSE)</f>
        <v>USA</v>
      </c>
      <c r="M1708" s="12" t="str">
        <f>VLOOKUP(tblSalaries[[#This Row],[clean Country]], mapping!$M$4:$N$137, 2, FALSE)</f>
        <v>US / Canada</v>
      </c>
      <c r="N1708" s="3" t="s">
        <v>38</v>
      </c>
      <c r="O1708" s="12">
        <v>5</v>
      </c>
      <c r="P1708" s="3">
        <v>10</v>
      </c>
    </row>
    <row r="1709" spans="2:16" ht="15" customHeight="1">
      <c r="B1709" s="3" t="s">
        <v>3530</v>
      </c>
      <c r="C1709" s="12" t="str">
        <f>IF(AND(tblSalaries[[#This Row],[Region]]=Selected_Region, tblSalaries[[#This Row],[Job Type]]=Selected_Job_Type), COUNT($C$5:C1708), "")</f>
        <v/>
      </c>
      <c r="D1709" s="5">
        <v>41055.070034722223</v>
      </c>
      <c r="E1709" s="6">
        <v>130000</v>
      </c>
      <c r="F1709" s="3">
        <v>130000</v>
      </c>
      <c r="G1709" s="3" t="s">
        <v>36</v>
      </c>
      <c r="H1709" s="3">
        <f>tblSalaries[[#This Row],[clean Salary (in local currency)]]*VLOOKUP(tblSalaries[[#This Row],[Currency]],tblXrate[#Data],2,FALSE)</f>
        <v>130000</v>
      </c>
      <c r="I1709" s="3" t="s">
        <v>3531</v>
      </c>
      <c r="J1709" s="3" t="s">
        <v>374</v>
      </c>
      <c r="K1709" s="3" t="s">
        <v>0</v>
      </c>
      <c r="L1709" s="3" t="str">
        <f>VLOOKUP(tblSalaries[[#This Row],[Where do you work]],tblCountries[[Actual]:[Mapping]],2,FALSE)</f>
        <v>USA</v>
      </c>
      <c r="M1709" s="12" t="str">
        <f>VLOOKUP(tblSalaries[[#This Row],[clean Country]], mapping!$M$4:$N$137, 2, FALSE)</f>
        <v>US / Canada</v>
      </c>
      <c r="N1709" s="3" t="s">
        <v>38</v>
      </c>
      <c r="O1709" s="12">
        <v>5</v>
      </c>
    </row>
    <row r="1710" spans="2:16" ht="15" customHeight="1">
      <c r="B1710" s="3" t="s">
        <v>3532</v>
      </c>
      <c r="C1710" s="12" t="str">
        <f>IF(AND(tblSalaries[[#This Row],[Region]]=Selected_Region, tblSalaries[[#This Row],[Job Type]]=Selected_Job_Type), COUNT($C$5:C1709), "")</f>
        <v/>
      </c>
      <c r="D1710" s="5">
        <v>41055.093611111108</v>
      </c>
      <c r="E1710" s="6">
        <v>52000</v>
      </c>
      <c r="F1710" s="3">
        <v>52000</v>
      </c>
      <c r="G1710" s="3" t="s">
        <v>36</v>
      </c>
      <c r="H1710" s="3">
        <f>tblSalaries[[#This Row],[clean Salary (in local currency)]]*VLOOKUP(tblSalaries[[#This Row],[Currency]],tblXrate[#Data],2,FALSE)</f>
        <v>52000</v>
      </c>
      <c r="I1710" s="3" t="s">
        <v>3533</v>
      </c>
      <c r="J1710" s="3" t="s">
        <v>45</v>
      </c>
      <c r="K1710" s="3" t="s">
        <v>0</v>
      </c>
      <c r="L1710" s="3" t="str">
        <f>VLOOKUP(tblSalaries[[#This Row],[Where do you work]],tblCountries[[Actual]:[Mapping]],2,FALSE)</f>
        <v>USA</v>
      </c>
      <c r="M1710" s="12" t="str">
        <f>VLOOKUP(tblSalaries[[#This Row],[clean Country]], mapping!$M$4:$N$137, 2, FALSE)</f>
        <v>US / Canada</v>
      </c>
      <c r="N1710" s="3" t="s">
        <v>38</v>
      </c>
      <c r="O1710" s="12">
        <v>5</v>
      </c>
    </row>
    <row r="1711" spans="2:16" ht="15" customHeight="1">
      <c r="B1711" s="3" t="s">
        <v>339</v>
      </c>
      <c r="C1711" s="12" t="str">
        <f>IF(AND(tblSalaries[[#This Row],[Region]]=Selected_Region, tblSalaries[[#This Row],[Job Type]]=Selected_Job_Type), COUNT($C$5:C1710), "")</f>
        <v/>
      </c>
      <c r="D1711" s="5">
        <v>41062.13113425926</v>
      </c>
      <c r="E1711" s="6">
        <v>1800000</v>
      </c>
      <c r="F1711" s="3">
        <v>1800000</v>
      </c>
      <c r="G1711" s="3" t="s">
        <v>31</v>
      </c>
      <c r="H1711" s="3">
        <f>tblSalaries[[#This Row],[clean Salary (in local currency)]]*VLOOKUP(tblSalaries[[#This Row],[Currency]],tblXrate[#Data],2,FALSE)</f>
        <v>32054.250037396621</v>
      </c>
      <c r="I1711" s="3" t="s">
        <v>272</v>
      </c>
      <c r="J1711" s="3" t="s">
        <v>112</v>
      </c>
      <c r="K1711" s="3" t="s">
        <v>1</v>
      </c>
      <c r="L1711" s="3" t="str">
        <f>VLOOKUP(tblSalaries[[#This Row],[Where do you work]],tblCountries[[Actual]:[Mapping]],2,FALSE)</f>
        <v>India</v>
      </c>
      <c r="M1711" s="12" t="str">
        <f>VLOOKUP(tblSalaries[[#This Row],[clean Country]], mapping!$M$4:$N$137, 2, FALSE)</f>
        <v>Asia</v>
      </c>
      <c r="N1711" s="3" t="s">
        <v>61</v>
      </c>
      <c r="O1711" s="12">
        <v>8</v>
      </c>
      <c r="P1711" s="3">
        <v>1</v>
      </c>
    </row>
    <row r="1712" spans="2:16" ht="15" customHeight="1">
      <c r="B1712" s="3" t="s">
        <v>3537</v>
      </c>
      <c r="C1712" s="12" t="str">
        <f>IF(AND(tblSalaries[[#This Row],[Region]]=Selected_Region, tblSalaries[[#This Row],[Job Type]]=Selected_Job_Type), COUNT($C$5:C1711), "")</f>
        <v/>
      </c>
      <c r="D1712" s="5">
        <v>41055.028969907406</v>
      </c>
      <c r="E1712" s="6">
        <v>70000</v>
      </c>
      <c r="F1712" s="3">
        <v>70000</v>
      </c>
      <c r="G1712" s="3" t="s">
        <v>36</v>
      </c>
      <c r="H1712" s="3">
        <f>tblSalaries[[#This Row],[clean Salary (in local currency)]]*VLOOKUP(tblSalaries[[#This Row],[Currency]],tblXrate[#Data],2,FALSE)</f>
        <v>70000</v>
      </c>
      <c r="I1712" s="3" t="s">
        <v>3538</v>
      </c>
      <c r="J1712" s="3" t="s">
        <v>45</v>
      </c>
      <c r="K1712" s="3" t="s">
        <v>0</v>
      </c>
      <c r="L1712" s="3" t="str">
        <f>VLOOKUP(tblSalaries[[#This Row],[Where do you work]],tblCountries[[Actual]:[Mapping]],2,FALSE)</f>
        <v>USA</v>
      </c>
      <c r="M1712" s="12" t="str">
        <f>VLOOKUP(tblSalaries[[#This Row],[clean Country]], mapping!$M$4:$N$137, 2, FALSE)</f>
        <v>US / Canada</v>
      </c>
      <c r="N1712" s="3" t="s">
        <v>61</v>
      </c>
      <c r="O1712" s="12">
        <v>8</v>
      </c>
    </row>
    <row r="1713" spans="2:16" ht="15" customHeight="1">
      <c r="B1713" s="3" t="s">
        <v>3539</v>
      </c>
      <c r="C1713" s="12" t="str">
        <f>IF(AND(tblSalaries[[#This Row],[Region]]=Selected_Region, tblSalaries[[#This Row],[Job Type]]=Selected_Job_Type), COUNT($C$5:C1712), "")</f>
        <v/>
      </c>
      <c r="D1713" s="5">
        <v>41055.339386574073</v>
      </c>
      <c r="E1713" s="6">
        <v>120000</v>
      </c>
      <c r="F1713" s="3">
        <v>120000</v>
      </c>
      <c r="G1713" s="3" t="s">
        <v>36</v>
      </c>
      <c r="H1713" s="3">
        <f>tblSalaries[[#This Row],[clean Salary (in local currency)]]*VLOOKUP(tblSalaries[[#This Row],[Currency]],tblXrate[#Data],2,FALSE)</f>
        <v>120000</v>
      </c>
      <c r="I1713" s="3" t="s">
        <v>3540</v>
      </c>
      <c r="J1713" s="3" t="s">
        <v>112</v>
      </c>
      <c r="K1713" s="3" t="s">
        <v>0</v>
      </c>
      <c r="L1713" s="3" t="str">
        <f>VLOOKUP(tblSalaries[[#This Row],[Where do you work]],tblCountries[[Actual]:[Mapping]],2,FALSE)</f>
        <v>USA</v>
      </c>
      <c r="M1713" s="12" t="str">
        <f>VLOOKUP(tblSalaries[[#This Row],[clean Country]], mapping!$M$4:$N$137, 2, FALSE)</f>
        <v>US / Canada</v>
      </c>
      <c r="N1713" s="3" t="s">
        <v>61</v>
      </c>
      <c r="O1713" s="12">
        <v>8</v>
      </c>
      <c r="P1713" s="3">
        <v>7</v>
      </c>
    </row>
    <row r="1714" spans="2:16" ht="15" customHeight="1">
      <c r="B1714" s="3" t="s">
        <v>3541</v>
      </c>
      <c r="C1714" s="12" t="str">
        <f>IF(AND(tblSalaries[[#This Row],[Region]]=Selected_Region, tblSalaries[[#This Row],[Job Type]]=Selected_Job_Type), COUNT($C$5:C1713), "")</f>
        <v/>
      </c>
      <c r="D1714" s="5">
        <v>41059.861631944441</v>
      </c>
      <c r="E1714" s="6">
        <v>76000</v>
      </c>
      <c r="F1714" s="3">
        <v>76000</v>
      </c>
      <c r="G1714" s="3" t="s">
        <v>36</v>
      </c>
      <c r="H1714" s="3">
        <f>tblSalaries[[#This Row],[clean Salary (in local currency)]]*VLOOKUP(tblSalaries[[#This Row],[Currency]],tblXrate[#Data],2,FALSE)</f>
        <v>76000</v>
      </c>
      <c r="I1714" s="3" t="s">
        <v>3540</v>
      </c>
      <c r="J1714" s="3" t="s">
        <v>112</v>
      </c>
      <c r="K1714" s="3" t="s">
        <v>0</v>
      </c>
      <c r="L1714" s="3" t="str">
        <f>VLOOKUP(tblSalaries[[#This Row],[Where do you work]],tblCountries[[Actual]:[Mapping]],2,FALSE)</f>
        <v>USA</v>
      </c>
      <c r="M1714" s="12" t="str">
        <f>VLOOKUP(tblSalaries[[#This Row],[clean Country]], mapping!$M$4:$N$137, 2, FALSE)</f>
        <v>US / Canada</v>
      </c>
      <c r="N1714" s="3" t="s">
        <v>61</v>
      </c>
      <c r="O1714" s="12">
        <v>8</v>
      </c>
      <c r="P1714" s="3">
        <v>10</v>
      </c>
    </row>
    <row r="1715" spans="2:16" ht="15" customHeight="1">
      <c r="B1715" s="3" t="s">
        <v>960</v>
      </c>
      <c r="C1715" s="12" t="str">
        <f>IF(AND(tblSalaries[[#This Row],[Region]]=Selected_Region, tblSalaries[[#This Row],[Job Type]]=Selected_Job_Type), COUNT($C$5:C1714), "")</f>
        <v/>
      </c>
      <c r="D1715" s="5">
        <v>41055.03733796296</v>
      </c>
      <c r="E1715" s="6" t="s">
        <v>961</v>
      </c>
      <c r="F1715" s="3">
        <v>1800000</v>
      </c>
      <c r="G1715" s="3" t="s">
        <v>31</v>
      </c>
      <c r="H1715" s="3">
        <f>tblSalaries[[#This Row],[clean Salary (in local currency)]]*VLOOKUP(tblSalaries[[#This Row],[Currency]],tblXrate[#Data],2,FALSE)</f>
        <v>32054.250037396621</v>
      </c>
      <c r="I1715" s="3" t="s">
        <v>962</v>
      </c>
      <c r="J1715" s="3" t="s">
        <v>134</v>
      </c>
      <c r="K1715" s="3" t="s">
        <v>1</v>
      </c>
      <c r="L1715" s="3" t="str">
        <f>VLOOKUP(tblSalaries[[#This Row],[Where do you work]],tblCountries[[Actual]:[Mapping]],2,FALSE)</f>
        <v>India</v>
      </c>
      <c r="M1715" s="12" t="str">
        <f>VLOOKUP(tblSalaries[[#This Row],[clean Country]], mapping!$M$4:$N$137, 2, FALSE)</f>
        <v>Asia</v>
      </c>
      <c r="N1715" s="3" t="s">
        <v>73</v>
      </c>
      <c r="O1715" s="12">
        <v>1.5</v>
      </c>
    </row>
    <row r="1716" spans="2:16" ht="15" customHeight="1">
      <c r="B1716" s="3" t="s">
        <v>1623</v>
      </c>
      <c r="C1716" s="12" t="str">
        <f>IF(AND(tblSalaries[[#This Row],[Region]]=Selected_Region, tblSalaries[[#This Row],[Job Type]]=Selected_Job_Type), COUNT($C$5:C1715), "")</f>
        <v/>
      </c>
      <c r="D1716" s="5">
        <v>41071.931539351855</v>
      </c>
      <c r="E1716" s="6">
        <v>33600</v>
      </c>
      <c r="F1716" s="3">
        <v>33600</v>
      </c>
      <c r="G1716" s="3" t="s">
        <v>36</v>
      </c>
      <c r="H1716" s="3">
        <f>tblSalaries[[#This Row],[clean Salary (in local currency)]]*VLOOKUP(tblSalaries[[#This Row],[Currency]],tblXrate[#Data],2,FALSE)</f>
        <v>33600</v>
      </c>
      <c r="I1716" s="3" t="s">
        <v>1606</v>
      </c>
      <c r="J1716" s="3" t="s">
        <v>112</v>
      </c>
      <c r="K1716" s="3" t="s">
        <v>1057</v>
      </c>
      <c r="L1716" s="3" t="str">
        <f>VLOOKUP(tblSalaries[[#This Row],[Where do you work]],tblCountries[[Actual]:[Mapping]],2,FALSE)</f>
        <v>Singapore</v>
      </c>
      <c r="M1716" s="12" t="str">
        <f>VLOOKUP(tblSalaries[[#This Row],[clean Country]], mapping!$M$4:$N$137, 2, FALSE)</f>
        <v>Asia</v>
      </c>
      <c r="N1716" s="3" t="s">
        <v>61</v>
      </c>
      <c r="O1716" s="12">
        <v>8</v>
      </c>
      <c r="P1716" s="3">
        <v>2</v>
      </c>
    </row>
    <row r="1717" spans="2:16" ht="15" customHeight="1">
      <c r="B1717" s="3" t="s">
        <v>1624</v>
      </c>
      <c r="C1717" s="12" t="str">
        <f>IF(AND(tblSalaries[[#This Row],[Region]]=Selected_Region, tblSalaries[[#This Row],[Job Type]]=Selected_Job_Type), COUNT($C$5:C1716), "")</f>
        <v/>
      </c>
      <c r="D1717" s="5">
        <v>41071.931944444441</v>
      </c>
      <c r="E1717" s="6">
        <v>33600</v>
      </c>
      <c r="F1717" s="3">
        <v>33600</v>
      </c>
      <c r="G1717" s="3" t="s">
        <v>36</v>
      </c>
      <c r="H1717" s="3">
        <f>tblSalaries[[#This Row],[clean Salary (in local currency)]]*VLOOKUP(tblSalaries[[#This Row],[Currency]],tblXrate[#Data],2,FALSE)</f>
        <v>33600</v>
      </c>
      <c r="I1717" s="3" t="s">
        <v>1606</v>
      </c>
      <c r="J1717" s="3" t="s">
        <v>112</v>
      </c>
      <c r="K1717" s="3" t="s">
        <v>1057</v>
      </c>
      <c r="L1717" s="3" t="str">
        <f>VLOOKUP(tblSalaries[[#This Row],[Where do you work]],tblCountries[[Actual]:[Mapping]],2,FALSE)</f>
        <v>Singapore</v>
      </c>
      <c r="M1717" s="12" t="str">
        <f>VLOOKUP(tblSalaries[[#This Row],[clean Country]], mapping!$M$4:$N$137, 2, FALSE)</f>
        <v>Asia</v>
      </c>
      <c r="N1717" s="3" t="s">
        <v>61</v>
      </c>
      <c r="O1717" s="12">
        <v>8</v>
      </c>
      <c r="P1717" s="3">
        <v>2</v>
      </c>
    </row>
    <row r="1718" spans="2:16" ht="15" customHeight="1">
      <c r="B1718" s="3" t="s">
        <v>3475</v>
      </c>
      <c r="C1718" s="12" t="str">
        <f>IF(AND(tblSalaries[[#This Row],[Region]]=Selected_Region, tblSalaries[[#This Row],[Job Type]]=Selected_Job_Type), COUNT($C$5:C1717), "")</f>
        <v/>
      </c>
      <c r="D1718" s="5">
        <v>41060.723437499997</v>
      </c>
      <c r="E1718" s="6">
        <v>34000</v>
      </c>
      <c r="F1718" s="3">
        <v>34000</v>
      </c>
      <c r="G1718" s="3" t="s">
        <v>36</v>
      </c>
      <c r="H1718" s="3">
        <f>tblSalaries[[#This Row],[clean Salary (in local currency)]]*VLOOKUP(tblSalaries[[#This Row],[Currency]],tblXrate[#Data],2,FALSE)</f>
        <v>34000</v>
      </c>
      <c r="I1718" s="3" t="s">
        <v>3476</v>
      </c>
      <c r="J1718" s="3" t="s">
        <v>112</v>
      </c>
      <c r="K1718" s="3" t="s">
        <v>1</v>
      </c>
      <c r="L1718" s="3" t="str">
        <f>VLOOKUP(tblSalaries[[#This Row],[Where do you work]],tblCountries[[Actual]:[Mapping]],2,FALSE)</f>
        <v>India</v>
      </c>
      <c r="M1718" s="12" t="str">
        <f>VLOOKUP(tblSalaries[[#This Row],[clean Country]], mapping!$M$4:$N$137, 2, FALSE)</f>
        <v>Asia</v>
      </c>
      <c r="N1718" s="3" t="s">
        <v>61</v>
      </c>
      <c r="O1718" s="12">
        <v>8</v>
      </c>
      <c r="P1718" s="3">
        <v>4</v>
      </c>
    </row>
    <row r="1719" spans="2:16" ht="15" customHeight="1">
      <c r="B1719" s="3" t="s">
        <v>1736</v>
      </c>
      <c r="C1719" s="12" t="str">
        <f>IF(AND(tblSalaries[[#This Row],[Region]]=Selected_Region, tblSalaries[[#This Row],[Job Type]]=Selected_Job_Type), COUNT($C$5:C1718), "")</f>
        <v/>
      </c>
      <c r="D1719" s="5">
        <v>41055.05740740741</v>
      </c>
      <c r="E1719" s="6">
        <v>42000</v>
      </c>
      <c r="F1719" s="3">
        <v>42000</v>
      </c>
      <c r="G1719" s="3" t="s">
        <v>48</v>
      </c>
      <c r="H1719" s="3">
        <f>tblSalaries[[#This Row],[clean Salary (in local currency)]]*VLOOKUP(tblSalaries[[#This Row],[Currency]],tblXrate[#Data],2,FALSE)</f>
        <v>41301.183967273726</v>
      </c>
      <c r="I1719" s="3" t="s">
        <v>1728</v>
      </c>
      <c r="J1719" s="3" t="s">
        <v>112</v>
      </c>
      <c r="K1719" s="3" t="s">
        <v>50</v>
      </c>
      <c r="L1719" s="3" t="str">
        <f>VLOOKUP(tblSalaries[[#This Row],[Where do you work]],tblCountries[[Actual]:[Mapping]],2,FALSE)</f>
        <v>Canada</v>
      </c>
      <c r="M1719" s="12" t="str">
        <f>VLOOKUP(tblSalaries[[#This Row],[clean Country]], mapping!$M$4:$N$137, 2, FALSE)</f>
        <v>US / Canada</v>
      </c>
      <c r="N1719" s="3" t="s">
        <v>61</v>
      </c>
      <c r="O1719" s="12">
        <v>8</v>
      </c>
    </row>
    <row r="1720" spans="2:16" ht="15" customHeight="1">
      <c r="B1720" s="3" t="s">
        <v>2924</v>
      </c>
      <c r="C1720" s="12" t="str">
        <f>IF(AND(tblSalaries[[#This Row],[Region]]=Selected_Region, tblSalaries[[#This Row],[Job Type]]=Selected_Job_Type), COUNT($C$5:C1719), "")</f>
        <v/>
      </c>
      <c r="D1720" s="5">
        <v>41055.047013888892</v>
      </c>
      <c r="E1720" s="6">
        <v>1920000</v>
      </c>
      <c r="F1720" s="3">
        <v>1920000</v>
      </c>
      <c r="G1720" s="3" t="s">
        <v>31</v>
      </c>
      <c r="H1720" s="3">
        <f>tblSalaries[[#This Row],[clean Salary (in local currency)]]*VLOOKUP(tblSalaries[[#This Row],[Currency]],tblXrate[#Data],2,FALSE)</f>
        <v>34191.200039889729</v>
      </c>
      <c r="I1720" s="3" t="s">
        <v>2915</v>
      </c>
      <c r="J1720" s="3" t="s">
        <v>134</v>
      </c>
      <c r="K1720" s="3" t="s">
        <v>1</v>
      </c>
      <c r="L1720" s="3" t="str">
        <f>VLOOKUP(tblSalaries[[#This Row],[Where do you work]],tblCountries[[Actual]:[Mapping]],2,FALSE)</f>
        <v>India</v>
      </c>
      <c r="M1720" s="12" t="str">
        <f>VLOOKUP(tblSalaries[[#This Row],[clean Country]], mapping!$M$4:$N$137, 2, FALSE)</f>
        <v>Asia</v>
      </c>
      <c r="N1720" s="3" t="s">
        <v>34</v>
      </c>
      <c r="O1720" s="12">
        <v>2.5</v>
      </c>
    </row>
    <row r="1721" spans="2:16" ht="15" customHeight="1">
      <c r="B1721" s="3" t="s">
        <v>500</v>
      </c>
      <c r="C1721" s="12" t="str">
        <f>IF(AND(tblSalaries[[#This Row],[Region]]=Selected_Region, tblSalaries[[#This Row],[Job Type]]=Selected_Job_Type), COUNT($C$5:C1720), "")</f>
        <v/>
      </c>
      <c r="D1721" s="5">
        <v>41055.630312499998</v>
      </c>
      <c r="E1721" s="6">
        <v>35000</v>
      </c>
      <c r="F1721" s="3">
        <v>35000</v>
      </c>
      <c r="G1721" s="3" t="s">
        <v>36</v>
      </c>
      <c r="H1721" s="3">
        <f>tblSalaries[[#This Row],[clean Salary (in local currency)]]*VLOOKUP(tblSalaries[[#This Row],[Currency]],tblXrate[#Data],2,FALSE)</f>
        <v>35000</v>
      </c>
      <c r="I1721" s="3" t="s">
        <v>498</v>
      </c>
      <c r="J1721" s="3" t="s">
        <v>112</v>
      </c>
      <c r="K1721" s="3" t="s">
        <v>1</v>
      </c>
      <c r="L1721" s="3" t="str">
        <f>VLOOKUP(tblSalaries[[#This Row],[Where do you work]],tblCountries[[Actual]:[Mapping]],2,FALSE)</f>
        <v>India</v>
      </c>
      <c r="M1721" s="12" t="str">
        <f>VLOOKUP(tblSalaries[[#This Row],[clean Country]], mapping!$M$4:$N$137, 2, FALSE)</f>
        <v>Asia</v>
      </c>
      <c r="N1721" s="3" t="s">
        <v>38</v>
      </c>
      <c r="O1721" s="12">
        <v>5</v>
      </c>
      <c r="P1721" s="3">
        <v>10</v>
      </c>
    </row>
    <row r="1722" spans="2:16" ht="15" customHeight="1">
      <c r="B1722" s="3" t="s">
        <v>1557</v>
      </c>
      <c r="C1722" s="12" t="str">
        <f>IF(AND(tblSalaries[[#This Row],[Region]]=Selected_Region, tblSalaries[[#This Row],[Job Type]]=Selected_Job_Type), COUNT($C$5:C1721), "")</f>
        <v/>
      </c>
      <c r="D1722" s="5">
        <v>41063.121203703704</v>
      </c>
      <c r="E1722" s="6">
        <v>36000</v>
      </c>
      <c r="F1722" s="3">
        <v>36000</v>
      </c>
      <c r="G1722" s="3" t="s">
        <v>36</v>
      </c>
      <c r="H1722" s="3">
        <f>tblSalaries[[#This Row],[clean Salary (in local currency)]]*VLOOKUP(tblSalaries[[#This Row],[Currency]],tblXrate[#Data],2,FALSE)</f>
        <v>36000</v>
      </c>
      <c r="I1722" s="3" t="s">
        <v>1558</v>
      </c>
      <c r="J1722" s="3" t="s">
        <v>41</v>
      </c>
      <c r="K1722" s="3" t="s">
        <v>1559</v>
      </c>
      <c r="L1722" s="3" t="str">
        <f>VLOOKUP(tblSalaries[[#This Row],[Where do you work]],tblCountries[[Actual]:[Mapping]],2,FALSE)</f>
        <v>Azerbaijan</v>
      </c>
      <c r="M1722" s="12" t="str">
        <f>VLOOKUP(tblSalaries[[#This Row],[clean Country]], mapping!$M$4:$N$137, 2, FALSE)</f>
        <v>Asia</v>
      </c>
      <c r="N1722" s="3" t="s">
        <v>38</v>
      </c>
      <c r="O1722" s="12">
        <v>5</v>
      </c>
      <c r="P1722" s="3">
        <v>5</v>
      </c>
    </row>
    <row r="1723" spans="2:16" ht="15" customHeight="1">
      <c r="B1723" s="3" t="s">
        <v>3556</v>
      </c>
      <c r="C1723" s="12" t="str">
        <f>IF(AND(tblSalaries[[#This Row],[Region]]=Selected_Region, tblSalaries[[#This Row],[Job Type]]=Selected_Job_Type), COUNT($C$5:C1722), "")</f>
        <v/>
      </c>
      <c r="D1723" s="5">
        <v>41055.554537037038</v>
      </c>
      <c r="E1723" s="6" t="s">
        <v>3557</v>
      </c>
      <c r="F1723" s="3">
        <v>33500</v>
      </c>
      <c r="G1723" s="3" t="s">
        <v>36</v>
      </c>
      <c r="H1723" s="3">
        <f>tblSalaries[[#This Row],[clean Salary (in local currency)]]*VLOOKUP(tblSalaries[[#This Row],[Currency]],tblXrate[#Data],2,FALSE)</f>
        <v>33500</v>
      </c>
      <c r="I1723" s="3" t="s">
        <v>3558</v>
      </c>
      <c r="J1723" s="3" t="s">
        <v>45</v>
      </c>
      <c r="K1723" s="3" t="s">
        <v>58</v>
      </c>
      <c r="L1723" s="3" t="str">
        <f>VLOOKUP(tblSalaries[[#This Row],[Where do you work]],tblCountries[[Actual]:[Mapping]],2,FALSE)</f>
        <v>Dubai</v>
      </c>
      <c r="M1723" s="12" t="str">
        <f>VLOOKUP(tblSalaries[[#This Row],[clean Country]], mapping!$M$4:$N$137, 2, FALSE)</f>
        <v>Middle East</v>
      </c>
      <c r="N1723" s="3" t="s">
        <v>73</v>
      </c>
      <c r="O1723" s="12">
        <v>1.5</v>
      </c>
      <c r="P1723" s="3">
        <v>10</v>
      </c>
    </row>
    <row r="1724" spans="2:16" ht="15" customHeight="1">
      <c r="B1724" s="3" t="s">
        <v>888</v>
      </c>
      <c r="C1724" s="12" t="str">
        <f>IF(AND(tblSalaries[[#This Row],[Region]]=Selected_Region, tblSalaries[[#This Row],[Job Type]]=Selected_Job_Type), COUNT($C$5:C1723), "")</f>
        <v/>
      </c>
      <c r="D1724" s="5">
        <v>41055.521863425929</v>
      </c>
      <c r="E1724" s="6">
        <v>37000</v>
      </c>
      <c r="F1724" s="3">
        <v>37000</v>
      </c>
      <c r="G1724" s="3" t="s">
        <v>36</v>
      </c>
      <c r="H1724" s="3">
        <f>tblSalaries[[#This Row],[clean Salary (in local currency)]]*VLOOKUP(tblSalaries[[#This Row],[Currency]],tblXrate[#Data],2,FALSE)</f>
        <v>37000</v>
      </c>
      <c r="I1724" s="3" t="s">
        <v>889</v>
      </c>
      <c r="J1724" s="3" t="s">
        <v>374</v>
      </c>
      <c r="K1724" s="3" t="s">
        <v>1</v>
      </c>
      <c r="L1724" s="3" t="str">
        <f>VLOOKUP(tblSalaries[[#This Row],[Where do you work]],tblCountries[[Actual]:[Mapping]],2,FALSE)</f>
        <v>India</v>
      </c>
      <c r="M1724" s="12" t="str">
        <f>VLOOKUP(tblSalaries[[#This Row],[clean Country]], mapping!$M$4:$N$137, 2, FALSE)</f>
        <v>Asia</v>
      </c>
      <c r="N1724" s="3" t="s">
        <v>38</v>
      </c>
      <c r="O1724" s="12">
        <v>5</v>
      </c>
      <c r="P1724" s="3">
        <v>10</v>
      </c>
    </row>
    <row r="1725" spans="2:16" ht="15" customHeight="1">
      <c r="B1725" s="3" t="s">
        <v>1083</v>
      </c>
      <c r="C1725" s="12" t="str">
        <f>IF(AND(tblSalaries[[#This Row],[Region]]=Selected_Region, tblSalaries[[#This Row],[Job Type]]=Selected_Job_Type), COUNT($C$5:C1724), "")</f>
        <v/>
      </c>
      <c r="D1725" s="5">
        <v>41075.048715277779</v>
      </c>
      <c r="E1725" s="6">
        <v>37500</v>
      </c>
      <c r="F1725" s="3">
        <v>37500</v>
      </c>
      <c r="G1725" s="3" t="s">
        <v>36</v>
      </c>
      <c r="H1725" s="3">
        <f>tblSalaries[[#This Row],[clean Salary (in local currency)]]*VLOOKUP(tblSalaries[[#This Row],[Currency]],tblXrate[#Data],2,FALSE)</f>
        <v>37500</v>
      </c>
      <c r="I1725" s="3" t="s">
        <v>1038</v>
      </c>
      <c r="J1725" s="3" t="s">
        <v>41</v>
      </c>
      <c r="K1725" s="3" t="s">
        <v>1</v>
      </c>
      <c r="L1725" s="3" t="str">
        <f>VLOOKUP(tblSalaries[[#This Row],[Where do you work]],tblCountries[[Actual]:[Mapping]],2,FALSE)</f>
        <v>India</v>
      </c>
      <c r="M1725" s="12" t="str">
        <f>VLOOKUP(tblSalaries[[#This Row],[clean Country]], mapping!$M$4:$N$137, 2, FALSE)</f>
        <v>Asia</v>
      </c>
      <c r="N1725" s="3" t="s">
        <v>61</v>
      </c>
      <c r="O1725" s="12">
        <v>8</v>
      </c>
      <c r="P1725" s="3">
        <v>0</v>
      </c>
    </row>
    <row r="1726" spans="2:16" ht="15" customHeight="1">
      <c r="B1726" s="3" t="s">
        <v>2348</v>
      </c>
      <c r="C1726" s="12" t="str">
        <f>IF(AND(tblSalaries[[#This Row],[Region]]=Selected_Region, tblSalaries[[#This Row],[Job Type]]=Selected_Job_Type), COUNT($C$5:C1725), "")</f>
        <v/>
      </c>
      <c r="D1726" s="5">
        <v>41058.813564814816</v>
      </c>
      <c r="E1726" s="6" t="s">
        <v>2349</v>
      </c>
      <c r="F1726" s="3">
        <v>2210000</v>
      </c>
      <c r="G1726" s="3" t="s">
        <v>31</v>
      </c>
      <c r="H1726" s="3">
        <f>tblSalaries[[#This Row],[clean Salary (in local currency)]]*VLOOKUP(tblSalaries[[#This Row],[Currency]],tblXrate[#Data],2,FALSE)</f>
        <v>39355.495879248076</v>
      </c>
      <c r="I1726" s="3" t="s">
        <v>2346</v>
      </c>
      <c r="J1726" s="3" t="s">
        <v>112</v>
      </c>
      <c r="K1726" s="3" t="s">
        <v>1</v>
      </c>
      <c r="L1726" s="3" t="str">
        <f>VLOOKUP(tblSalaries[[#This Row],[Where do you work]],tblCountries[[Actual]:[Mapping]],2,FALSE)</f>
        <v>India</v>
      </c>
      <c r="M1726" s="12" t="str">
        <f>VLOOKUP(tblSalaries[[#This Row],[clean Country]], mapping!$M$4:$N$137, 2, FALSE)</f>
        <v>Asia</v>
      </c>
      <c r="N1726" s="3" t="s">
        <v>73</v>
      </c>
      <c r="O1726" s="12">
        <v>1.5</v>
      </c>
      <c r="P1726" s="3">
        <v>5.6</v>
      </c>
    </row>
    <row r="1727" spans="2:16" ht="15" customHeight="1">
      <c r="B1727" s="3" t="s">
        <v>3565</v>
      </c>
      <c r="C1727" s="12" t="str">
        <f>IF(AND(tblSalaries[[#This Row],[Region]]=Selected_Region, tblSalaries[[#This Row],[Job Type]]=Selected_Job_Type), COUNT($C$5:C1726), "")</f>
        <v/>
      </c>
      <c r="D1727" s="5">
        <v>41055.037685185183</v>
      </c>
      <c r="E1727" s="6">
        <v>108160</v>
      </c>
      <c r="F1727" s="3">
        <v>108160</v>
      </c>
      <c r="G1727" s="3" t="s">
        <v>36</v>
      </c>
      <c r="H1727" s="3">
        <f>tblSalaries[[#This Row],[clean Salary (in local currency)]]*VLOOKUP(tblSalaries[[#This Row],[Currency]],tblXrate[#Data],2,FALSE)</f>
        <v>108160</v>
      </c>
      <c r="I1727" s="3" t="s">
        <v>3566</v>
      </c>
      <c r="J1727" s="3" t="s">
        <v>112</v>
      </c>
      <c r="K1727" s="3" t="s">
        <v>0</v>
      </c>
      <c r="L1727" s="3" t="str">
        <f>VLOOKUP(tblSalaries[[#This Row],[Where do you work]],tblCountries[[Actual]:[Mapping]],2,FALSE)</f>
        <v>USA</v>
      </c>
      <c r="M1727" s="12" t="str">
        <f>VLOOKUP(tblSalaries[[#This Row],[clean Country]], mapping!$M$4:$N$137, 2, FALSE)</f>
        <v>US / Canada</v>
      </c>
      <c r="N1727" s="3" t="s">
        <v>38</v>
      </c>
      <c r="O1727" s="12">
        <v>5</v>
      </c>
    </row>
    <row r="1728" spans="2:16" ht="15" customHeight="1">
      <c r="B1728" s="3" t="s">
        <v>3567</v>
      </c>
      <c r="C1728" s="12" t="str">
        <f>IF(AND(tblSalaries[[#This Row],[Region]]=Selected_Region, tblSalaries[[#This Row],[Job Type]]=Selected_Job_Type), COUNT($C$5:C1727), "")</f>
        <v/>
      </c>
      <c r="D1728" s="5">
        <v>41055.072905092595</v>
      </c>
      <c r="E1728" s="6">
        <v>75000</v>
      </c>
      <c r="F1728" s="3">
        <v>75000</v>
      </c>
      <c r="G1728" s="3" t="s">
        <v>36</v>
      </c>
      <c r="H1728" s="3">
        <f>tblSalaries[[#This Row],[clean Salary (in local currency)]]*VLOOKUP(tblSalaries[[#This Row],[Currency]],tblXrate[#Data],2,FALSE)</f>
        <v>75000</v>
      </c>
      <c r="I1728" s="3" t="s">
        <v>3566</v>
      </c>
      <c r="J1728" s="3" t="s">
        <v>112</v>
      </c>
      <c r="K1728" s="3" t="s">
        <v>0</v>
      </c>
      <c r="L1728" s="3" t="str">
        <f>VLOOKUP(tblSalaries[[#This Row],[Where do you work]],tblCountries[[Actual]:[Mapping]],2,FALSE)</f>
        <v>USA</v>
      </c>
      <c r="M1728" s="12" t="str">
        <f>VLOOKUP(tblSalaries[[#This Row],[clean Country]], mapping!$M$4:$N$137, 2, FALSE)</f>
        <v>US / Canada</v>
      </c>
      <c r="N1728" s="3" t="s">
        <v>61</v>
      </c>
      <c r="O1728" s="12">
        <v>8</v>
      </c>
    </row>
    <row r="1729" spans="2:16" ht="15" customHeight="1">
      <c r="B1729" s="3" t="s">
        <v>3568</v>
      </c>
      <c r="C1729" s="12" t="str">
        <f>IF(AND(tblSalaries[[#This Row],[Region]]=Selected_Region, tblSalaries[[#This Row],[Job Type]]=Selected_Job_Type), COUNT($C$5:C1728), "")</f>
        <v/>
      </c>
      <c r="D1729" s="5">
        <v>41055.075914351852</v>
      </c>
      <c r="E1729" s="6">
        <v>85000</v>
      </c>
      <c r="F1729" s="3">
        <v>85000</v>
      </c>
      <c r="G1729" s="3" t="s">
        <v>36</v>
      </c>
      <c r="H1729" s="3">
        <f>tblSalaries[[#This Row],[clean Salary (in local currency)]]*VLOOKUP(tblSalaries[[#This Row],[Currency]],tblXrate[#Data],2,FALSE)</f>
        <v>85000</v>
      </c>
      <c r="I1729" s="3" t="s">
        <v>3566</v>
      </c>
      <c r="J1729" s="3" t="s">
        <v>112</v>
      </c>
      <c r="K1729" s="3" t="s">
        <v>0</v>
      </c>
      <c r="L1729" s="3" t="str">
        <f>VLOOKUP(tblSalaries[[#This Row],[Where do you work]],tblCountries[[Actual]:[Mapping]],2,FALSE)</f>
        <v>USA</v>
      </c>
      <c r="M1729" s="12" t="str">
        <f>VLOOKUP(tblSalaries[[#This Row],[clean Country]], mapping!$M$4:$N$137, 2, FALSE)</f>
        <v>US / Canada</v>
      </c>
      <c r="N1729" s="3" t="s">
        <v>38</v>
      </c>
      <c r="O1729" s="12">
        <v>5</v>
      </c>
    </row>
    <row r="1730" spans="2:16" ht="15" customHeight="1">
      <c r="B1730" s="3" t="s">
        <v>3569</v>
      </c>
      <c r="C1730" s="12" t="str">
        <f>IF(AND(tblSalaries[[#This Row],[Region]]=Selected_Region, tblSalaries[[#This Row],[Job Type]]=Selected_Job_Type), COUNT($C$5:C1729), "")</f>
        <v/>
      </c>
      <c r="D1730" s="5">
        <v>41059.866608796299</v>
      </c>
      <c r="E1730" s="6" t="s">
        <v>3570</v>
      </c>
      <c r="F1730" s="3">
        <v>50000</v>
      </c>
      <c r="G1730" s="3" t="s">
        <v>36</v>
      </c>
      <c r="H1730" s="3">
        <f>tblSalaries[[#This Row],[clean Salary (in local currency)]]*VLOOKUP(tblSalaries[[#This Row],[Currency]],tblXrate[#Data],2,FALSE)</f>
        <v>50000</v>
      </c>
      <c r="I1730" s="3" t="s">
        <v>3566</v>
      </c>
      <c r="J1730" s="3" t="s">
        <v>112</v>
      </c>
      <c r="K1730" s="3" t="s">
        <v>214</v>
      </c>
      <c r="L1730" s="3" t="str">
        <f>VLOOKUP(tblSalaries[[#This Row],[Where do you work]],tblCountries[[Actual]:[Mapping]],2,FALSE)</f>
        <v>Kuwait</v>
      </c>
      <c r="M1730" s="12" t="str">
        <f>VLOOKUP(tblSalaries[[#This Row],[clean Country]], mapping!$M$4:$N$137, 2, FALSE)</f>
        <v>Middle East</v>
      </c>
      <c r="N1730" s="3" t="s">
        <v>38</v>
      </c>
      <c r="O1730" s="12">
        <v>5</v>
      </c>
      <c r="P1730" s="3">
        <v>13</v>
      </c>
    </row>
    <row r="1731" spans="2:16" ht="15" customHeight="1">
      <c r="B1731" s="3" t="s">
        <v>3571</v>
      </c>
      <c r="C1731" s="12" t="str">
        <f>IF(AND(tblSalaries[[#This Row],[Region]]=Selected_Region, tblSalaries[[#This Row],[Job Type]]=Selected_Job_Type), COUNT($C$5:C1730), "")</f>
        <v/>
      </c>
      <c r="D1731" s="5">
        <v>41055.047268518516</v>
      </c>
      <c r="E1731" s="6">
        <v>73000</v>
      </c>
      <c r="F1731" s="3">
        <v>73000</v>
      </c>
      <c r="G1731" s="3" t="s">
        <v>36</v>
      </c>
      <c r="H1731" s="3">
        <f>tblSalaries[[#This Row],[clean Salary (in local currency)]]*VLOOKUP(tblSalaries[[#This Row],[Currency]],tblXrate[#Data],2,FALSE)</f>
        <v>73000</v>
      </c>
      <c r="I1731" s="3" t="s">
        <v>3572</v>
      </c>
      <c r="J1731" s="3" t="s">
        <v>184</v>
      </c>
      <c r="K1731" s="3" t="s">
        <v>0</v>
      </c>
      <c r="L1731" s="3" t="str">
        <f>VLOOKUP(tblSalaries[[#This Row],[Where do you work]],tblCountries[[Actual]:[Mapping]],2,FALSE)</f>
        <v>USA</v>
      </c>
      <c r="M1731" s="12" t="str">
        <f>VLOOKUP(tblSalaries[[#This Row],[clean Country]], mapping!$M$4:$N$137, 2, FALSE)</f>
        <v>US / Canada</v>
      </c>
      <c r="N1731" s="3" t="s">
        <v>38</v>
      </c>
      <c r="O1731" s="12">
        <v>5</v>
      </c>
    </row>
    <row r="1732" spans="2:16" ht="15" customHeight="1">
      <c r="B1732" s="3" t="s">
        <v>3573</v>
      </c>
      <c r="C1732" s="12" t="str">
        <f>IF(AND(tblSalaries[[#This Row],[Region]]=Selected_Region, tblSalaries[[#This Row],[Job Type]]=Selected_Job_Type), COUNT($C$5:C1731), "")</f>
        <v/>
      </c>
      <c r="D1732" s="5">
        <v>41055.334537037037</v>
      </c>
      <c r="E1732" s="6">
        <v>75000</v>
      </c>
      <c r="F1732" s="3">
        <v>75000</v>
      </c>
      <c r="G1732" s="3" t="s">
        <v>36</v>
      </c>
      <c r="H1732" s="3">
        <f>tblSalaries[[#This Row],[clean Salary (in local currency)]]*VLOOKUP(tblSalaries[[#This Row],[Currency]],tblXrate[#Data],2,FALSE)</f>
        <v>75000</v>
      </c>
      <c r="I1732" s="3" t="s">
        <v>3574</v>
      </c>
      <c r="J1732" s="3" t="s">
        <v>112</v>
      </c>
      <c r="K1732" s="3" t="s">
        <v>0</v>
      </c>
      <c r="L1732" s="3" t="str">
        <f>VLOOKUP(tblSalaries[[#This Row],[Where do you work]],tblCountries[[Actual]:[Mapping]],2,FALSE)</f>
        <v>USA</v>
      </c>
      <c r="M1732" s="12" t="str">
        <f>VLOOKUP(tblSalaries[[#This Row],[clean Country]], mapping!$M$4:$N$137, 2, FALSE)</f>
        <v>US / Canada</v>
      </c>
      <c r="N1732" s="3" t="s">
        <v>34</v>
      </c>
      <c r="O1732" s="12">
        <v>2.5</v>
      </c>
      <c r="P1732" s="3">
        <v>25</v>
      </c>
    </row>
    <row r="1733" spans="2:16" ht="15" customHeight="1">
      <c r="B1733" s="3" t="s">
        <v>3575</v>
      </c>
      <c r="C1733" s="12" t="str">
        <f>IF(AND(tblSalaries[[#This Row],[Region]]=Selected_Region, tblSalaries[[#This Row],[Job Type]]=Selected_Job_Type), COUNT($C$5:C1732), "")</f>
        <v/>
      </c>
      <c r="D1733" s="5">
        <v>41055.109606481485</v>
      </c>
      <c r="E1733" s="6">
        <v>72000</v>
      </c>
      <c r="F1733" s="3">
        <v>72000</v>
      </c>
      <c r="G1733" s="3" t="s">
        <v>36</v>
      </c>
      <c r="H1733" s="3">
        <f>tblSalaries[[#This Row],[clean Salary (in local currency)]]*VLOOKUP(tblSalaries[[#This Row],[Currency]],tblXrate[#Data],2,FALSE)</f>
        <v>72000</v>
      </c>
      <c r="I1733" s="3" t="s">
        <v>3576</v>
      </c>
      <c r="J1733" s="3" t="s">
        <v>112</v>
      </c>
      <c r="K1733" s="3" t="s">
        <v>0</v>
      </c>
      <c r="L1733" s="3" t="str">
        <f>VLOOKUP(tblSalaries[[#This Row],[Where do you work]],tblCountries[[Actual]:[Mapping]],2,FALSE)</f>
        <v>USA</v>
      </c>
      <c r="M1733" s="12" t="str">
        <f>VLOOKUP(tblSalaries[[#This Row],[clean Country]], mapping!$M$4:$N$137, 2, FALSE)</f>
        <v>US / Canada</v>
      </c>
      <c r="N1733" s="3" t="s">
        <v>34</v>
      </c>
      <c r="O1733" s="12">
        <v>2.5</v>
      </c>
    </row>
    <row r="1734" spans="2:16" ht="15" customHeight="1">
      <c r="B1734" s="3" t="s">
        <v>476</v>
      </c>
      <c r="C1734" s="12" t="str">
        <f>IF(AND(tblSalaries[[#This Row],[Region]]=Selected_Region, tblSalaries[[#This Row],[Job Type]]=Selected_Job_Type), COUNT($C$5:C1733), "")</f>
        <v/>
      </c>
      <c r="D1734" s="5">
        <v>41076.718090277776</v>
      </c>
      <c r="E1734" s="6">
        <v>40000</v>
      </c>
      <c r="F1734" s="3">
        <v>40000</v>
      </c>
      <c r="G1734" s="3" t="s">
        <v>36</v>
      </c>
      <c r="H1734" s="3">
        <f>tblSalaries[[#This Row],[clean Salary (in local currency)]]*VLOOKUP(tblSalaries[[#This Row],[Currency]],tblXrate[#Data],2,FALSE)</f>
        <v>40000</v>
      </c>
      <c r="I1734" s="3" t="s">
        <v>460</v>
      </c>
      <c r="J1734" s="3" t="s">
        <v>134</v>
      </c>
      <c r="K1734" s="3" t="s">
        <v>1</v>
      </c>
      <c r="L1734" s="3" t="str">
        <f>VLOOKUP(tblSalaries[[#This Row],[Where do you work]],tblCountries[[Actual]:[Mapping]],2,FALSE)</f>
        <v>India</v>
      </c>
      <c r="M1734" s="12" t="str">
        <f>VLOOKUP(tblSalaries[[#This Row],[clean Country]], mapping!$M$4:$N$137, 2, FALSE)</f>
        <v>Asia</v>
      </c>
      <c r="N1734" s="3" t="s">
        <v>38</v>
      </c>
      <c r="O1734" s="12">
        <v>5</v>
      </c>
      <c r="P1734" s="3">
        <v>5</v>
      </c>
    </row>
    <row r="1735" spans="2:16" ht="15" customHeight="1">
      <c r="B1735" s="3" t="s">
        <v>3580</v>
      </c>
      <c r="C1735" s="12" t="str">
        <f>IF(AND(tblSalaries[[#This Row],[Region]]=Selected_Region, tblSalaries[[#This Row],[Job Type]]=Selected_Job_Type), COUNT($C$5:C1734), "")</f>
        <v/>
      </c>
      <c r="D1735" s="5">
        <v>41058.907268518517</v>
      </c>
      <c r="E1735" s="6" t="s">
        <v>3581</v>
      </c>
      <c r="F1735" s="3">
        <v>97000</v>
      </c>
      <c r="G1735" s="3" t="s">
        <v>36</v>
      </c>
      <c r="H1735" s="3">
        <f>tblSalaries[[#This Row],[clean Salary (in local currency)]]*VLOOKUP(tblSalaries[[#This Row],[Currency]],tblXrate[#Data],2,FALSE)</f>
        <v>97000</v>
      </c>
      <c r="I1735" s="3" t="s">
        <v>3582</v>
      </c>
      <c r="J1735" s="3" t="s">
        <v>134</v>
      </c>
      <c r="K1735" s="3" t="s">
        <v>0</v>
      </c>
      <c r="L1735" s="3" t="str">
        <f>VLOOKUP(tblSalaries[[#This Row],[Where do you work]],tblCountries[[Actual]:[Mapping]],2,FALSE)</f>
        <v>USA</v>
      </c>
      <c r="M1735" s="12" t="str">
        <f>VLOOKUP(tblSalaries[[#This Row],[clean Country]], mapping!$M$4:$N$137, 2, FALSE)</f>
        <v>US / Canada</v>
      </c>
      <c r="N1735" s="3" t="s">
        <v>38</v>
      </c>
      <c r="O1735" s="12">
        <v>5</v>
      </c>
      <c r="P1735" s="3">
        <v>14</v>
      </c>
    </row>
    <row r="1736" spans="2:16" ht="15" customHeight="1">
      <c r="B1736" s="3" t="s">
        <v>2023</v>
      </c>
      <c r="C1736" s="12" t="str">
        <f>IF(AND(tblSalaries[[#This Row],[Region]]=Selected_Region, tblSalaries[[#This Row],[Job Type]]=Selected_Job_Type), COUNT($C$5:C1735), "")</f>
        <v/>
      </c>
      <c r="D1736" s="5">
        <v>41055.027407407404</v>
      </c>
      <c r="E1736" s="6">
        <v>42000</v>
      </c>
      <c r="F1736" s="3">
        <v>42000</v>
      </c>
      <c r="G1736" s="3" t="s">
        <v>48</v>
      </c>
      <c r="H1736" s="3">
        <f>tblSalaries[[#This Row],[clean Salary (in local currency)]]*VLOOKUP(tblSalaries[[#This Row],[Currency]],tblXrate[#Data],2,FALSE)</f>
        <v>41301.183967273726</v>
      </c>
      <c r="I1736" s="3" t="s">
        <v>2024</v>
      </c>
      <c r="J1736" s="3" t="s">
        <v>112</v>
      </c>
      <c r="K1736" s="3" t="s">
        <v>50</v>
      </c>
      <c r="L1736" s="3" t="str">
        <f>VLOOKUP(tblSalaries[[#This Row],[Where do you work]],tblCountries[[Actual]:[Mapping]],2,FALSE)</f>
        <v>Canada</v>
      </c>
      <c r="M1736" s="12" t="str">
        <f>VLOOKUP(tblSalaries[[#This Row],[clean Country]], mapping!$M$4:$N$137, 2, FALSE)</f>
        <v>US / Canada</v>
      </c>
      <c r="N1736" s="3" t="s">
        <v>38</v>
      </c>
      <c r="O1736" s="12">
        <v>5</v>
      </c>
    </row>
    <row r="1737" spans="2:16" ht="15" customHeight="1">
      <c r="B1737" s="3" t="s">
        <v>1532</v>
      </c>
      <c r="C1737" s="12" t="str">
        <f>IF(AND(tblSalaries[[#This Row],[Region]]=Selected_Region, tblSalaries[[#This Row],[Job Type]]=Selected_Job_Type), COUNT($C$5:C1736), "")</f>
        <v/>
      </c>
      <c r="D1737" s="5">
        <v>41057.807974537034</v>
      </c>
      <c r="E1737" s="6">
        <v>40000</v>
      </c>
      <c r="F1737" s="3">
        <v>40000</v>
      </c>
      <c r="G1737" s="3" t="s">
        <v>36</v>
      </c>
      <c r="H1737" s="3">
        <f>tblSalaries[[#This Row],[clean Salary (in local currency)]]*VLOOKUP(tblSalaries[[#This Row],[Currency]],tblXrate[#Data],2,FALSE)</f>
        <v>40000</v>
      </c>
      <c r="I1737" s="3" t="s">
        <v>374</v>
      </c>
      <c r="J1737" s="3" t="s">
        <v>374</v>
      </c>
      <c r="K1737" s="3" t="s">
        <v>1</v>
      </c>
      <c r="L1737" s="3" t="str">
        <f>VLOOKUP(tblSalaries[[#This Row],[Where do you work]],tblCountries[[Actual]:[Mapping]],2,FALSE)</f>
        <v>India</v>
      </c>
      <c r="M1737" s="12" t="str">
        <f>VLOOKUP(tblSalaries[[#This Row],[clean Country]], mapping!$M$4:$N$137, 2, FALSE)</f>
        <v>Asia</v>
      </c>
      <c r="N1737" s="3" t="s">
        <v>34</v>
      </c>
      <c r="O1737" s="12">
        <v>2.5</v>
      </c>
      <c r="P1737" s="3">
        <v>2</v>
      </c>
    </row>
    <row r="1738" spans="2:16" ht="15" customHeight="1">
      <c r="B1738" s="3" t="s">
        <v>3130</v>
      </c>
      <c r="C1738" s="12" t="str">
        <f>IF(AND(tblSalaries[[#This Row],[Region]]=Selected_Region, tblSalaries[[#This Row],[Job Type]]=Selected_Job_Type), COUNT($C$5:C1737), "")</f>
        <v/>
      </c>
      <c r="D1738" s="5">
        <v>41055.64980324074</v>
      </c>
      <c r="E1738" s="6">
        <v>40000</v>
      </c>
      <c r="F1738" s="3">
        <v>40000</v>
      </c>
      <c r="G1738" s="3" t="s">
        <v>36</v>
      </c>
      <c r="H1738" s="3">
        <f>tblSalaries[[#This Row],[clean Salary (in local currency)]]*VLOOKUP(tblSalaries[[#This Row],[Currency]],tblXrate[#Data],2,FALSE)</f>
        <v>40000</v>
      </c>
      <c r="I1738" s="3" t="s">
        <v>3131</v>
      </c>
      <c r="J1738" s="3" t="s">
        <v>134</v>
      </c>
      <c r="K1738" s="3" t="s">
        <v>1</v>
      </c>
      <c r="L1738" s="3" t="str">
        <f>VLOOKUP(tblSalaries[[#This Row],[Where do you work]],tblCountries[[Actual]:[Mapping]],2,FALSE)</f>
        <v>India</v>
      </c>
      <c r="M1738" s="12" t="str">
        <f>VLOOKUP(tblSalaries[[#This Row],[clean Country]], mapping!$M$4:$N$137, 2, FALSE)</f>
        <v>Asia</v>
      </c>
      <c r="N1738" s="3" t="s">
        <v>61</v>
      </c>
      <c r="O1738" s="12">
        <v>8</v>
      </c>
      <c r="P1738" s="3">
        <v>15</v>
      </c>
    </row>
    <row r="1739" spans="2:16" ht="15" customHeight="1">
      <c r="B1739" s="3" t="s">
        <v>3591</v>
      </c>
      <c r="C1739" s="12" t="str">
        <f>IF(AND(tblSalaries[[#This Row],[Region]]=Selected_Region, tblSalaries[[#This Row],[Job Type]]=Selected_Job_Type), COUNT($C$5:C1738), "")</f>
        <v/>
      </c>
      <c r="D1739" s="5">
        <v>41055.028356481482</v>
      </c>
      <c r="E1739" s="6">
        <v>52000</v>
      </c>
      <c r="F1739" s="3">
        <v>52000</v>
      </c>
      <c r="G1739" s="3" t="s">
        <v>36</v>
      </c>
      <c r="H1739" s="3">
        <f>tblSalaries[[#This Row],[clean Salary (in local currency)]]*VLOOKUP(tblSalaries[[#This Row],[Currency]],tblXrate[#Data],2,FALSE)</f>
        <v>52000</v>
      </c>
      <c r="I1739" s="3" t="s">
        <v>3592</v>
      </c>
      <c r="J1739" s="3" t="s">
        <v>134</v>
      </c>
      <c r="K1739" s="3" t="s">
        <v>0</v>
      </c>
      <c r="L1739" s="3" t="str">
        <f>VLOOKUP(tblSalaries[[#This Row],[Where do you work]],tblCountries[[Actual]:[Mapping]],2,FALSE)</f>
        <v>USA</v>
      </c>
      <c r="M1739" s="12" t="str">
        <f>VLOOKUP(tblSalaries[[#This Row],[clean Country]], mapping!$M$4:$N$137, 2, FALSE)</f>
        <v>US / Canada</v>
      </c>
      <c r="N1739" s="3" t="s">
        <v>38</v>
      </c>
      <c r="O1739" s="12">
        <v>5</v>
      </c>
    </row>
    <row r="1740" spans="2:16" ht="15" customHeight="1">
      <c r="B1740" s="3" t="s">
        <v>3593</v>
      </c>
      <c r="C1740" s="12" t="str">
        <f>IF(AND(tblSalaries[[#This Row],[Region]]=Selected_Region, tblSalaries[[#This Row],[Job Type]]=Selected_Job_Type), COUNT($C$5:C1739), "")</f>
        <v/>
      </c>
      <c r="D1740" s="5">
        <v>41060.879687499997</v>
      </c>
      <c r="E1740" s="6">
        <v>70970</v>
      </c>
      <c r="F1740" s="3">
        <v>70970</v>
      </c>
      <c r="G1740" s="3" t="s">
        <v>36</v>
      </c>
      <c r="H1740" s="3">
        <f>tblSalaries[[#This Row],[clean Salary (in local currency)]]*VLOOKUP(tblSalaries[[#This Row],[Currency]],tblXrate[#Data],2,FALSE)</f>
        <v>70970</v>
      </c>
      <c r="I1740" s="3" t="s">
        <v>3594</v>
      </c>
      <c r="J1740" s="3" t="s">
        <v>112</v>
      </c>
      <c r="K1740" s="3" t="s">
        <v>0</v>
      </c>
      <c r="L1740" s="3" t="str">
        <f>VLOOKUP(tblSalaries[[#This Row],[Where do you work]],tblCountries[[Actual]:[Mapping]],2,FALSE)</f>
        <v>USA</v>
      </c>
      <c r="M1740" s="12" t="str">
        <f>VLOOKUP(tblSalaries[[#This Row],[clean Country]], mapping!$M$4:$N$137, 2, FALSE)</f>
        <v>US / Canada</v>
      </c>
      <c r="N1740" s="3" t="s">
        <v>38</v>
      </c>
      <c r="O1740" s="12">
        <v>5</v>
      </c>
      <c r="P1740" s="3">
        <v>17</v>
      </c>
    </row>
    <row r="1741" spans="2:16" ht="15" customHeight="1">
      <c r="B1741" s="3" t="s">
        <v>3595</v>
      </c>
      <c r="C1741" s="12" t="str">
        <f>IF(AND(tblSalaries[[#This Row],[Region]]=Selected_Region, tblSalaries[[#This Row],[Job Type]]=Selected_Job_Type), COUNT($C$5:C1740), "")</f>
        <v/>
      </c>
      <c r="D1741" s="5">
        <v>41059.096180555556</v>
      </c>
      <c r="E1741" s="6">
        <v>72000</v>
      </c>
      <c r="F1741" s="3">
        <v>72000</v>
      </c>
      <c r="G1741" s="3" t="s">
        <v>36</v>
      </c>
      <c r="H1741" s="3">
        <f>tblSalaries[[#This Row],[clean Salary (in local currency)]]*VLOOKUP(tblSalaries[[#This Row],[Currency]],tblXrate[#Data],2,FALSE)</f>
        <v>72000</v>
      </c>
      <c r="I1741" s="3" t="s">
        <v>3596</v>
      </c>
      <c r="J1741" s="3" t="s">
        <v>112</v>
      </c>
      <c r="K1741" s="3" t="s">
        <v>0</v>
      </c>
      <c r="L1741" s="3" t="str">
        <f>VLOOKUP(tblSalaries[[#This Row],[Where do you work]],tblCountries[[Actual]:[Mapping]],2,FALSE)</f>
        <v>USA</v>
      </c>
      <c r="M1741" s="12" t="str">
        <f>VLOOKUP(tblSalaries[[#This Row],[clean Country]], mapping!$M$4:$N$137, 2, FALSE)</f>
        <v>US / Canada</v>
      </c>
      <c r="N1741" s="3" t="s">
        <v>61</v>
      </c>
      <c r="O1741" s="12">
        <v>8</v>
      </c>
      <c r="P1741" s="3">
        <v>10</v>
      </c>
    </row>
    <row r="1742" spans="2:16" ht="15" customHeight="1">
      <c r="B1742" s="3" t="s">
        <v>3597</v>
      </c>
      <c r="C1742" s="12" t="str">
        <f>IF(AND(tblSalaries[[#This Row],[Region]]=Selected_Region, tblSalaries[[#This Row],[Job Type]]=Selected_Job_Type), COUNT($C$5:C1741), "")</f>
        <v/>
      </c>
      <c r="D1742" s="5">
        <v>41055.041006944448</v>
      </c>
      <c r="E1742" s="6">
        <v>65000</v>
      </c>
      <c r="F1742" s="3">
        <v>65000</v>
      </c>
      <c r="G1742" s="3" t="s">
        <v>36</v>
      </c>
      <c r="H1742" s="3">
        <f>tblSalaries[[#This Row],[clean Salary (in local currency)]]*VLOOKUP(tblSalaries[[#This Row],[Currency]],tblXrate[#Data],2,FALSE)</f>
        <v>65000</v>
      </c>
      <c r="I1742" s="3" t="s">
        <v>3598</v>
      </c>
      <c r="J1742" s="3" t="s">
        <v>184</v>
      </c>
      <c r="K1742" s="3" t="s">
        <v>0</v>
      </c>
      <c r="L1742" s="3" t="str">
        <f>VLOOKUP(tblSalaries[[#This Row],[Where do you work]],tblCountries[[Actual]:[Mapping]],2,FALSE)</f>
        <v>USA</v>
      </c>
      <c r="M1742" s="12" t="str">
        <f>VLOOKUP(tblSalaries[[#This Row],[clean Country]], mapping!$M$4:$N$137, 2, FALSE)</f>
        <v>US / Canada</v>
      </c>
      <c r="N1742" s="3" t="s">
        <v>34</v>
      </c>
      <c r="O1742" s="12">
        <v>2.5</v>
      </c>
    </row>
    <row r="1743" spans="2:16" ht="15" customHeight="1">
      <c r="B1743" s="3" t="s">
        <v>3451</v>
      </c>
      <c r="C1743" s="12" t="str">
        <f>IF(AND(tblSalaries[[#This Row],[Region]]=Selected_Region, tblSalaries[[#This Row],[Job Type]]=Selected_Job_Type), COUNT($C$5:C1742), "")</f>
        <v/>
      </c>
      <c r="D1743" s="5">
        <v>41058.085173611114</v>
      </c>
      <c r="E1743" s="6" t="s">
        <v>3452</v>
      </c>
      <c r="F1743" s="3">
        <v>40000</v>
      </c>
      <c r="G1743" s="3" t="s">
        <v>36</v>
      </c>
      <c r="H1743" s="3">
        <f>tblSalaries[[#This Row],[clean Salary (in local currency)]]*VLOOKUP(tblSalaries[[#This Row],[Currency]],tblXrate[#Data],2,FALSE)</f>
        <v>40000</v>
      </c>
      <c r="I1743" s="3" t="s">
        <v>3453</v>
      </c>
      <c r="J1743" s="3" t="s">
        <v>134</v>
      </c>
      <c r="K1743" s="3" t="s">
        <v>3454</v>
      </c>
      <c r="L1743" s="3" t="str">
        <f>VLOOKUP(tblSalaries[[#This Row],[Where do you work]],tblCountries[[Actual]:[Mapping]],2,FALSE)</f>
        <v>Pakistan</v>
      </c>
      <c r="M1743" s="12" t="str">
        <f>VLOOKUP(tblSalaries[[#This Row],[clean Country]], mapping!$M$4:$N$137, 2, FALSE)</f>
        <v>Asia</v>
      </c>
      <c r="N1743" s="3" t="s">
        <v>38</v>
      </c>
      <c r="O1743" s="12">
        <v>5</v>
      </c>
      <c r="P1743" s="3">
        <v>15</v>
      </c>
    </row>
    <row r="1744" spans="2:16" ht="15" customHeight="1">
      <c r="B1744" s="3" t="s">
        <v>3601</v>
      </c>
      <c r="C1744" s="12" t="str">
        <f>IF(AND(tblSalaries[[#This Row],[Region]]=Selected_Region, tblSalaries[[#This Row],[Job Type]]=Selected_Job_Type), COUNT($C$5:C1743), "")</f>
        <v/>
      </c>
      <c r="D1744" s="5">
        <v>41058.30672453704</v>
      </c>
      <c r="E1744" s="6">
        <v>50700</v>
      </c>
      <c r="F1744" s="3">
        <v>50700</v>
      </c>
      <c r="G1744" s="3" t="s">
        <v>36</v>
      </c>
      <c r="H1744" s="3">
        <f>tblSalaries[[#This Row],[clean Salary (in local currency)]]*VLOOKUP(tblSalaries[[#This Row],[Currency]],tblXrate[#Data],2,FALSE)</f>
        <v>50700</v>
      </c>
      <c r="I1744" s="3" t="s">
        <v>3602</v>
      </c>
      <c r="J1744" s="3" t="s">
        <v>112</v>
      </c>
      <c r="K1744" s="3" t="s">
        <v>227</v>
      </c>
      <c r="L1744" s="3" t="str">
        <f>VLOOKUP(tblSalaries[[#This Row],[Where do you work]],tblCountries[[Actual]:[Mapping]],2,FALSE)</f>
        <v>Brazil</v>
      </c>
      <c r="M1744" s="12" t="str">
        <f>VLOOKUP(tblSalaries[[#This Row],[clean Country]], mapping!$M$4:$N$137, 2, FALSE)</f>
        <v>Latin America</v>
      </c>
      <c r="N1744" s="3" t="s">
        <v>73</v>
      </c>
      <c r="O1744" s="12">
        <v>1.5</v>
      </c>
      <c r="P1744" s="3">
        <v>15</v>
      </c>
    </row>
    <row r="1745" spans="2:16" ht="15" customHeight="1">
      <c r="B1745" s="3" t="s">
        <v>1003</v>
      </c>
      <c r="C1745" s="12" t="str">
        <f>IF(AND(tblSalaries[[#This Row],[Region]]=Selected_Region, tblSalaries[[#This Row],[Job Type]]=Selected_Job_Type), COUNT($C$5:C1744), "")</f>
        <v/>
      </c>
      <c r="D1745" s="5">
        <v>41055.812071759261</v>
      </c>
      <c r="E1745" s="6" t="s">
        <v>1004</v>
      </c>
      <c r="F1745" s="3">
        <v>2250000</v>
      </c>
      <c r="G1745" s="3" t="s">
        <v>31</v>
      </c>
      <c r="H1745" s="3">
        <f>tblSalaries[[#This Row],[clean Salary (in local currency)]]*VLOOKUP(tblSalaries[[#This Row],[Currency]],tblXrate[#Data],2,FALSE)</f>
        <v>40067.812546745779</v>
      </c>
      <c r="I1745" s="3" t="s">
        <v>1005</v>
      </c>
      <c r="J1745" s="3" t="s">
        <v>45</v>
      </c>
      <c r="K1745" s="3" t="s">
        <v>1</v>
      </c>
      <c r="L1745" s="3" t="str">
        <f>VLOOKUP(tblSalaries[[#This Row],[Where do you work]],tblCountries[[Actual]:[Mapping]],2,FALSE)</f>
        <v>India</v>
      </c>
      <c r="M1745" s="12" t="str">
        <f>VLOOKUP(tblSalaries[[#This Row],[clean Country]], mapping!$M$4:$N$137, 2, FALSE)</f>
        <v>Asia</v>
      </c>
      <c r="N1745" s="3" t="s">
        <v>73</v>
      </c>
      <c r="O1745" s="12">
        <v>1.5</v>
      </c>
      <c r="P1745" s="3">
        <v>5</v>
      </c>
    </row>
    <row r="1746" spans="2:16" ht="15" customHeight="1">
      <c r="B1746" s="3" t="s">
        <v>298</v>
      </c>
      <c r="C1746" s="12" t="str">
        <f>IF(AND(tblSalaries[[#This Row],[Region]]=Selected_Region, tblSalaries[[#This Row],[Job Type]]=Selected_Job_Type), COUNT($C$5:C1745), "")</f>
        <v/>
      </c>
      <c r="D1746" s="5">
        <v>41055.594606481478</v>
      </c>
      <c r="E1746" s="6" t="s">
        <v>299</v>
      </c>
      <c r="F1746" s="3">
        <v>2300000</v>
      </c>
      <c r="G1746" s="3" t="s">
        <v>31</v>
      </c>
      <c r="H1746" s="3">
        <f>tblSalaries[[#This Row],[clean Salary (in local currency)]]*VLOOKUP(tblSalaries[[#This Row],[Currency]],tblXrate[#Data],2,FALSE)</f>
        <v>40958.208381117904</v>
      </c>
      <c r="I1746" s="3" t="s">
        <v>272</v>
      </c>
      <c r="J1746" s="3" t="s">
        <v>112</v>
      </c>
      <c r="K1746" s="3" t="s">
        <v>1</v>
      </c>
      <c r="L1746" s="3" t="str">
        <f>VLOOKUP(tblSalaries[[#This Row],[Where do you work]],tblCountries[[Actual]:[Mapping]],2,FALSE)</f>
        <v>India</v>
      </c>
      <c r="M1746" s="12" t="str">
        <f>VLOOKUP(tblSalaries[[#This Row],[clean Country]], mapping!$M$4:$N$137, 2, FALSE)</f>
        <v>Asia</v>
      </c>
      <c r="N1746" s="3" t="s">
        <v>61</v>
      </c>
      <c r="O1746" s="12">
        <v>8</v>
      </c>
      <c r="P1746" s="3">
        <v>5</v>
      </c>
    </row>
    <row r="1747" spans="2:16" ht="15" customHeight="1">
      <c r="B1747" s="3" t="s">
        <v>375</v>
      </c>
      <c r="C1747" s="12" t="str">
        <f>IF(AND(tblSalaries[[#This Row],[Region]]=Selected_Region, tblSalaries[[#This Row],[Job Type]]=Selected_Job_Type), COUNT($C$5:C1746), "")</f>
        <v/>
      </c>
      <c r="D1747" s="5">
        <v>41055.029143518521</v>
      </c>
      <c r="E1747" s="6">
        <v>2300000</v>
      </c>
      <c r="F1747" s="3">
        <v>2300000</v>
      </c>
      <c r="G1747" s="3" t="s">
        <v>31</v>
      </c>
      <c r="H1747" s="3">
        <f>tblSalaries[[#This Row],[clean Salary (in local currency)]]*VLOOKUP(tblSalaries[[#This Row],[Currency]],tblXrate[#Data],2,FALSE)</f>
        <v>40958.208381117904</v>
      </c>
      <c r="I1747" s="3" t="s">
        <v>376</v>
      </c>
      <c r="J1747" s="3" t="s">
        <v>112</v>
      </c>
      <c r="K1747" s="3" t="s">
        <v>1</v>
      </c>
      <c r="L1747" s="3" t="str">
        <f>VLOOKUP(tblSalaries[[#This Row],[Where do you work]],tblCountries[[Actual]:[Mapping]],2,FALSE)</f>
        <v>India</v>
      </c>
      <c r="M1747" s="12" t="str">
        <f>VLOOKUP(tblSalaries[[#This Row],[clean Country]], mapping!$M$4:$N$137, 2, FALSE)</f>
        <v>Asia</v>
      </c>
      <c r="N1747" s="3" t="s">
        <v>73</v>
      </c>
      <c r="O1747" s="12">
        <v>1.5</v>
      </c>
    </row>
    <row r="1748" spans="2:16" ht="15" customHeight="1">
      <c r="B1748" s="3" t="s">
        <v>2242</v>
      </c>
      <c r="C1748" s="12" t="str">
        <f>IF(AND(tblSalaries[[#This Row],[Region]]=Selected_Region, tblSalaries[[#This Row],[Job Type]]=Selected_Job_Type), COUNT($C$5:C1747), "")</f>
        <v/>
      </c>
      <c r="D1748" s="5">
        <v>41056.598738425928</v>
      </c>
      <c r="E1748" s="6" t="s">
        <v>2243</v>
      </c>
      <c r="F1748" s="3">
        <v>2300000</v>
      </c>
      <c r="G1748" s="3" t="s">
        <v>31</v>
      </c>
      <c r="H1748" s="3">
        <f>tblSalaries[[#This Row],[clean Salary (in local currency)]]*VLOOKUP(tblSalaries[[#This Row],[Currency]],tblXrate[#Data],2,FALSE)</f>
        <v>40958.208381117904</v>
      </c>
      <c r="I1748" s="3" t="s">
        <v>2244</v>
      </c>
      <c r="J1748" s="3" t="s">
        <v>134</v>
      </c>
      <c r="K1748" s="3" t="s">
        <v>1</v>
      </c>
      <c r="L1748" s="3" t="str">
        <f>VLOOKUP(tblSalaries[[#This Row],[Where do you work]],tblCountries[[Actual]:[Mapping]],2,FALSE)</f>
        <v>India</v>
      </c>
      <c r="M1748" s="12" t="str">
        <f>VLOOKUP(tblSalaries[[#This Row],[clean Country]], mapping!$M$4:$N$137, 2, FALSE)</f>
        <v>Asia</v>
      </c>
      <c r="N1748" s="3" t="s">
        <v>34</v>
      </c>
      <c r="O1748" s="12">
        <v>2.5</v>
      </c>
      <c r="P1748" s="3">
        <v>8</v>
      </c>
    </row>
    <row r="1749" spans="2:16" ht="15" customHeight="1">
      <c r="B1749" s="3" t="s">
        <v>2354</v>
      </c>
      <c r="C1749" s="12" t="str">
        <f>IF(AND(tblSalaries[[#This Row],[Region]]=Selected_Region, tblSalaries[[#This Row],[Job Type]]=Selected_Job_Type), COUNT($C$5:C1748), "")</f>
        <v/>
      </c>
      <c r="D1749" s="5">
        <v>41059.56722222222</v>
      </c>
      <c r="E1749" s="6">
        <v>41000</v>
      </c>
      <c r="F1749" s="3">
        <v>41000</v>
      </c>
      <c r="G1749" s="3" t="s">
        <v>36</v>
      </c>
      <c r="H1749" s="3">
        <f>tblSalaries[[#This Row],[clean Salary (in local currency)]]*VLOOKUP(tblSalaries[[#This Row],[Currency]],tblXrate[#Data],2,FALSE)</f>
        <v>41000</v>
      </c>
      <c r="I1749" s="3" t="s">
        <v>2351</v>
      </c>
      <c r="J1749" s="3" t="s">
        <v>112</v>
      </c>
      <c r="K1749" s="3" t="s">
        <v>2355</v>
      </c>
      <c r="L1749" s="3" t="str">
        <f>VLOOKUP(tblSalaries[[#This Row],[Where do you work]],tblCountries[[Actual]:[Mapping]],2,FALSE)</f>
        <v>Japan</v>
      </c>
      <c r="M1749" s="12" t="str">
        <f>VLOOKUP(tblSalaries[[#This Row],[clean Country]], mapping!$M$4:$N$137, 2, FALSE)</f>
        <v>Asia</v>
      </c>
      <c r="N1749" s="3" t="s">
        <v>34</v>
      </c>
      <c r="O1749" s="12">
        <v>2.5</v>
      </c>
      <c r="P1749" s="3">
        <v>2</v>
      </c>
    </row>
    <row r="1750" spans="2:16" ht="15" customHeight="1">
      <c r="B1750" s="3" t="s">
        <v>3615</v>
      </c>
      <c r="C1750" s="12" t="str">
        <f>IF(AND(tblSalaries[[#This Row],[Region]]=Selected_Region, tblSalaries[[#This Row],[Job Type]]=Selected_Job_Type), COUNT($C$5:C1749), "")</f>
        <v/>
      </c>
      <c r="D1750" s="5">
        <v>41058.043969907405</v>
      </c>
      <c r="E1750" s="6" t="s">
        <v>3616</v>
      </c>
      <c r="F1750" s="3">
        <v>40000</v>
      </c>
      <c r="G1750" s="3" t="s">
        <v>36</v>
      </c>
      <c r="H1750" s="3">
        <f>tblSalaries[[#This Row],[clean Salary (in local currency)]]*VLOOKUP(tblSalaries[[#This Row],[Currency]],tblXrate[#Data],2,FALSE)</f>
        <v>40000</v>
      </c>
      <c r="I1750" s="3" t="s">
        <v>3617</v>
      </c>
      <c r="J1750" s="3" t="s">
        <v>45</v>
      </c>
      <c r="K1750" s="3" t="s">
        <v>0</v>
      </c>
      <c r="L1750" s="3" t="str">
        <f>VLOOKUP(tblSalaries[[#This Row],[Where do you work]],tblCountries[[Actual]:[Mapping]],2,FALSE)</f>
        <v>USA</v>
      </c>
      <c r="M1750" s="12" t="str">
        <f>VLOOKUP(tblSalaries[[#This Row],[clean Country]], mapping!$M$4:$N$137, 2, FALSE)</f>
        <v>US / Canada</v>
      </c>
      <c r="N1750" s="3" t="s">
        <v>34</v>
      </c>
      <c r="O1750" s="12">
        <v>2.5</v>
      </c>
      <c r="P1750" s="3">
        <v>15</v>
      </c>
    </row>
    <row r="1751" spans="2:16" ht="15" customHeight="1">
      <c r="B1751" s="3" t="s">
        <v>3618</v>
      </c>
      <c r="C1751" s="12" t="str">
        <f>IF(AND(tblSalaries[[#This Row],[Region]]=Selected_Region, tblSalaries[[#This Row],[Job Type]]=Selected_Job_Type), COUNT($C$5:C1750), "")</f>
        <v/>
      </c>
      <c r="D1751" s="5">
        <v>41061.262025462966</v>
      </c>
      <c r="E1751" s="6">
        <v>50000</v>
      </c>
      <c r="F1751" s="3">
        <v>50000</v>
      </c>
      <c r="G1751" s="3" t="s">
        <v>36</v>
      </c>
      <c r="H1751" s="3">
        <f>tblSalaries[[#This Row],[clean Salary (in local currency)]]*VLOOKUP(tblSalaries[[#This Row],[Currency]],tblXrate[#Data],2,FALSE)</f>
        <v>50000</v>
      </c>
      <c r="I1751" s="3" t="s">
        <v>3617</v>
      </c>
      <c r="J1751" s="3" t="s">
        <v>45</v>
      </c>
      <c r="K1751" s="3" t="s">
        <v>0</v>
      </c>
      <c r="L1751" s="3" t="str">
        <f>VLOOKUP(tblSalaries[[#This Row],[Where do you work]],tblCountries[[Actual]:[Mapping]],2,FALSE)</f>
        <v>USA</v>
      </c>
      <c r="M1751" s="12" t="str">
        <f>VLOOKUP(tblSalaries[[#This Row],[clean Country]], mapping!$M$4:$N$137, 2, FALSE)</f>
        <v>US / Canada</v>
      </c>
      <c r="N1751" s="3" t="s">
        <v>38</v>
      </c>
      <c r="O1751" s="12">
        <v>5</v>
      </c>
      <c r="P1751" s="3">
        <v>15</v>
      </c>
    </row>
    <row r="1752" spans="2:16" ht="15" customHeight="1">
      <c r="B1752" s="3" t="s">
        <v>3619</v>
      </c>
      <c r="C1752" s="12" t="str">
        <f>IF(AND(tblSalaries[[#This Row],[Region]]=Selected_Region, tblSalaries[[#This Row],[Job Type]]=Selected_Job_Type), COUNT($C$5:C1751), "")</f>
        <v/>
      </c>
      <c r="D1752" s="5">
        <v>41066.351342592592</v>
      </c>
      <c r="E1752" s="6">
        <v>42000</v>
      </c>
      <c r="F1752" s="3">
        <v>42000</v>
      </c>
      <c r="G1752" s="3" t="s">
        <v>36</v>
      </c>
      <c r="H1752" s="3">
        <f>tblSalaries[[#This Row],[clean Salary (in local currency)]]*VLOOKUP(tblSalaries[[#This Row],[Currency]],tblXrate[#Data],2,FALSE)</f>
        <v>42000</v>
      </c>
      <c r="I1752" s="3" t="s">
        <v>3617</v>
      </c>
      <c r="J1752" s="3" t="s">
        <v>45</v>
      </c>
      <c r="K1752" s="3" t="s">
        <v>0</v>
      </c>
      <c r="L1752" s="3" t="str">
        <f>VLOOKUP(tblSalaries[[#This Row],[Where do you work]],tblCountries[[Actual]:[Mapping]],2,FALSE)</f>
        <v>USA</v>
      </c>
      <c r="M1752" s="12" t="str">
        <f>VLOOKUP(tblSalaries[[#This Row],[clean Country]], mapping!$M$4:$N$137, 2, FALSE)</f>
        <v>US / Canada</v>
      </c>
      <c r="N1752" s="3" t="s">
        <v>38</v>
      </c>
      <c r="O1752" s="12">
        <v>5</v>
      </c>
      <c r="P1752" s="3">
        <v>1</v>
      </c>
    </row>
    <row r="1753" spans="2:16" ht="15" customHeight="1">
      <c r="B1753" s="3" t="s">
        <v>3620</v>
      </c>
      <c r="C1753" s="12" t="str">
        <f>IF(AND(tblSalaries[[#This Row],[Region]]=Selected_Region, tblSalaries[[#This Row],[Job Type]]=Selected_Job_Type), COUNT($C$5:C1752), "")</f>
        <v/>
      </c>
      <c r="D1753" s="5">
        <v>41074.114386574074</v>
      </c>
      <c r="E1753" s="6">
        <v>57000</v>
      </c>
      <c r="F1753" s="3">
        <v>57000</v>
      </c>
      <c r="G1753" s="3" t="s">
        <v>36</v>
      </c>
      <c r="H1753" s="3">
        <f>tblSalaries[[#This Row],[clean Salary (in local currency)]]*VLOOKUP(tblSalaries[[#This Row],[Currency]],tblXrate[#Data],2,FALSE)</f>
        <v>57000</v>
      </c>
      <c r="I1753" s="3" t="s">
        <v>3617</v>
      </c>
      <c r="J1753" s="3" t="s">
        <v>45</v>
      </c>
      <c r="K1753" s="3" t="s">
        <v>0</v>
      </c>
      <c r="L1753" s="3" t="str">
        <f>VLOOKUP(tblSalaries[[#This Row],[Where do you work]],tblCountries[[Actual]:[Mapping]],2,FALSE)</f>
        <v>USA</v>
      </c>
      <c r="M1753" s="12" t="str">
        <f>VLOOKUP(tblSalaries[[#This Row],[clean Country]], mapping!$M$4:$N$137, 2, FALSE)</f>
        <v>US / Canada</v>
      </c>
      <c r="N1753" s="3" t="s">
        <v>38</v>
      </c>
      <c r="O1753" s="12">
        <v>5</v>
      </c>
      <c r="P1753" s="3">
        <v>9</v>
      </c>
    </row>
    <row r="1754" spans="2:16" ht="15" customHeight="1">
      <c r="B1754" s="3" t="s">
        <v>3621</v>
      </c>
      <c r="C1754" s="12" t="str">
        <f>IF(AND(tblSalaries[[#This Row],[Region]]=Selected_Region, tblSalaries[[#This Row],[Job Type]]=Selected_Job_Type), COUNT($C$5:C1753), "")</f>
        <v/>
      </c>
      <c r="D1754" s="5">
        <v>41057.437280092592</v>
      </c>
      <c r="E1754" s="6" t="s">
        <v>3622</v>
      </c>
      <c r="F1754" s="3">
        <v>45000</v>
      </c>
      <c r="G1754" s="3" t="s">
        <v>36</v>
      </c>
      <c r="H1754" s="3">
        <f>tblSalaries[[#This Row],[clean Salary (in local currency)]]*VLOOKUP(tblSalaries[[#This Row],[Currency]],tblXrate[#Data],2,FALSE)</f>
        <v>45000</v>
      </c>
      <c r="I1754" s="3" t="s">
        <v>3623</v>
      </c>
      <c r="J1754" s="3" t="s">
        <v>45</v>
      </c>
      <c r="K1754" s="3" t="s">
        <v>0</v>
      </c>
      <c r="L1754" s="3" t="str">
        <f>VLOOKUP(tblSalaries[[#This Row],[Where do you work]],tblCountries[[Actual]:[Mapping]],2,FALSE)</f>
        <v>USA</v>
      </c>
      <c r="M1754" s="12" t="str">
        <f>VLOOKUP(tblSalaries[[#This Row],[clean Country]], mapping!$M$4:$N$137, 2, FALSE)</f>
        <v>US / Canada</v>
      </c>
      <c r="N1754" s="3" t="s">
        <v>61</v>
      </c>
      <c r="O1754" s="12">
        <v>8</v>
      </c>
      <c r="P1754" s="3">
        <v>3</v>
      </c>
    </row>
    <row r="1755" spans="2:16" ht="15" customHeight="1">
      <c r="B1755" s="3" t="s">
        <v>3624</v>
      </c>
      <c r="C1755" s="12" t="str">
        <f>IF(AND(tblSalaries[[#This Row],[Region]]=Selected_Region, tblSalaries[[#This Row],[Job Type]]=Selected_Job_Type), COUNT($C$5:C1754), "")</f>
        <v/>
      </c>
      <c r="D1755" s="5">
        <v>41058.423344907409</v>
      </c>
      <c r="E1755" s="6">
        <v>45000</v>
      </c>
      <c r="F1755" s="3">
        <v>45000</v>
      </c>
      <c r="G1755" s="3" t="s">
        <v>36</v>
      </c>
      <c r="H1755" s="3">
        <f>tblSalaries[[#This Row],[clean Salary (in local currency)]]*VLOOKUP(tblSalaries[[#This Row],[Currency]],tblXrate[#Data],2,FALSE)</f>
        <v>45000</v>
      </c>
      <c r="I1755" s="3" t="s">
        <v>3625</v>
      </c>
      <c r="J1755" s="3" t="s">
        <v>112</v>
      </c>
      <c r="K1755" s="3" t="s">
        <v>0</v>
      </c>
      <c r="L1755" s="3" t="str">
        <f>VLOOKUP(tblSalaries[[#This Row],[Where do you work]],tblCountries[[Actual]:[Mapping]],2,FALSE)</f>
        <v>USA</v>
      </c>
      <c r="M1755" s="12" t="str">
        <f>VLOOKUP(tblSalaries[[#This Row],[clean Country]], mapping!$M$4:$N$137, 2, FALSE)</f>
        <v>US / Canada</v>
      </c>
      <c r="N1755" s="3" t="s">
        <v>38</v>
      </c>
      <c r="O1755" s="12">
        <v>5</v>
      </c>
      <c r="P1755" s="3">
        <v>7</v>
      </c>
    </row>
    <row r="1756" spans="2:16" ht="15" customHeight="1">
      <c r="B1756" s="3" t="s">
        <v>3626</v>
      </c>
      <c r="C1756" s="12" t="str">
        <f>IF(AND(tblSalaries[[#This Row],[Region]]=Selected_Region, tblSalaries[[#This Row],[Job Type]]=Selected_Job_Type), COUNT($C$5:C1755), "")</f>
        <v/>
      </c>
      <c r="D1756" s="5">
        <v>41055.093391203707</v>
      </c>
      <c r="E1756" s="6">
        <v>56000</v>
      </c>
      <c r="F1756" s="3">
        <v>56000</v>
      </c>
      <c r="G1756" s="3" t="s">
        <v>36</v>
      </c>
      <c r="H1756" s="3">
        <f>tblSalaries[[#This Row],[clean Salary (in local currency)]]*VLOOKUP(tblSalaries[[#This Row],[Currency]],tblXrate[#Data],2,FALSE)</f>
        <v>56000</v>
      </c>
      <c r="I1756" s="3" t="s">
        <v>3627</v>
      </c>
      <c r="J1756" s="3" t="s">
        <v>112</v>
      </c>
      <c r="K1756" s="3" t="s">
        <v>0</v>
      </c>
      <c r="L1756" s="3" t="str">
        <f>VLOOKUP(tblSalaries[[#This Row],[Where do you work]],tblCountries[[Actual]:[Mapping]],2,FALSE)</f>
        <v>USA</v>
      </c>
      <c r="M1756" s="12" t="str">
        <f>VLOOKUP(tblSalaries[[#This Row],[clean Country]], mapping!$M$4:$N$137, 2, FALSE)</f>
        <v>US / Canada</v>
      </c>
      <c r="N1756" s="3" t="s">
        <v>38</v>
      </c>
      <c r="O1756" s="12">
        <v>5</v>
      </c>
    </row>
    <row r="1757" spans="2:16" ht="15" customHeight="1">
      <c r="B1757" s="3" t="s">
        <v>3628</v>
      </c>
      <c r="C1757" s="12" t="str">
        <f>IF(AND(tblSalaries[[#This Row],[Region]]=Selected_Region, tblSalaries[[#This Row],[Job Type]]=Selected_Job_Type), COUNT($C$5:C1756), "")</f>
        <v/>
      </c>
      <c r="D1757" s="5">
        <v>41058.113703703704</v>
      </c>
      <c r="E1757" s="6" t="s">
        <v>3629</v>
      </c>
      <c r="F1757" s="3">
        <v>62000</v>
      </c>
      <c r="G1757" s="3" t="s">
        <v>43</v>
      </c>
      <c r="H1757" s="3">
        <f>tblSalaries[[#This Row],[clean Salary (in local currency)]]*VLOOKUP(tblSalaries[[#This Row],[Currency]],tblXrate[#Data],2,FALSE)</f>
        <v>78764.765217479682</v>
      </c>
      <c r="I1757" s="3" t="s">
        <v>3630</v>
      </c>
      <c r="J1757" s="3" t="s">
        <v>112</v>
      </c>
      <c r="K1757" s="3" t="s">
        <v>119</v>
      </c>
      <c r="L1757" s="3" t="str">
        <f>VLOOKUP(tblSalaries[[#This Row],[Where do you work]],tblCountries[[Actual]:[Mapping]],2,FALSE)</f>
        <v>Netherlands</v>
      </c>
      <c r="M1757" s="12" t="str">
        <f>VLOOKUP(tblSalaries[[#This Row],[clean Country]], mapping!$M$4:$N$137, 2, FALSE)</f>
        <v>EU</v>
      </c>
      <c r="N1757" s="3" t="s">
        <v>38</v>
      </c>
      <c r="O1757" s="12">
        <v>5</v>
      </c>
      <c r="P1757" s="3">
        <v>15</v>
      </c>
    </row>
    <row r="1758" spans="2:16" ht="15" customHeight="1">
      <c r="B1758" s="3" t="s">
        <v>1625</v>
      </c>
      <c r="C1758" s="12" t="str">
        <f>IF(AND(tblSalaries[[#This Row],[Region]]=Selected_Region, tblSalaries[[#This Row],[Job Type]]=Selected_Job_Type), COUNT($C$5:C1757), "")</f>
        <v/>
      </c>
      <c r="D1758" s="5">
        <v>41055.034849537034</v>
      </c>
      <c r="E1758" s="6">
        <v>41.405999999999999</v>
      </c>
      <c r="F1758" s="3">
        <v>41406</v>
      </c>
      <c r="G1758" s="3" t="s">
        <v>36</v>
      </c>
      <c r="H1758" s="3">
        <f>tblSalaries[[#This Row],[clean Salary (in local currency)]]*VLOOKUP(tblSalaries[[#This Row],[Currency]],tblXrate[#Data],2,FALSE)</f>
        <v>41406</v>
      </c>
      <c r="I1758" s="3" t="s">
        <v>1626</v>
      </c>
      <c r="J1758" s="3" t="s">
        <v>112</v>
      </c>
      <c r="K1758" s="3" t="s">
        <v>50</v>
      </c>
      <c r="L1758" s="3" t="str">
        <f>VLOOKUP(tblSalaries[[#This Row],[Where do you work]],tblCountries[[Actual]:[Mapping]],2,FALSE)</f>
        <v>Canada</v>
      </c>
      <c r="M1758" s="12" t="str">
        <f>VLOOKUP(tblSalaries[[#This Row],[clean Country]], mapping!$M$4:$N$137, 2, FALSE)</f>
        <v>US / Canada</v>
      </c>
      <c r="N1758" s="3" t="s">
        <v>73</v>
      </c>
      <c r="O1758" s="12">
        <v>1.5</v>
      </c>
    </row>
    <row r="1759" spans="2:16" ht="15" customHeight="1">
      <c r="B1759" s="3" t="s">
        <v>30</v>
      </c>
      <c r="C1759" s="12" t="str">
        <f>IF(AND(tblSalaries[[#This Row],[Region]]=Selected_Region, tblSalaries[[#This Row],[Job Type]]=Selected_Job_Type), COUNT($C$5:C1758), "")</f>
        <v/>
      </c>
      <c r="D1759" s="5">
        <v>41076.772210648145</v>
      </c>
      <c r="E1759" s="6">
        <v>2342342</v>
      </c>
      <c r="F1759" s="3">
        <v>2342342</v>
      </c>
      <c r="G1759" s="3" t="s">
        <v>31</v>
      </c>
      <c r="H1759" s="3">
        <f>tblSalaries[[#This Row],[clean Salary (in local currency)]]*VLOOKUP(tblSalaries[[#This Row],[Currency]],tblXrate[#Data],2,FALSE)</f>
        <v>41712.231189497601</v>
      </c>
      <c r="I1759" s="3" t="s">
        <v>32</v>
      </c>
      <c r="J1759" s="3" t="s">
        <v>33</v>
      </c>
      <c r="K1759" s="3" t="s">
        <v>1</v>
      </c>
      <c r="L1759" s="3" t="str">
        <f>VLOOKUP(tblSalaries[[#This Row],[Where do you work]],tblCountries[[Actual]:[Mapping]],2,FALSE)</f>
        <v>India</v>
      </c>
      <c r="M1759" s="29" t="str">
        <f>VLOOKUP(tblSalaries[[#This Row],[clean Country]], mapping!$M$4:$N$137, 2, FALSE)</f>
        <v>Asia</v>
      </c>
      <c r="N1759" s="3" t="s">
        <v>34</v>
      </c>
      <c r="O1759" s="11">
        <v>2.5</v>
      </c>
      <c r="P1759" s="3">
        <v>12</v>
      </c>
    </row>
    <row r="1760" spans="2:16" ht="15" customHeight="1">
      <c r="B1760" s="3" t="s">
        <v>3635</v>
      </c>
      <c r="C1760" s="12" t="str">
        <f>IF(AND(tblSalaries[[#This Row],[Region]]=Selected_Region, tblSalaries[[#This Row],[Job Type]]=Selected_Job_Type), COUNT($C$5:C1759), "")</f>
        <v/>
      </c>
      <c r="D1760" s="5">
        <v>41055.714861111112</v>
      </c>
      <c r="E1760" s="6" t="s">
        <v>3636</v>
      </c>
      <c r="F1760" s="3">
        <v>14960</v>
      </c>
      <c r="G1760" s="3" t="s">
        <v>36</v>
      </c>
      <c r="H1760" s="3">
        <f>tblSalaries[[#This Row],[clean Salary (in local currency)]]*VLOOKUP(tblSalaries[[#This Row],[Currency]],tblXrate[#Data],2,FALSE)</f>
        <v>14960</v>
      </c>
      <c r="I1760" s="3" t="s">
        <v>3637</v>
      </c>
      <c r="J1760" s="3" t="s">
        <v>433</v>
      </c>
      <c r="K1760" s="3" t="s">
        <v>77</v>
      </c>
      <c r="L1760" s="3" t="str">
        <f>VLOOKUP(tblSalaries[[#This Row],[Where do you work]],tblCountries[[Actual]:[Mapping]],2,FALSE)</f>
        <v>Saudi Arabia</v>
      </c>
      <c r="M1760" s="12" t="str">
        <f>VLOOKUP(tblSalaries[[#This Row],[clean Country]], mapping!$M$4:$N$137, 2, FALSE)</f>
        <v>Middle East</v>
      </c>
      <c r="N1760" s="3" t="s">
        <v>61</v>
      </c>
      <c r="O1760" s="12">
        <v>8</v>
      </c>
      <c r="P1760" s="3">
        <v>2</v>
      </c>
    </row>
    <row r="1761" spans="2:16" ht="15" customHeight="1">
      <c r="B1761" s="3" t="s">
        <v>1857</v>
      </c>
      <c r="C1761" s="12" t="str">
        <f>IF(AND(tblSalaries[[#This Row],[Region]]=Selected_Region, tblSalaries[[#This Row],[Job Type]]=Selected_Job_Type), COUNT($C$5:C1760), "")</f>
        <v/>
      </c>
      <c r="D1761" s="5">
        <v>41057.771423611113</v>
      </c>
      <c r="E1761" s="6" t="s">
        <v>1858</v>
      </c>
      <c r="F1761" s="3">
        <v>2400000</v>
      </c>
      <c r="G1761" s="3" t="s">
        <v>31</v>
      </c>
      <c r="H1761" s="3">
        <f>tblSalaries[[#This Row],[clean Salary (in local currency)]]*VLOOKUP(tblSalaries[[#This Row],[Currency]],tblXrate[#Data],2,FALSE)</f>
        <v>42739.000049862167</v>
      </c>
      <c r="I1761" s="3" t="s">
        <v>1859</v>
      </c>
      <c r="J1761" s="3" t="s">
        <v>134</v>
      </c>
      <c r="K1761" s="3" t="s">
        <v>1</v>
      </c>
      <c r="L1761" s="3" t="str">
        <f>VLOOKUP(tblSalaries[[#This Row],[Where do you work]],tblCountries[[Actual]:[Mapping]],2,FALSE)</f>
        <v>India</v>
      </c>
      <c r="M1761" s="12" t="str">
        <f>VLOOKUP(tblSalaries[[#This Row],[clean Country]], mapping!$M$4:$N$137, 2, FALSE)</f>
        <v>Asia</v>
      </c>
      <c r="N1761" s="3" t="s">
        <v>61</v>
      </c>
      <c r="O1761" s="12">
        <v>8</v>
      </c>
      <c r="P1761" s="3">
        <v>10</v>
      </c>
    </row>
    <row r="1762" spans="2:16" ht="15" customHeight="1">
      <c r="B1762" s="3" t="s">
        <v>3640</v>
      </c>
      <c r="C1762" s="12" t="str">
        <f>IF(AND(tblSalaries[[#This Row],[Region]]=Selected_Region, tblSalaries[[#This Row],[Job Type]]=Selected_Job_Type), COUNT($C$5:C1761), "")</f>
        <v/>
      </c>
      <c r="D1762" s="5">
        <v>41056.409375000003</v>
      </c>
      <c r="E1762" s="6">
        <v>5000</v>
      </c>
      <c r="F1762" s="3">
        <v>60000</v>
      </c>
      <c r="G1762" s="3" t="s">
        <v>36</v>
      </c>
      <c r="H1762" s="3">
        <f>tblSalaries[[#This Row],[clean Salary (in local currency)]]*VLOOKUP(tblSalaries[[#This Row],[Currency]],tblXrate[#Data],2,FALSE)</f>
        <v>60000</v>
      </c>
      <c r="I1762" s="3" t="s">
        <v>3641</v>
      </c>
      <c r="J1762" s="3" t="s">
        <v>112</v>
      </c>
      <c r="K1762" s="3" t="s">
        <v>0</v>
      </c>
      <c r="L1762" s="3" t="str">
        <f>VLOOKUP(tblSalaries[[#This Row],[Where do you work]],tblCountries[[Actual]:[Mapping]],2,FALSE)</f>
        <v>USA</v>
      </c>
      <c r="M1762" s="12" t="str">
        <f>VLOOKUP(tblSalaries[[#This Row],[clean Country]], mapping!$M$4:$N$137, 2, FALSE)</f>
        <v>US / Canada</v>
      </c>
      <c r="N1762" s="3" t="s">
        <v>34</v>
      </c>
      <c r="O1762" s="12">
        <v>2.5</v>
      </c>
      <c r="P1762" s="3">
        <v>8</v>
      </c>
    </row>
    <row r="1763" spans="2:16" ht="15" customHeight="1">
      <c r="B1763" s="3" t="s">
        <v>3642</v>
      </c>
      <c r="C1763" s="12" t="str">
        <f>IF(AND(tblSalaries[[#This Row],[Region]]=Selected_Region, tblSalaries[[#This Row],[Job Type]]=Selected_Job_Type), COUNT($C$5:C1762), "")</f>
        <v/>
      </c>
      <c r="D1763" s="5">
        <v>41055.028657407405</v>
      </c>
      <c r="E1763" s="6" t="s">
        <v>3643</v>
      </c>
      <c r="F1763" s="3">
        <v>85000</v>
      </c>
      <c r="G1763" s="3" t="s">
        <v>36</v>
      </c>
      <c r="H1763" s="3">
        <f>tblSalaries[[#This Row],[clean Salary (in local currency)]]*VLOOKUP(tblSalaries[[#This Row],[Currency]],tblXrate[#Data],2,FALSE)</f>
        <v>85000</v>
      </c>
      <c r="I1763" s="3" t="s">
        <v>3644</v>
      </c>
      <c r="J1763" s="3" t="s">
        <v>112</v>
      </c>
      <c r="K1763" s="3" t="s">
        <v>0</v>
      </c>
      <c r="L1763" s="3" t="str">
        <f>VLOOKUP(tblSalaries[[#This Row],[Where do you work]],tblCountries[[Actual]:[Mapping]],2,FALSE)</f>
        <v>USA</v>
      </c>
      <c r="M1763" s="12" t="str">
        <f>VLOOKUP(tblSalaries[[#This Row],[clean Country]], mapping!$M$4:$N$137, 2, FALSE)</f>
        <v>US / Canada</v>
      </c>
      <c r="N1763" s="3" t="s">
        <v>38</v>
      </c>
      <c r="O1763" s="12">
        <v>5</v>
      </c>
    </row>
    <row r="1764" spans="2:16" ht="15" customHeight="1">
      <c r="B1764" s="3" t="s">
        <v>3861</v>
      </c>
      <c r="C1764" s="12" t="str">
        <f>IF(AND(tblSalaries[[#This Row],[Region]]=Selected_Region, tblSalaries[[#This Row],[Job Type]]=Selected_Job_Type), COUNT($C$5:C1763), "")</f>
        <v/>
      </c>
      <c r="D1764" s="5">
        <v>41057.648344907408</v>
      </c>
      <c r="E1764" s="6" t="s">
        <v>3862</v>
      </c>
      <c r="F1764" s="3">
        <v>2500000</v>
      </c>
      <c r="G1764" s="3" t="s">
        <v>31</v>
      </c>
      <c r="H1764" s="3">
        <f>tblSalaries[[#This Row],[clean Salary (in local currency)]]*VLOOKUP(tblSalaries[[#This Row],[Currency]],tblXrate[#Data],2,FALSE)</f>
        <v>44519.791718606422</v>
      </c>
      <c r="I1764" s="3" t="s">
        <v>3863</v>
      </c>
      <c r="J1764" s="3" t="s">
        <v>444</v>
      </c>
      <c r="K1764" s="3" t="s">
        <v>1</v>
      </c>
      <c r="L1764" s="3" t="str">
        <f>VLOOKUP(tblSalaries[[#This Row],[Where do you work]],tblCountries[[Actual]:[Mapping]],2,FALSE)</f>
        <v>India</v>
      </c>
      <c r="M1764" s="12" t="str">
        <f>VLOOKUP(tblSalaries[[#This Row],[clean Country]], mapping!$M$4:$N$137, 2, FALSE)</f>
        <v>Asia</v>
      </c>
      <c r="N1764" s="3" t="s">
        <v>38</v>
      </c>
      <c r="O1764" s="12">
        <v>5</v>
      </c>
      <c r="P1764" s="3">
        <v>9</v>
      </c>
    </row>
    <row r="1765" spans="2:16" ht="15" customHeight="1">
      <c r="B1765" s="3" t="s">
        <v>3648</v>
      </c>
      <c r="C1765" s="12" t="str">
        <f>IF(AND(tblSalaries[[#This Row],[Region]]=Selected_Region, tblSalaries[[#This Row],[Job Type]]=Selected_Job_Type), COUNT($C$5:C1764), "")</f>
        <v/>
      </c>
      <c r="D1765" s="5">
        <v>41055.037291666667</v>
      </c>
      <c r="E1765" s="6">
        <v>100000</v>
      </c>
      <c r="F1765" s="3">
        <v>100000</v>
      </c>
      <c r="G1765" s="3" t="s">
        <v>36</v>
      </c>
      <c r="H1765" s="3">
        <f>tblSalaries[[#This Row],[clean Salary (in local currency)]]*VLOOKUP(tblSalaries[[#This Row],[Currency]],tblXrate[#Data],2,FALSE)</f>
        <v>100000</v>
      </c>
      <c r="I1765" s="3" t="s">
        <v>3649</v>
      </c>
      <c r="J1765" s="3" t="s">
        <v>134</v>
      </c>
      <c r="K1765" s="3" t="s">
        <v>0</v>
      </c>
      <c r="L1765" s="3" t="str">
        <f>VLOOKUP(tblSalaries[[#This Row],[Where do you work]],tblCountries[[Actual]:[Mapping]],2,FALSE)</f>
        <v>USA</v>
      </c>
      <c r="M1765" s="12" t="str">
        <f>VLOOKUP(tblSalaries[[#This Row],[clean Country]], mapping!$M$4:$N$137, 2, FALSE)</f>
        <v>US / Canada</v>
      </c>
      <c r="N1765" s="3" t="s">
        <v>61</v>
      </c>
      <c r="O1765" s="12">
        <v>8</v>
      </c>
    </row>
    <row r="1766" spans="2:16" ht="15" customHeight="1">
      <c r="B1766" s="3" t="s">
        <v>3650</v>
      </c>
      <c r="C1766" s="12" t="str">
        <f>IF(AND(tblSalaries[[#This Row],[Region]]=Selected_Region, tblSalaries[[#This Row],[Job Type]]=Selected_Job_Type), COUNT($C$5:C1765), "")</f>
        <v/>
      </c>
      <c r="D1766" s="5">
        <v>41055.015844907408</v>
      </c>
      <c r="E1766" s="6" t="s">
        <v>3651</v>
      </c>
      <c r="F1766" s="3">
        <v>81000</v>
      </c>
      <c r="G1766" s="3" t="s">
        <v>36</v>
      </c>
      <c r="H1766" s="3">
        <f>tblSalaries[[#This Row],[clean Salary (in local currency)]]*VLOOKUP(tblSalaries[[#This Row],[Currency]],tblXrate[#Data],2,FALSE)</f>
        <v>81000</v>
      </c>
      <c r="I1766" s="3" t="s">
        <v>3652</v>
      </c>
      <c r="J1766" s="3" t="s">
        <v>41</v>
      </c>
      <c r="K1766" s="3" t="s">
        <v>89</v>
      </c>
      <c r="L1766" s="3" t="str">
        <f>VLOOKUP(tblSalaries[[#This Row],[Where do you work]],tblCountries[[Actual]:[Mapping]],2,FALSE)</f>
        <v>UK</v>
      </c>
      <c r="M1766" s="12" t="str">
        <f>VLOOKUP(tblSalaries[[#This Row],[clean Country]], mapping!$M$4:$N$137, 2, FALSE)</f>
        <v>EU</v>
      </c>
      <c r="N1766" s="3" t="s">
        <v>38</v>
      </c>
      <c r="O1766" s="12">
        <v>5</v>
      </c>
    </row>
    <row r="1767" spans="2:16" ht="15" customHeight="1">
      <c r="B1767" s="3" t="s">
        <v>230</v>
      </c>
      <c r="C1767" s="12" t="str">
        <f>IF(AND(tblSalaries[[#This Row],[Region]]=Selected_Region, tblSalaries[[#This Row],[Job Type]]=Selected_Job_Type), COUNT($C$5:C1766), "")</f>
        <v/>
      </c>
      <c r="D1767" s="5">
        <v>41055.774537037039</v>
      </c>
      <c r="E1767" s="6" t="s">
        <v>231</v>
      </c>
      <c r="F1767" s="3">
        <v>45000</v>
      </c>
      <c r="G1767" s="3" t="s">
        <v>36</v>
      </c>
      <c r="H1767" s="3">
        <f>tblSalaries[[#This Row],[clean Salary (in local currency)]]*VLOOKUP(tblSalaries[[#This Row],[Currency]],tblXrate[#Data],2,FALSE)</f>
        <v>45000</v>
      </c>
      <c r="I1767" s="3" t="s">
        <v>229</v>
      </c>
      <c r="J1767" s="3" t="s">
        <v>134</v>
      </c>
      <c r="K1767" s="3" t="s">
        <v>1</v>
      </c>
      <c r="L1767" s="3" t="str">
        <f>VLOOKUP(tblSalaries[[#This Row],[Where do you work]],tblCountries[[Actual]:[Mapping]],2,FALSE)</f>
        <v>India</v>
      </c>
      <c r="M1767" s="12" t="str">
        <f>VLOOKUP(tblSalaries[[#This Row],[clean Country]], mapping!$M$4:$N$137, 2, FALSE)</f>
        <v>Asia</v>
      </c>
      <c r="N1767" s="3" t="s">
        <v>73</v>
      </c>
      <c r="O1767" s="12">
        <v>1.5</v>
      </c>
      <c r="P1767" s="3">
        <v>15</v>
      </c>
    </row>
    <row r="1768" spans="2:16" ht="15" customHeight="1">
      <c r="B1768" s="3" t="s">
        <v>3656</v>
      </c>
      <c r="C1768" s="12" t="str">
        <f>IF(AND(tblSalaries[[#This Row],[Region]]=Selected_Region, tblSalaries[[#This Row],[Job Type]]=Selected_Job_Type), COUNT($C$5:C1767), "")</f>
        <v/>
      </c>
      <c r="D1768" s="5">
        <v>41058.941168981481</v>
      </c>
      <c r="E1768" s="6">
        <v>95000</v>
      </c>
      <c r="F1768" s="3">
        <v>95000</v>
      </c>
      <c r="G1768" s="3" t="s">
        <v>36</v>
      </c>
      <c r="H1768" s="3">
        <f>tblSalaries[[#This Row],[clean Salary (in local currency)]]*VLOOKUP(tblSalaries[[#This Row],[Currency]],tblXrate[#Data],2,FALSE)</f>
        <v>95000</v>
      </c>
      <c r="I1768" s="3" t="s">
        <v>3657</v>
      </c>
      <c r="J1768" s="3" t="s">
        <v>374</v>
      </c>
      <c r="K1768" s="3" t="s">
        <v>0</v>
      </c>
      <c r="L1768" s="3" t="str">
        <f>VLOOKUP(tblSalaries[[#This Row],[Where do you work]],tblCountries[[Actual]:[Mapping]],2,FALSE)</f>
        <v>USA</v>
      </c>
      <c r="M1768" s="12" t="str">
        <f>VLOOKUP(tblSalaries[[#This Row],[clean Country]], mapping!$M$4:$N$137, 2, FALSE)</f>
        <v>US / Canada</v>
      </c>
      <c r="N1768" s="3" t="s">
        <v>38</v>
      </c>
      <c r="O1768" s="12">
        <v>5</v>
      </c>
      <c r="P1768" s="3">
        <v>14</v>
      </c>
    </row>
    <row r="1769" spans="2:16" ht="15" customHeight="1">
      <c r="B1769" s="3" t="s">
        <v>3658</v>
      </c>
      <c r="C1769" s="12" t="str">
        <f>IF(AND(tblSalaries[[#This Row],[Region]]=Selected_Region, tblSalaries[[#This Row],[Job Type]]=Selected_Job_Type), COUNT($C$5:C1768), "")</f>
        <v/>
      </c>
      <c r="D1769" s="5">
        <v>41059.580868055556</v>
      </c>
      <c r="E1769" s="6">
        <v>50000</v>
      </c>
      <c r="F1769" s="3">
        <v>50000</v>
      </c>
      <c r="G1769" s="3" t="s">
        <v>92</v>
      </c>
      <c r="H1769" s="3">
        <f>tblSalaries[[#This Row],[clean Salary (in local currency)]]*VLOOKUP(tblSalaries[[#This Row],[Currency]],tblXrate[#Data],2,FALSE)</f>
        <v>39879.404680246938</v>
      </c>
      <c r="I1769" s="3" t="s">
        <v>3659</v>
      </c>
      <c r="J1769" s="3" t="s">
        <v>374</v>
      </c>
      <c r="K1769" s="3" t="s">
        <v>3660</v>
      </c>
      <c r="L1769" s="3" t="str">
        <f>VLOOKUP(tblSalaries[[#This Row],[Where do you work]],tblCountries[[Actual]:[Mapping]],2,FALSE)</f>
        <v>New Zealand</v>
      </c>
      <c r="M1769" s="12" t="str">
        <f>VLOOKUP(tblSalaries[[#This Row],[clean Country]], mapping!$M$4:$N$137, 2, FALSE)</f>
        <v>Pacific</v>
      </c>
      <c r="N1769" s="3" t="s">
        <v>38</v>
      </c>
      <c r="O1769" s="12">
        <v>5</v>
      </c>
      <c r="P1769" s="3">
        <v>5</v>
      </c>
    </row>
    <row r="1770" spans="2:16" ht="15" customHeight="1">
      <c r="B1770" s="3" t="s">
        <v>3661</v>
      </c>
      <c r="C1770" s="12" t="str">
        <f>IF(AND(tblSalaries[[#This Row],[Region]]=Selected_Region, tblSalaries[[#This Row],[Job Type]]=Selected_Job_Type), COUNT($C$5:C1769), "")</f>
        <v/>
      </c>
      <c r="D1770" s="5">
        <v>41066.311666666668</v>
      </c>
      <c r="E1770" s="6">
        <v>10000</v>
      </c>
      <c r="F1770" s="3">
        <v>10000</v>
      </c>
      <c r="G1770" s="3" t="s">
        <v>36</v>
      </c>
      <c r="H1770" s="3">
        <f>tblSalaries[[#This Row],[clean Salary (in local currency)]]*VLOOKUP(tblSalaries[[#This Row],[Currency]],tblXrate[#Data],2,FALSE)</f>
        <v>10000</v>
      </c>
      <c r="I1770" s="3" t="s">
        <v>3662</v>
      </c>
      <c r="J1770" s="3" t="s">
        <v>112</v>
      </c>
      <c r="K1770" s="3" t="s">
        <v>0</v>
      </c>
      <c r="L1770" s="3" t="str">
        <f>VLOOKUP(tblSalaries[[#This Row],[Where do you work]],tblCountries[[Actual]:[Mapping]],2,FALSE)</f>
        <v>USA</v>
      </c>
      <c r="M1770" s="12" t="str">
        <f>VLOOKUP(tblSalaries[[#This Row],[clean Country]], mapping!$M$4:$N$137, 2, FALSE)</f>
        <v>US / Canada</v>
      </c>
      <c r="N1770" s="3" t="s">
        <v>38</v>
      </c>
      <c r="O1770" s="12">
        <v>5</v>
      </c>
      <c r="P1770" s="3">
        <v>2</v>
      </c>
    </row>
    <row r="1771" spans="2:16" ht="15" customHeight="1">
      <c r="B1771" s="3" t="s">
        <v>3663</v>
      </c>
      <c r="C1771" s="12" t="str">
        <f>IF(AND(tblSalaries[[#This Row],[Region]]=Selected_Region, tblSalaries[[#This Row],[Job Type]]=Selected_Job_Type), COUNT($C$5:C1770), "")</f>
        <v/>
      </c>
      <c r="D1771" s="5">
        <v>41056.49324074074</v>
      </c>
      <c r="E1771" s="6">
        <v>1000</v>
      </c>
      <c r="F1771" s="3">
        <v>12000</v>
      </c>
      <c r="G1771" s="3" t="s">
        <v>36</v>
      </c>
      <c r="H1771" s="3">
        <f>tblSalaries[[#This Row],[clean Salary (in local currency)]]*VLOOKUP(tblSalaries[[#This Row],[Currency]],tblXrate[#Data],2,FALSE)</f>
        <v>12000</v>
      </c>
      <c r="I1771" s="3" t="s">
        <v>3664</v>
      </c>
      <c r="J1771" s="3" t="s">
        <v>134</v>
      </c>
      <c r="K1771" s="3" t="s">
        <v>67</v>
      </c>
      <c r="L1771" s="3" t="str">
        <f>VLOOKUP(tblSalaries[[#This Row],[Where do you work]],tblCountries[[Actual]:[Mapping]],2,FALSE)</f>
        <v>UAE</v>
      </c>
      <c r="M1771" s="12" t="str">
        <f>VLOOKUP(tblSalaries[[#This Row],[clean Country]], mapping!$M$4:$N$137, 2, FALSE)</f>
        <v>Middle East</v>
      </c>
      <c r="N1771" s="3" t="s">
        <v>61</v>
      </c>
      <c r="O1771" s="12">
        <v>8</v>
      </c>
      <c r="P1771" s="3">
        <v>18</v>
      </c>
    </row>
    <row r="1772" spans="2:16" ht="15" customHeight="1">
      <c r="B1772" s="3" t="s">
        <v>3665</v>
      </c>
      <c r="C1772" s="12" t="str">
        <f>IF(AND(tblSalaries[[#This Row],[Region]]=Selected_Region, tblSalaries[[#This Row],[Job Type]]=Selected_Job_Type), COUNT($C$5:C1771), "")</f>
        <v/>
      </c>
      <c r="D1772" s="5">
        <v>41055.102662037039</v>
      </c>
      <c r="E1772" s="6" t="s">
        <v>3666</v>
      </c>
      <c r="F1772" s="3">
        <v>30000</v>
      </c>
      <c r="G1772" s="3" t="s">
        <v>36</v>
      </c>
      <c r="H1772" s="3">
        <f>tblSalaries[[#This Row],[clean Salary (in local currency)]]*VLOOKUP(tblSalaries[[#This Row],[Currency]],tblXrate[#Data],2,FALSE)</f>
        <v>30000</v>
      </c>
      <c r="I1772" s="3" t="s">
        <v>3667</v>
      </c>
      <c r="J1772" s="3" t="s">
        <v>134</v>
      </c>
      <c r="K1772" s="3" t="s">
        <v>0</v>
      </c>
      <c r="L1772" s="3" t="str">
        <f>VLOOKUP(tblSalaries[[#This Row],[Where do you work]],tblCountries[[Actual]:[Mapping]],2,FALSE)</f>
        <v>USA</v>
      </c>
      <c r="M1772" s="12" t="str">
        <f>VLOOKUP(tblSalaries[[#This Row],[clean Country]], mapping!$M$4:$N$137, 2, FALSE)</f>
        <v>US / Canada</v>
      </c>
      <c r="N1772" s="3" t="s">
        <v>34</v>
      </c>
      <c r="O1772" s="12">
        <v>2.5</v>
      </c>
    </row>
    <row r="1773" spans="2:16" ht="15" customHeight="1">
      <c r="B1773" s="3" t="s">
        <v>1530</v>
      </c>
      <c r="C1773" s="12" t="str">
        <f>IF(AND(tblSalaries[[#This Row],[Region]]=Selected_Region, tblSalaries[[#This Row],[Job Type]]=Selected_Job_Type), COUNT($C$5:C1772), "")</f>
        <v/>
      </c>
      <c r="D1773" s="5">
        <v>41057.536030092589</v>
      </c>
      <c r="E1773" s="6">
        <v>45000</v>
      </c>
      <c r="F1773" s="3">
        <v>45000</v>
      </c>
      <c r="G1773" s="3" t="s">
        <v>36</v>
      </c>
      <c r="H1773" s="3">
        <f>tblSalaries[[#This Row],[clean Salary (in local currency)]]*VLOOKUP(tblSalaries[[#This Row],[Currency]],tblXrate[#Data],2,FALSE)</f>
        <v>45000</v>
      </c>
      <c r="I1773" s="3" t="s">
        <v>374</v>
      </c>
      <c r="J1773" s="3" t="s">
        <v>374</v>
      </c>
      <c r="K1773" s="3" t="s">
        <v>1531</v>
      </c>
      <c r="L1773" s="3" t="str">
        <f>VLOOKUP(tblSalaries[[#This Row],[Where do you work]],tblCountries[[Actual]:[Mapping]],2,FALSE)</f>
        <v>Singapore</v>
      </c>
      <c r="M1773" s="12" t="str">
        <f>VLOOKUP(tblSalaries[[#This Row],[clean Country]], mapping!$M$4:$N$137, 2, FALSE)</f>
        <v>Asia</v>
      </c>
      <c r="N1773" s="3" t="s">
        <v>34</v>
      </c>
      <c r="O1773" s="12">
        <v>2.5</v>
      </c>
      <c r="P1773" s="3">
        <v>4</v>
      </c>
    </row>
    <row r="1774" spans="2:16" ht="15" customHeight="1">
      <c r="B1774" s="3" t="s">
        <v>3671</v>
      </c>
      <c r="C1774" s="12" t="str">
        <f>IF(AND(tblSalaries[[#This Row],[Region]]=Selected_Region, tblSalaries[[#This Row],[Job Type]]=Selected_Job_Type), COUNT($C$5:C1773), "")</f>
        <v/>
      </c>
      <c r="D1774" s="5">
        <v>41055.07671296296</v>
      </c>
      <c r="E1774" s="6">
        <v>47500</v>
      </c>
      <c r="F1774" s="3">
        <v>47500</v>
      </c>
      <c r="G1774" s="3" t="s">
        <v>36</v>
      </c>
      <c r="H1774" s="3">
        <f>tblSalaries[[#This Row],[clean Salary (in local currency)]]*VLOOKUP(tblSalaries[[#This Row],[Currency]],tblXrate[#Data],2,FALSE)</f>
        <v>47500</v>
      </c>
      <c r="I1774" s="3" t="s">
        <v>3672</v>
      </c>
      <c r="J1774" s="3" t="s">
        <v>134</v>
      </c>
      <c r="K1774" s="3" t="s">
        <v>0</v>
      </c>
      <c r="L1774" s="3" t="str">
        <f>VLOOKUP(tblSalaries[[#This Row],[Where do you work]],tblCountries[[Actual]:[Mapping]],2,FALSE)</f>
        <v>USA</v>
      </c>
      <c r="M1774" s="12" t="str">
        <f>VLOOKUP(tblSalaries[[#This Row],[clean Country]], mapping!$M$4:$N$137, 2, FALSE)</f>
        <v>US / Canada</v>
      </c>
      <c r="N1774" s="3" t="s">
        <v>61</v>
      </c>
      <c r="O1774" s="12">
        <v>8</v>
      </c>
    </row>
    <row r="1775" spans="2:16" ht="15" customHeight="1">
      <c r="B1775" s="3" t="s">
        <v>3673</v>
      </c>
      <c r="C1775" s="12" t="str">
        <f>IF(AND(tblSalaries[[#This Row],[Region]]=Selected_Region, tblSalaries[[#This Row],[Job Type]]=Selected_Job_Type), COUNT($C$5:C1774), "")</f>
        <v/>
      </c>
      <c r="D1775" s="5">
        <v>41059.959583333337</v>
      </c>
      <c r="E1775" s="6">
        <v>55000</v>
      </c>
      <c r="F1775" s="3">
        <v>55000</v>
      </c>
      <c r="G1775" s="3" t="s">
        <v>36</v>
      </c>
      <c r="H1775" s="3">
        <f>tblSalaries[[#This Row],[clean Salary (in local currency)]]*VLOOKUP(tblSalaries[[#This Row],[Currency]],tblXrate[#Data],2,FALSE)</f>
        <v>55000</v>
      </c>
      <c r="I1775" s="3" t="s">
        <v>3674</v>
      </c>
      <c r="J1775" s="3" t="s">
        <v>134</v>
      </c>
      <c r="K1775" s="3" t="s">
        <v>0</v>
      </c>
      <c r="L1775" s="3" t="str">
        <f>VLOOKUP(tblSalaries[[#This Row],[Where do you work]],tblCountries[[Actual]:[Mapping]],2,FALSE)</f>
        <v>USA</v>
      </c>
      <c r="M1775" s="12" t="str">
        <f>VLOOKUP(tblSalaries[[#This Row],[clean Country]], mapping!$M$4:$N$137, 2, FALSE)</f>
        <v>US / Canada</v>
      </c>
      <c r="N1775" s="3" t="s">
        <v>34</v>
      </c>
      <c r="O1775" s="12">
        <v>2.5</v>
      </c>
      <c r="P1775" s="3">
        <v>14</v>
      </c>
    </row>
    <row r="1776" spans="2:16" ht="15" customHeight="1">
      <c r="B1776" s="3" t="s">
        <v>3675</v>
      </c>
      <c r="C1776" s="12" t="str">
        <f>IF(AND(tblSalaries[[#This Row],[Region]]=Selected_Region, tblSalaries[[#This Row],[Job Type]]=Selected_Job_Type), COUNT($C$5:C1775), "")</f>
        <v/>
      </c>
      <c r="D1776" s="5">
        <v>41056.480752314812</v>
      </c>
      <c r="E1776" s="6">
        <v>26400</v>
      </c>
      <c r="F1776" s="3">
        <v>26400</v>
      </c>
      <c r="G1776" s="3" t="s">
        <v>36</v>
      </c>
      <c r="H1776" s="3">
        <f>tblSalaries[[#This Row],[clean Salary (in local currency)]]*VLOOKUP(tblSalaries[[#This Row],[Currency]],tblXrate[#Data],2,FALSE)</f>
        <v>26400</v>
      </c>
      <c r="I1776" s="3" t="s">
        <v>3676</v>
      </c>
      <c r="J1776" s="3" t="s">
        <v>112</v>
      </c>
      <c r="K1776" s="3" t="s">
        <v>67</v>
      </c>
      <c r="L1776" s="3" t="str">
        <f>VLOOKUP(tblSalaries[[#This Row],[Where do you work]],tblCountries[[Actual]:[Mapping]],2,FALSE)</f>
        <v>UAE</v>
      </c>
      <c r="M1776" s="12" t="str">
        <f>VLOOKUP(tblSalaries[[#This Row],[clean Country]], mapping!$M$4:$N$137, 2, FALSE)</f>
        <v>Middle East</v>
      </c>
      <c r="N1776" s="3" t="s">
        <v>61</v>
      </c>
      <c r="O1776" s="12">
        <v>8</v>
      </c>
      <c r="P1776" s="3">
        <v>6</v>
      </c>
    </row>
    <row r="1777" spans="2:16" ht="15" customHeight="1">
      <c r="B1777" s="3" t="s">
        <v>3677</v>
      </c>
      <c r="C1777" s="12" t="str">
        <f>IF(AND(tblSalaries[[#This Row],[Region]]=Selected_Region, tblSalaries[[#This Row],[Job Type]]=Selected_Job_Type), COUNT($C$5:C1776), "")</f>
        <v/>
      </c>
      <c r="D1777" s="5">
        <v>41055.064189814817</v>
      </c>
      <c r="E1777" s="6">
        <v>50000</v>
      </c>
      <c r="F1777" s="3">
        <v>50000</v>
      </c>
      <c r="G1777" s="3" t="s">
        <v>36</v>
      </c>
      <c r="H1777" s="3">
        <f>tblSalaries[[#This Row],[clean Salary (in local currency)]]*VLOOKUP(tblSalaries[[#This Row],[Currency]],tblXrate[#Data],2,FALSE)</f>
        <v>50000</v>
      </c>
      <c r="I1777" s="3" t="s">
        <v>3678</v>
      </c>
      <c r="J1777" s="3" t="s">
        <v>112</v>
      </c>
      <c r="K1777" s="3" t="s">
        <v>0</v>
      </c>
      <c r="L1777" s="3" t="str">
        <f>VLOOKUP(tblSalaries[[#This Row],[Where do you work]],tblCountries[[Actual]:[Mapping]],2,FALSE)</f>
        <v>USA</v>
      </c>
      <c r="M1777" s="12" t="str">
        <f>VLOOKUP(tblSalaries[[#This Row],[clean Country]], mapping!$M$4:$N$137, 2, FALSE)</f>
        <v>US / Canada</v>
      </c>
      <c r="N1777" s="3" t="s">
        <v>61</v>
      </c>
      <c r="O1777" s="12">
        <v>8</v>
      </c>
    </row>
    <row r="1778" spans="2:16" ht="15" customHeight="1">
      <c r="B1778" s="3" t="s">
        <v>3679</v>
      </c>
      <c r="C1778" s="12" t="str">
        <f>IF(AND(tblSalaries[[#This Row],[Region]]=Selected_Region, tblSalaries[[#This Row],[Job Type]]=Selected_Job_Type), COUNT($C$5:C1777), "")</f>
        <v/>
      </c>
      <c r="D1778" s="5">
        <v>41062.280150462961</v>
      </c>
      <c r="E1778" s="6">
        <v>68000</v>
      </c>
      <c r="F1778" s="3">
        <v>68000</v>
      </c>
      <c r="G1778" s="3" t="s">
        <v>36</v>
      </c>
      <c r="H1778" s="3">
        <f>tblSalaries[[#This Row],[clean Salary (in local currency)]]*VLOOKUP(tblSalaries[[#This Row],[Currency]],tblXrate[#Data],2,FALSE)</f>
        <v>68000</v>
      </c>
      <c r="I1778" s="3" t="s">
        <v>3678</v>
      </c>
      <c r="J1778" s="3" t="s">
        <v>112</v>
      </c>
      <c r="K1778" s="3" t="s">
        <v>0</v>
      </c>
      <c r="L1778" s="3" t="str">
        <f>VLOOKUP(tblSalaries[[#This Row],[Where do you work]],tblCountries[[Actual]:[Mapping]],2,FALSE)</f>
        <v>USA</v>
      </c>
      <c r="M1778" s="12" t="str">
        <f>VLOOKUP(tblSalaries[[#This Row],[clean Country]], mapping!$M$4:$N$137, 2, FALSE)</f>
        <v>US / Canada</v>
      </c>
      <c r="N1778" s="3" t="s">
        <v>38</v>
      </c>
      <c r="O1778" s="12">
        <v>5</v>
      </c>
      <c r="P1778" s="3">
        <v>12</v>
      </c>
    </row>
    <row r="1779" spans="2:16" ht="15" customHeight="1">
      <c r="B1779" s="3" t="s">
        <v>3680</v>
      </c>
      <c r="C1779" s="12" t="str">
        <f>IF(AND(tblSalaries[[#This Row],[Region]]=Selected_Region, tblSalaries[[#This Row],[Job Type]]=Selected_Job_Type), COUNT($C$5:C1778), "")</f>
        <v/>
      </c>
      <c r="D1779" s="5">
        <v>41062.939953703702</v>
      </c>
      <c r="E1779" s="6">
        <v>55000</v>
      </c>
      <c r="F1779" s="3">
        <v>55000</v>
      </c>
      <c r="G1779" s="3" t="s">
        <v>36</v>
      </c>
      <c r="H1779" s="3">
        <f>tblSalaries[[#This Row],[clean Salary (in local currency)]]*VLOOKUP(tblSalaries[[#This Row],[Currency]],tblXrate[#Data],2,FALSE)</f>
        <v>55000</v>
      </c>
      <c r="I1779" s="3" t="s">
        <v>3678</v>
      </c>
      <c r="J1779" s="3" t="s">
        <v>112</v>
      </c>
      <c r="K1779" s="3" t="s">
        <v>0</v>
      </c>
      <c r="L1779" s="3" t="str">
        <f>VLOOKUP(tblSalaries[[#This Row],[Where do you work]],tblCountries[[Actual]:[Mapping]],2,FALSE)</f>
        <v>USA</v>
      </c>
      <c r="M1779" s="12" t="str">
        <f>VLOOKUP(tblSalaries[[#This Row],[clean Country]], mapping!$M$4:$N$137, 2, FALSE)</f>
        <v>US / Canada</v>
      </c>
      <c r="N1779" s="3" t="s">
        <v>38</v>
      </c>
      <c r="O1779" s="12">
        <v>5</v>
      </c>
      <c r="P1779" s="3">
        <v>1</v>
      </c>
    </row>
    <row r="1780" spans="2:16" ht="15" customHeight="1">
      <c r="B1780" s="3" t="s">
        <v>3681</v>
      </c>
      <c r="C1780" s="12" t="str">
        <f>IF(AND(tblSalaries[[#This Row],[Region]]=Selected_Region, tblSalaries[[#This Row],[Job Type]]=Selected_Job_Type), COUNT($C$5:C1779), "")</f>
        <v/>
      </c>
      <c r="D1780" s="5">
        <v>41061.247453703705</v>
      </c>
      <c r="E1780" s="6" t="s">
        <v>3682</v>
      </c>
      <c r="F1780" s="3">
        <v>120000</v>
      </c>
      <c r="G1780" s="3" t="s">
        <v>3683</v>
      </c>
      <c r="H1780" s="3">
        <f>tblSalaries[[#This Row],[clean Salary (in local currency)]]*VLOOKUP(tblSalaries[[#This Row],[Currency]],tblXrate[#Data],2,FALSE)</f>
        <v>13745.704467353951</v>
      </c>
      <c r="I1780" s="3" t="s">
        <v>3684</v>
      </c>
      <c r="J1780" s="3" t="s">
        <v>433</v>
      </c>
      <c r="K1780" s="3" t="s">
        <v>3685</v>
      </c>
      <c r="L1780" s="3" t="str">
        <f>VLOOKUP(tblSalaries[[#This Row],[Where do you work]],tblCountries[[Actual]:[Mapping]],2,FALSE)</f>
        <v>Morocco</v>
      </c>
      <c r="M1780" s="12" t="str">
        <f>VLOOKUP(tblSalaries[[#This Row],[clean Country]], mapping!$M$4:$N$137, 2, FALSE)</f>
        <v>Africa</v>
      </c>
      <c r="N1780" s="3" t="s">
        <v>61</v>
      </c>
      <c r="O1780" s="12">
        <v>8</v>
      </c>
      <c r="P1780" s="3">
        <v>8</v>
      </c>
    </row>
    <row r="1781" spans="2:16" ht="15" customHeight="1">
      <c r="B1781" s="3" t="s">
        <v>3686</v>
      </c>
      <c r="C1781" s="12" t="str">
        <f>IF(AND(tblSalaries[[#This Row],[Region]]=Selected_Region, tblSalaries[[#This Row],[Job Type]]=Selected_Job_Type), COUNT($C$5:C1780), "")</f>
        <v/>
      </c>
      <c r="D1781" s="5">
        <v>41056.27584490741</v>
      </c>
      <c r="E1781" s="6">
        <v>98000</v>
      </c>
      <c r="F1781" s="3">
        <v>98000</v>
      </c>
      <c r="G1781" s="3" t="s">
        <v>36</v>
      </c>
      <c r="H1781" s="3">
        <f>tblSalaries[[#This Row],[clean Salary (in local currency)]]*VLOOKUP(tblSalaries[[#This Row],[Currency]],tblXrate[#Data],2,FALSE)</f>
        <v>98000</v>
      </c>
      <c r="I1781" s="3" t="s">
        <v>3687</v>
      </c>
      <c r="J1781" s="3" t="s">
        <v>134</v>
      </c>
      <c r="K1781" s="3" t="s">
        <v>1862</v>
      </c>
      <c r="L1781" s="3" t="str">
        <f>VLOOKUP(tblSalaries[[#This Row],[Where do you work]],tblCountries[[Actual]:[Mapping]],2,FALSE)</f>
        <v>Indonesia</v>
      </c>
      <c r="M1781" s="12" t="str">
        <f>VLOOKUP(tblSalaries[[#This Row],[clean Country]], mapping!$M$4:$N$137, 2, FALSE)</f>
        <v>Pacific</v>
      </c>
      <c r="N1781" s="3" t="s">
        <v>34</v>
      </c>
      <c r="O1781" s="12">
        <v>2.5</v>
      </c>
      <c r="P1781" s="3">
        <v>14</v>
      </c>
    </row>
    <row r="1782" spans="2:16" ht="15" customHeight="1">
      <c r="B1782" s="3" t="s">
        <v>3688</v>
      </c>
      <c r="C1782" s="12" t="str">
        <f>IF(AND(tblSalaries[[#This Row],[Region]]=Selected_Region, tblSalaries[[#This Row],[Job Type]]=Selected_Job_Type), COUNT($C$5:C1781), "")</f>
        <v/>
      </c>
      <c r="D1782" s="5">
        <v>41055.062175925923</v>
      </c>
      <c r="E1782" s="6" t="s">
        <v>3689</v>
      </c>
      <c r="F1782" s="3">
        <v>4545</v>
      </c>
      <c r="G1782" s="3" t="s">
        <v>36</v>
      </c>
      <c r="H1782" s="3">
        <f>tblSalaries[[#This Row],[clean Salary (in local currency)]]*VLOOKUP(tblSalaries[[#This Row],[Currency]],tblXrate[#Data],2,FALSE)</f>
        <v>4545</v>
      </c>
      <c r="I1782" s="3" t="s">
        <v>3690</v>
      </c>
      <c r="J1782" s="3" t="s">
        <v>112</v>
      </c>
      <c r="K1782" s="3" t="s">
        <v>1179</v>
      </c>
      <c r="L1782" s="3" t="str">
        <f>VLOOKUP(tblSalaries[[#This Row],[Where do you work]],tblCountries[[Actual]:[Mapping]],2,FALSE)</f>
        <v>Brasil</v>
      </c>
      <c r="M1782" s="12" t="str">
        <f>VLOOKUP(tblSalaries[[#This Row],[clean Country]], mapping!$M$4:$N$137, 2, FALSE)</f>
        <v>Latin America</v>
      </c>
      <c r="N1782" s="3" t="s">
        <v>61</v>
      </c>
      <c r="O1782" s="12">
        <v>8</v>
      </c>
    </row>
    <row r="1783" spans="2:16" ht="15" customHeight="1">
      <c r="B1783" s="3" t="s">
        <v>3691</v>
      </c>
      <c r="C1783" s="12" t="str">
        <f>IF(AND(tblSalaries[[#This Row],[Region]]=Selected_Region, tblSalaries[[#This Row],[Job Type]]=Selected_Job_Type), COUNT($C$5:C1782), "")</f>
        <v/>
      </c>
      <c r="D1783" s="5">
        <v>41064.799513888887</v>
      </c>
      <c r="E1783" s="6" t="s">
        <v>3692</v>
      </c>
      <c r="F1783" s="3">
        <v>22000</v>
      </c>
      <c r="G1783" s="3" t="s">
        <v>108</v>
      </c>
      <c r="H1783" s="3">
        <f>tblSalaries[[#This Row],[clean Salary (in local currency)]]*VLOOKUP(tblSalaries[[#This Row],[Currency]],tblXrate[#Data],2,FALSE)</f>
        <v>34675.92198548025</v>
      </c>
      <c r="I1783" s="3" t="s">
        <v>3693</v>
      </c>
      <c r="J1783" s="3" t="s">
        <v>134</v>
      </c>
      <c r="K1783" s="3" t="s">
        <v>89</v>
      </c>
      <c r="L1783" s="3" t="str">
        <f>VLOOKUP(tblSalaries[[#This Row],[Where do you work]],tblCountries[[Actual]:[Mapping]],2,FALSE)</f>
        <v>UK</v>
      </c>
      <c r="M1783" s="12" t="str">
        <f>VLOOKUP(tblSalaries[[#This Row],[clean Country]], mapping!$M$4:$N$137, 2, FALSE)</f>
        <v>EU</v>
      </c>
      <c r="N1783" s="3" t="s">
        <v>38</v>
      </c>
      <c r="O1783" s="12">
        <v>5</v>
      </c>
      <c r="P1783" s="3">
        <v>17</v>
      </c>
    </row>
    <row r="1784" spans="2:16" ht="15" customHeight="1">
      <c r="B1784" s="3" t="s">
        <v>3694</v>
      </c>
      <c r="C1784" s="12" t="str">
        <f>IF(AND(tblSalaries[[#This Row],[Region]]=Selected_Region, tblSalaries[[#This Row],[Job Type]]=Selected_Job_Type), COUNT($C$5:C1783), "")</f>
        <v/>
      </c>
      <c r="D1784" s="5">
        <v>41059.705451388887</v>
      </c>
      <c r="E1784" s="6">
        <v>118000</v>
      </c>
      <c r="F1784" s="3">
        <v>118000</v>
      </c>
      <c r="G1784" s="3" t="s">
        <v>43</v>
      </c>
      <c r="H1784" s="3">
        <f>tblSalaries[[#This Row],[clean Salary (in local currency)]]*VLOOKUP(tblSalaries[[#This Row],[Currency]],tblXrate[#Data],2,FALSE)</f>
        <v>149907.13380100971</v>
      </c>
      <c r="I1784" s="3" t="s">
        <v>3695</v>
      </c>
      <c r="J1784" s="3" t="s">
        <v>112</v>
      </c>
      <c r="K1784" s="3" t="s">
        <v>2</v>
      </c>
      <c r="L1784" s="3" t="str">
        <f>VLOOKUP(tblSalaries[[#This Row],[Where do you work]],tblCountries[[Actual]:[Mapping]],2,FALSE)</f>
        <v>Europe</v>
      </c>
      <c r="M1784" s="12" t="str">
        <f>VLOOKUP(tblSalaries[[#This Row],[clean Country]], mapping!$M$4:$N$137, 2, FALSE)</f>
        <v>EU</v>
      </c>
      <c r="N1784" s="3" t="s">
        <v>38</v>
      </c>
      <c r="O1784" s="12">
        <v>5</v>
      </c>
      <c r="P1784" s="3">
        <v>7</v>
      </c>
    </row>
    <row r="1785" spans="2:16" ht="15" customHeight="1">
      <c r="B1785" s="3" t="s">
        <v>1723</v>
      </c>
      <c r="C1785" s="12" t="str">
        <f>IF(AND(tblSalaries[[#This Row],[Region]]=Selected_Region, tblSalaries[[#This Row],[Job Type]]=Selected_Job_Type), COUNT($C$5:C1784), "")</f>
        <v/>
      </c>
      <c r="D1785" s="5">
        <v>41058.577928240738</v>
      </c>
      <c r="E1785" s="6">
        <v>45000</v>
      </c>
      <c r="F1785" s="3">
        <v>45000</v>
      </c>
      <c r="G1785" s="3" t="s">
        <v>36</v>
      </c>
      <c r="H1785" s="3">
        <f>tblSalaries[[#This Row],[clean Salary (in local currency)]]*VLOOKUP(tblSalaries[[#This Row],[Currency]],tblXrate[#Data],2,FALSE)</f>
        <v>45000</v>
      </c>
      <c r="I1785" s="3" t="s">
        <v>1724</v>
      </c>
      <c r="J1785" s="3" t="s">
        <v>112</v>
      </c>
      <c r="K1785" s="3" t="s">
        <v>155</v>
      </c>
      <c r="L1785" s="3" t="str">
        <f>VLOOKUP(tblSalaries[[#This Row],[Where do you work]],tblCountries[[Actual]:[Mapping]],2,FALSE)</f>
        <v>Pakistan</v>
      </c>
      <c r="M1785" s="12" t="str">
        <f>VLOOKUP(tblSalaries[[#This Row],[clean Country]], mapping!$M$4:$N$137, 2, FALSE)</f>
        <v>Asia</v>
      </c>
      <c r="N1785" s="3" t="s">
        <v>61</v>
      </c>
      <c r="O1785" s="12">
        <v>8</v>
      </c>
      <c r="P1785" s="3">
        <v>8</v>
      </c>
    </row>
    <row r="1786" spans="2:16" ht="15" customHeight="1">
      <c r="B1786" s="3" t="s">
        <v>3698</v>
      </c>
      <c r="C1786" s="12" t="str">
        <f>IF(AND(tblSalaries[[#This Row],[Region]]=Selected_Region, tblSalaries[[#This Row],[Job Type]]=Selected_Job_Type), COUNT($C$5:C1785), "")</f>
        <v/>
      </c>
      <c r="D1786" s="5">
        <v>41055.056087962963</v>
      </c>
      <c r="E1786" s="6">
        <v>31000</v>
      </c>
      <c r="F1786" s="3">
        <v>31000</v>
      </c>
      <c r="G1786" s="3" t="s">
        <v>36</v>
      </c>
      <c r="H1786" s="3">
        <f>tblSalaries[[#This Row],[clean Salary (in local currency)]]*VLOOKUP(tblSalaries[[#This Row],[Currency]],tblXrate[#Data],2,FALSE)</f>
        <v>31000</v>
      </c>
      <c r="I1786" s="3" t="s">
        <v>3699</v>
      </c>
      <c r="J1786" s="3" t="s">
        <v>184</v>
      </c>
      <c r="K1786" s="3" t="s">
        <v>0</v>
      </c>
      <c r="L1786" s="3" t="str">
        <f>VLOOKUP(tblSalaries[[#This Row],[Where do you work]],tblCountries[[Actual]:[Mapping]],2,FALSE)</f>
        <v>USA</v>
      </c>
      <c r="M1786" s="12" t="str">
        <f>VLOOKUP(tblSalaries[[#This Row],[clean Country]], mapping!$M$4:$N$137, 2, FALSE)</f>
        <v>US / Canada</v>
      </c>
      <c r="N1786" s="3" t="s">
        <v>34</v>
      </c>
      <c r="O1786" s="12">
        <v>2.5</v>
      </c>
    </row>
    <row r="1787" spans="2:16" ht="15" customHeight="1">
      <c r="B1787" s="3" t="s">
        <v>3700</v>
      </c>
      <c r="C1787" s="12" t="str">
        <f>IF(AND(tblSalaries[[#This Row],[Region]]=Selected_Region, tblSalaries[[#This Row],[Job Type]]=Selected_Job_Type), COUNT($C$5:C1786), "")</f>
        <v/>
      </c>
      <c r="D1787" s="5">
        <v>41057.33320601852</v>
      </c>
      <c r="E1787" s="6">
        <v>110000</v>
      </c>
      <c r="F1787" s="3">
        <v>110000</v>
      </c>
      <c r="G1787" s="3" t="s">
        <v>63</v>
      </c>
      <c r="H1787" s="3">
        <f>tblSalaries[[#This Row],[clean Salary (in local currency)]]*VLOOKUP(tblSalaries[[#This Row],[Currency]],tblXrate[#Data],2,FALSE)</f>
        <v>112190.06220428993</v>
      </c>
      <c r="I1787" s="3" t="s">
        <v>3701</v>
      </c>
      <c r="J1787" s="3" t="s">
        <v>134</v>
      </c>
      <c r="K1787" s="3" t="s">
        <v>64</v>
      </c>
      <c r="L1787" s="3" t="str">
        <f>VLOOKUP(tblSalaries[[#This Row],[Where do you work]],tblCountries[[Actual]:[Mapping]],2,FALSE)</f>
        <v>Australia</v>
      </c>
      <c r="M1787" s="12" t="str">
        <f>VLOOKUP(tblSalaries[[#This Row],[clean Country]], mapping!$M$4:$N$137, 2, FALSE)</f>
        <v>Pacific</v>
      </c>
      <c r="N1787" s="3" t="s">
        <v>34</v>
      </c>
      <c r="O1787" s="12">
        <v>2.5</v>
      </c>
      <c r="P1787" s="3">
        <v>8</v>
      </c>
    </row>
    <row r="1788" spans="2:16" ht="15" customHeight="1">
      <c r="B1788" s="3" t="s">
        <v>3702</v>
      </c>
      <c r="C1788" s="12" t="str">
        <f>IF(AND(tblSalaries[[#This Row],[Region]]=Selected_Region, tblSalaries[[#This Row],[Job Type]]=Selected_Job_Type), COUNT($C$5:C1787), "")</f>
        <v/>
      </c>
      <c r="D1788" s="5">
        <v>41060.224976851852</v>
      </c>
      <c r="E1788" s="6">
        <v>127500</v>
      </c>
      <c r="F1788" s="3">
        <v>127500</v>
      </c>
      <c r="G1788" s="3" t="s">
        <v>36</v>
      </c>
      <c r="H1788" s="3">
        <f>tblSalaries[[#This Row],[clean Salary (in local currency)]]*VLOOKUP(tblSalaries[[#This Row],[Currency]],tblXrate[#Data],2,FALSE)</f>
        <v>127500</v>
      </c>
      <c r="I1788" s="3" t="s">
        <v>3703</v>
      </c>
      <c r="J1788" s="3" t="s">
        <v>444</v>
      </c>
      <c r="K1788" s="3" t="s">
        <v>0</v>
      </c>
      <c r="L1788" s="3" t="str">
        <f>VLOOKUP(tblSalaries[[#This Row],[Where do you work]],tblCountries[[Actual]:[Mapping]],2,FALSE)</f>
        <v>USA</v>
      </c>
      <c r="M1788" s="12" t="str">
        <f>VLOOKUP(tblSalaries[[#This Row],[clean Country]], mapping!$M$4:$N$137, 2, FALSE)</f>
        <v>US / Canada</v>
      </c>
      <c r="N1788" s="3" t="s">
        <v>61</v>
      </c>
      <c r="O1788" s="12">
        <v>8</v>
      </c>
      <c r="P1788" s="3">
        <v>22</v>
      </c>
    </row>
    <row r="1789" spans="2:16" ht="15" customHeight="1">
      <c r="B1789" s="3" t="s">
        <v>3704</v>
      </c>
      <c r="C1789" s="12" t="str">
        <f>IF(AND(tblSalaries[[#This Row],[Region]]=Selected_Region, tblSalaries[[#This Row],[Job Type]]=Selected_Job_Type), COUNT($C$5:C1788), "")</f>
        <v/>
      </c>
      <c r="D1789" s="5">
        <v>41064.432951388888</v>
      </c>
      <c r="E1789" s="6">
        <v>225000</v>
      </c>
      <c r="F1789" s="3">
        <v>225000</v>
      </c>
      <c r="G1789" s="3" t="s">
        <v>36</v>
      </c>
      <c r="H1789" s="3">
        <f>tblSalaries[[#This Row],[clean Salary (in local currency)]]*VLOOKUP(tblSalaries[[#This Row],[Currency]],tblXrate[#Data],2,FALSE)</f>
        <v>225000</v>
      </c>
      <c r="I1789" s="3" t="s">
        <v>3705</v>
      </c>
      <c r="J1789" s="3" t="s">
        <v>444</v>
      </c>
      <c r="K1789" s="3" t="s">
        <v>0</v>
      </c>
      <c r="L1789" s="3" t="str">
        <f>VLOOKUP(tblSalaries[[#This Row],[Where do you work]],tblCountries[[Actual]:[Mapping]],2,FALSE)</f>
        <v>USA</v>
      </c>
      <c r="M1789" s="12" t="str">
        <f>VLOOKUP(tblSalaries[[#This Row],[clean Country]], mapping!$M$4:$N$137, 2, FALSE)</f>
        <v>US / Canada</v>
      </c>
      <c r="N1789" s="3" t="s">
        <v>38</v>
      </c>
      <c r="O1789" s="12">
        <v>5</v>
      </c>
      <c r="P1789" s="3">
        <v>15</v>
      </c>
    </row>
    <row r="1790" spans="2:16" ht="15" customHeight="1">
      <c r="B1790" s="3" t="s">
        <v>3706</v>
      </c>
      <c r="C1790" s="12" t="str">
        <f>IF(AND(tblSalaries[[#This Row],[Region]]=Selected_Region, tblSalaries[[#This Row],[Job Type]]=Selected_Job_Type), COUNT($C$5:C1789), "")</f>
        <v/>
      </c>
      <c r="D1790" s="5">
        <v>41055.713993055557</v>
      </c>
      <c r="E1790" s="6">
        <v>62000</v>
      </c>
      <c r="F1790" s="3">
        <v>62000</v>
      </c>
      <c r="G1790" s="3" t="s">
        <v>36</v>
      </c>
      <c r="H1790" s="3">
        <f>tblSalaries[[#This Row],[clean Salary (in local currency)]]*VLOOKUP(tblSalaries[[#This Row],[Currency]],tblXrate[#Data],2,FALSE)</f>
        <v>62000</v>
      </c>
      <c r="I1790" s="3" t="s">
        <v>3707</v>
      </c>
      <c r="J1790" s="3" t="s">
        <v>112</v>
      </c>
      <c r="K1790" s="3" t="s">
        <v>0</v>
      </c>
      <c r="L1790" s="3" t="str">
        <f>VLOOKUP(tblSalaries[[#This Row],[Where do you work]],tblCountries[[Actual]:[Mapping]],2,FALSE)</f>
        <v>USA</v>
      </c>
      <c r="M1790" s="12" t="str">
        <f>VLOOKUP(tblSalaries[[#This Row],[clean Country]], mapping!$M$4:$N$137, 2, FALSE)</f>
        <v>US / Canada</v>
      </c>
      <c r="N1790" s="3" t="s">
        <v>34</v>
      </c>
      <c r="O1790" s="12">
        <v>2.5</v>
      </c>
      <c r="P1790" s="3">
        <v>20</v>
      </c>
    </row>
    <row r="1791" spans="2:16" ht="15" customHeight="1">
      <c r="B1791" s="3" t="s">
        <v>2742</v>
      </c>
      <c r="C1791" s="12" t="str">
        <f>IF(AND(tblSalaries[[#This Row],[Region]]=Selected_Region, tblSalaries[[#This Row],[Job Type]]=Selected_Job_Type), COUNT($C$5:C1790), "")</f>
        <v/>
      </c>
      <c r="D1791" s="5">
        <v>41058.021319444444</v>
      </c>
      <c r="E1791" s="6">
        <v>2600000</v>
      </c>
      <c r="F1791" s="3">
        <v>2600000</v>
      </c>
      <c r="G1791" s="3" t="s">
        <v>31</v>
      </c>
      <c r="H1791" s="3">
        <f>tblSalaries[[#This Row],[clean Salary (in local currency)]]*VLOOKUP(tblSalaries[[#This Row],[Currency]],tblXrate[#Data],2,FALSE)</f>
        <v>46300.583387350678</v>
      </c>
      <c r="I1791" s="3" t="s">
        <v>2743</v>
      </c>
      <c r="J1791" s="3" t="s">
        <v>134</v>
      </c>
      <c r="K1791" s="3" t="s">
        <v>1</v>
      </c>
      <c r="L1791" s="3" t="str">
        <f>VLOOKUP(tblSalaries[[#This Row],[Where do you work]],tblCountries[[Actual]:[Mapping]],2,FALSE)</f>
        <v>India</v>
      </c>
      <c r="M1791" s="12" t="str">
        <f>VLOOKUP(tblSalaries[[#This Row],[clean Country]], mapping!$M$4:$N$137, 2, FALSE)</f>
        <v>Asia</v>
      </c>
      <c r="N1791" s="3" t="s">
        <v>38</v>
      </c>
      <c r="O1791" s="12">
        <v>5</v>
      </c>
      <c r="P1791" s="3">
        <v>4</v>
      </c>
    </row>
    <row r="1792" spans="2:16" ht="15" customHeight="1">
      <c r="B1792" s="3" t="s">
        <v>1056</v>
      </c>
      <c r="C1792" s="12" t="str">
        <f>IF(AND(tblSalaries[[#This Row],[Region]]=Selected_Region, tblSalaries[[#This Row],[Job Type]]=Selected_Job_Type), COUNT($C$5:C1791), "")</f>
        <v/>
      </c>
      <c r="D1792" s="5">
        <v>41055.744062500002</v>
      </c>
      <c r="E1792" s="6">
        <v>48000</v>
      </c>
      <c r="F1792" s="3">
        <v>48000</v>
      </c>
      <c r="G1792" s="3" t="s">
        <v>36</v>
      </c>
      <c r="H1792" s="3">
        <f>tblSalaries[[#This Row],[clean Salary (in local currency)]]*VLOOKUP(tblSalaries[[#This Row],[Currency]],tblXrate[#Data],2,FALSE)</f>
        <v>48000</v>
      </c>
      <c r="I1792" s="3" t="s">
        <v>41</v>
      </c>
      <c r="J1792" s="3" t="s">
        <v>41</v>
      </c>
      <c r="K1792" s="3" t="s">
        <v>1057</v>
      </c>
      <c r="L1792" s="3" t="str">
        <f>VLOOKUP(tblSalaries[[#This Row],[Where do you work]],tblCountries[[Actual]:[Mapping]],2,FALSE)</f>
        <v>Singapore</v>
      </c>
      <c r="M1792" s="12" t="str">
        <f>VLOOKUP(tblSalaries[[#This Row],[clean Country]], mapping!$M$4:$N$137, 2, FALSE)</f>
        <v>Asia</v>
      </c>
      <c r="N1792" s="3" t="s">
        <v>61</v>
      </c>
      <c r="O1792" s="12">
        <v>8</v>
      </c>
      <c r="P1792" s="3">
        <v>3</v>
      </c>
    </row>
    <row r="1793" spans="2:16" ht="15" customHeight="1">
      <c r="B1793" s="3" t="s">
        <v>3011</v>
      </c>
      <c r="C1793" s="12" t="str">
        <f>IF(AND(tblSalaries[[#This Row],[Region]]=Selected_Region, tblSalaries[[#This Row],[Job Type]]=Selected_Job_Type), COUNT($C$5:C1792), "")</f>
        <v/>
      </c>
      <c r="D1793" s="5">
        <v>41054.141458333332</v>
      </c>
      <c r="E1793" s="6">
        <v>48000</v>
      </c>
      <c r="F1793" s="3">
        <v>48000</v>
      </c>
      <c r="G1793" s="3" t="s">
        <v>36</v>
      </c>
      <c r="H1793" s="3">
        <f>tblSalaries[[#This Row],[clean Salary (in local currency)]]*VLOOKUP(tblSalaries[[#This Row],[Currency]],tblXrate[#Data],2,FALSE)</f>
        <v>48000</v>
      </c>
      <c r="I1793" s="3" t="s">
        <v>3012</v>
      </c>
      <c r="J1793" s="3" t="s">
        <v>433</v>
      </c>
      <c r="K1793" s="3" t="s">
        <v>155</v>
      </c>
      <c r="L1793" s="3" t="str">
        <f>VLOOKUP(tblSalaries[[#This Row],[Where do you work]],tblCountries[[Actual]:[Mapping]],2,FALSE)</f>
        <v>Pakistan</v>
      </c>
      <c r="M1793" s="12" t="str">
        <f>VLOOKUP(tblSalaries[[#This Row],[clean Country]], mapping!$M$4:$N$137, 2, FALSE)</f>
        <v>Asia</v>
      </c>
      <c r="N1793" s="3" t="s">
        <v>34</v>
      </c>
      <c r="O1793" s="12">
        <v>2.5</v>
      </c>
    </row>
    <row r="1794" spans="2:16" ht="15" customHeight="1">
      <c r="B1794" s="3" t="s">
        <v>3717</v>
      </c>
      <c r="C1794" s="12" t="str">
        <f>IF(AND(tblSalaries[[#This Row],[Region]]=Selected_Region, tblSalaries[[#This Row],[Job Type]]=Selected_Job_Type), COUNT($C$5:C1793), "")</f>
        <v/>
      </c>
      <c r="D1794" s="5">
        <v>41055.544120370374</v>
      </c>
      <c r="E1794" s="6">
        <v>720000</v>
      </c>
      <c r="F1794" s="3">
        <v>720000</v>
      </c>
      <c r="G1794" s="3" t="s">
        <v>972</v>
      </c>
      <c r="H1794" s="3">
        <f>tblSalaries[[#This Row],[clean Salary (in local currency)]]*VLOOKUP(tblSalaries[[#This Row],[Currency]],tblXrate[#Data],2,FALSE)</f>
        <v>17067.637625607145</v>
      </c>
      <c r="I1794" s="3" t="s">
        <v>3714</v>
      </c>
      <c r="J1794" s="3" t="s">
        <v>134</v>
      </c>
      <c r="K1794" s="3" t="s">
        <v>131</v>
      </c>
      <c r="L1794" s="3" t="str">
        <f>VLOOKUP(tblSalaries[[#This Row],[Where do you work]],tblCountries[[Actual]:[Mapping]],2,FALSE)</f>
        <v>Philippines</v>
      </c>
      <c r="M1794" s="12" t="str">
        <f>VLOOKUP(tblSalaries[[#This Row],[clean Country]], mapping!$M$4:$N$137, 2, FALSE)</f>
        <v>Pacific</v>
      </c>
      <c r="N1794" s="3" t="s">
        <v>38</v>
      </c>
      <c r="O1794" s="12">
        <v>5</v>
      </c>
      <c r="P1794" s="3">
        <v>9</v>
      </c>
    </row>
    <row r="1795" spans="2:16" ht="15" customHeight="1">
      <c r="B1795" s="3" t="s">
        <v>3718</v>
      </c>
      <c r="C1795" s="12" t="str">
        <f>IF(AND(tblSalaries[[#This Row],[Region]]=Selected_Region, tblSalaries[[#This Row],[Job Type]]=Selected_Job_Type), COUNT($C$5:C1794), "")</f>
        <v/>
      </c>
      <c r="D1795" s="5">
        <v>41058.268113425926</v>
      </c>
      <c r="E1795" s="6">
        <v>80000</v>
      </c>
      <c r="F1795" s="3">
        <v>80000</v>
      </c>
      <c r="G1795" s="3" t="s">
        <v>63</v>
      </c>
      <c r="H1795" s="3">
        <f>tblSalaries[[#This Row],[clean Salary (in local currency)]]*VLOOKUP(tblSalaries[[#This Row],[Currency]],tblXrate[#Data],2,FALSE)</f>
        <v>81592.772512210868</v>
      </c>
      <c r="I1795" s="3" t="s">
        <v>3719</v>
      </c>
      <c r="J1795" s="3" t="s">
        <v>45</v>
      </c>
      <c r="K1795" s="3" t="s">
        <v>64</v>
      </c>
      <c r="L1795" s="3" t="str">
        <f>VLOOKUP(tblSalaries[[#This Row],[Where do you work]],tblCountries[[Actual]:[Mapping]],2,FALSE)</f>
        <v>Australia</v>
      </c>
      <c r="M1795" s="12" t="str">
        <f>VLOOKUP(tblSalaries[[#This Row],[clean Country]], mapping!$M$4:$N$137, 2, FALSE)</f>
        <v>Pacific</v>
      </c>
      <c r="N1795" s="3" t="s">
        <v>38</v>
      </c>
      <c r="O1795" s="12">
        <v>5</v>
      </c>
      <c r="P1795" s="3">
        <v>5</v>
      </c>
    </row>
    <row r="1796" spans="2:16" ht="15" customHeight="1">
      <c r="B1796" s="3" t="s">
        <v>3720</v>
      </c>
      <c r="C1796" s="12" t="str">
        <f>IF(AND(tblSalaries[[#This Row],[Region]]=Selected_Region, tblSalaries[[#This Row],[Job Type]]=Selected_Job_Type), COUNT($C$5:C1795), "")</f>
        <v/>
      </c>
      <c r="D1796" s="5">
        <v>41057.698287037034</v>
      </c>
      <c r="E1796" s="6" t="s">
        <v>2158</v>
      </c>
      <c r="F1796" s="3">
        <v>35000</v>
      </c>
      <c r="G1796" s="3" t="s">
        <v>108</v>
      </c>
      <c r="H1796" s="3">
        <f>tblSalaries[[#This Row],[clean Salary (in local currency)]]*VLOOKUP(tblSalaries[[#This Row],[Currency]],tblXrate[#Data],2,FALSE)</f>
        <v>55166.239522354947</v>
      </c>
      <c r="I1796" s="3" t="s">
        <v>3721</v>
      </c>
      <c r="J1796" s="3" t="s">
        <v>112</v>
      </c>
      <c r="K1796" s="3" t="s">
        <v>89</v>
      </c>
      <c r="L1796" s="3" t="str">
        <f>VLOOKUP(tblSalaries[[#This Row],[Where do you work]],tblCountries[[Actual]:[Mapping]],2,FALSE)</f>
        <v>UK</v>
      </c>
      <c r="M1796" s="12" t="str">
        <f>VLOOKUP(tblSalaries[[#This Row],[clean Country]], mapping!$M$4:$N$137, 2, FALSE)</f>
        <v>EU</v>
      </c>
      <c r="N1796" s="3" t="s">
        <v>34</v>
      </c>
      <c r="O1796" s="12">
        <v>2.5</v>
      </c>
      <c r="P1796" s="3">
        <v>6</v>
      </c>
    </row>
    <row r="1797" spans="2:16" ht="15" customHeight="1">
      <c r="B1797" s="3" t="s">
        <v>3722</v>
      </c>
      <c r="C1797" s="12" t="str">
        <f>IF(AND(tblSalaries[[#This Row],[Region]]=Selected_Region, tblSalaries[[#This Row],[Job Type]]=Selected_Job_Type), COUNT($C$5:C1796), "")</f>
        <v/>
      </c>
      <c r="D1797" s="5">
        <v>41058.223368055558</v>
      </c>
      <c r="E1797" s="6">
        <v>55000</v>
      </c>
      <c r="F1797" s="3">
        <v>55000</v>
      </c>
      <c r="G1797" s="3" t="s">
        <v>36</v>
      </c>
      <c r="H1797" s="3">
        <f>tblSalaries[[#This Row],[clean Salary (in local currency)]]*VLOOKUP(tblSalaries[[#This Row],[Currency]],tblXrate[#Data],2,FALSE)</f>
        <v>55000</v>
      </c>
      <c r="I1797" s="3" t="s">
        <v>3721</v>
      </c>
      <c r="J1797" s="3" t="s">
        <v>112</v>
      </c>
      <c r="K1797" s="3" t="s">
        <v>0</v>
      </c>
      <c r="L1797" s="3" t="str">
        <f>VLOOKUP(tblSalaries[[#This Row],[Where do you work]],tblCountries[[Actual]:[Mapping]],2,FALSE)</f>
        <v>USA</v>
      </c>
      <c r="M1797" s="12" t="str">
        <f>VLOOKUP(tblSalaries[[#This Row],[clean Country]], mapping!$M$4:$N$137, 2, FALSE)</f>
        <v>US / Canada</v>
      </c>
      <c r="N1797" s="3" t="s">
        <v>73</v>
      </c>
      <c r="O1797" s="12">
        <v>1.5</v>
      </c>
      <c r="P1797" s="3">
        <v>7</v>
      </c>
    </row>
    <row r="1798" spans="2:16" ht="15" customHeight="1">
      <c r="B1798" s="3" t="s">
        <v>3723</v>
      </c>
      <c r="C1798" s="12" t="str">
        <f>IF(AND(tblSalaries[[#This Row],[Region]]=Selected_Region, tblSalaries[[#This Row],[Job Type]]=Selected_Job_Type), COUNT($C$5:C1797), "")</f>
        <v/>
      </c>
      <c r="D1798" s="5">
        <v>41079.814872685187</v>
      </c>
      <c r="E1798" s="6">
        <v>74000</v>
      </c>
      <c r="F1798" s="3">
        <v>74000</v>
      </c>
      <c r="G1798" s="3" t="s">
        <v>63</v>
      </c>
      <c r="H1798" s="3">
        <f>tblSalaries[[#This Row],[clean Salary (in local currency)]]*VLOOKUP(tblSalaries[[#This Row],[Currency]],tblXrate[#Data],2,FALSE)</f>
        <v>75473.31457379504</v>
      </c>
      <c r="I1798" s="3" t="s">
        <v>3721</v>
      </c>
      <c r="J1798" s="3" t="s">
        <v>112</v>
      </c>
      <c r="K1798" s="3" t="s">
        <v>64</v>
      </c>
      <c r="L1798" s="3" t="str">
        <f>VLOOKUP(tblSalaries[[#This Row],[Where do you work]],tblCountries[[Actual]:[Mapping]],2,FALSE)</f>
        <v>Australia</v>
      </c>
      <c r="M1798" s="12" t="str">
        <f>VLOOKUP(tblSalaries[[#This Row],[clean Country]], mapping!$M$4:$N$137, 2, FALSE)</f>
        <v>Pacific</v>
      </c>
      <c r="N1798" s="3" t="s">
        <v>38</v>
      </c>
      <c r="O1798" s="12">
        <v>5</v>
      </c>
      <c r="P1798" s="3">
        <v>8</v>
      </c>
    </row>
    <row r="1799" spans="2:16" ht="15" customHeight="1">
      <c r="B1799" s="3" t="s">
        <v>3724</v>
      </c>
      <c r="C1799" s="12" t="str">
        <f>IF(AND(tblSalaries[[#This Row],[Region]]=Selected_Region, tblSalaries[[#This Row],[Job Type]]=Selected_Job_Type), COUNT($C$5:C1798), "")</f>
        <v/>
      </c>
      <c r="D1799" s="5">
        <v>41055.618773148148</v>
      </c>
      <c r="E1799" s="6">
        <v>85000</v>
      </c>
      <c r="F1799" s="3">
        <v>85000</v>
      </c>
      <c r="G1799" s="3" t="s">
        <v>92</v>
      </c>
      <c r="H1799" s="3">
        <f>tblSalaries[[#This Row],[clean Salary (in local currency)]]*VLOOKUP(tblSalaries[[#This Row],[Currency]],tblXrate[#Data],2,FALSE)</f>
        <v>67794.987956419791</v>
      </c>
      <c r="I1799" s="3" t="s">
        <v>3725</v>
      </c>
      <c r="J1799" s="3" t="s">
        <v>134</v>
      </c>
      <c r="K1799" s="3" t="s">
        <v>113</v>
      </c>
      <c r="L1799" s="3" t="str">
        <f>VLOOKUP(tblSalaries[[#This Row],[Where do you work]],tblCountries[[Actual]:[Mapping]],2,FALSE)</f>
        <v>New Zealand</v>
      </c>
      <c r="M1799" s="12" t="str">
        <f>VLOOKUP(tblSalaries[[#This Row],[clean Country]], mapping!$M$4:$N$137, 2, FALSE)</f>
        <v>Pacific</v>
      </c>
      <c r="N1799" s="3" t="s">
        <v>38</v>
      </c>
      <c r="O1799" s="12">
        <v>5</v>
      </c>
      <c r="P1799" s="3">
        <v>15</v>
      </c>
    </row>
    <row r="1800" spans="2:16" ht="15" customHeight="1">
      <c r="B1800" s="3" t="s">
        <v>3726</v>
      </c>
      <c r="C1800" s="12" t="str">
        <f>IF(AND(tblSalaries[[#This Row],[Region]]=Selected_Region, tblSalaries[[#This Row],[Job Type]]=Selected_Job_Type), COUNT($C$5:C1799), "")</f>
        <v/>
      </c>
      <c r="D1800" s="5">
        <v>41055.537916666668</v>
      </c>
      <c r="E1800" s="6">
        <v>15000</v>
      </c>
      <c r="F1800" s="3">
        <v>15000</v>
      </c>
      <c r="G1800" s="3" t="s">
        <v>36</v>
      </c>
      <c r="H1800" s="3">
        <f>tblSalaries[[#This Row],[clean Salary (in local currency)]]*VLOOKUP(tblSalaries[[#This Row],[Currency]],tblXrate[#Data],2,FALSE)</f>
        <v>15000</v>
      </c>
      <c r="I1800" s="3" t="s">
        <v>3727</v>
      </c>
      <c r="J1800" s="3" t="s">
        <v>112</v>
      </c>
      <c r="K1800" s="3" t="s">
        <v>1604</v>
      </c>
      <c r="L1800" s="3" t="str">
        <f>VLOOKUP(tblSalaries[[#This Row],[Where do you work]],tblCountries[[Actual]:[Mapping]],2,FALSE)</f>
        <v>Indonesia</v>
      </c>
      <c r="M1800" s="12" t="str">
        <f>VLOOKUP(tblSalaries[[#This Row],[clean Country]], mapping!$M$4:$N$137, 2, FALSE)</f>
        <v>Pacific</v>
      </c>
      <c r="N1800" s="3" t="s">
        <v>38</v>
      </c>
      <c r="O1800" s="12">
        <v>5</v>
      </c>
      <c r="P1800" s="3">
        <v>1</v>
      </c>
    </row>
    <row r="1801" spans="2:16" ht="15" customHeight="1">
      <c r="B1801" s="3" t="s">
        <v>392</v>
      </c>
      <c r="C1801" s="12" t="str">
        <f>IF(AND(tblSalaries[[#This Row],[Region]]=Selected_Region, tblSalaries[[#This Row],[Job Type]]=Selected_Job_Type), COUNT($C$5:C1800), "")</f>
        <v/>
      </c>
      <c r="D1801" s="5">
        <v>41055.555347222224</v>
      </c>
      <c r="E1801" s="6">
        <v>50000</v>
      </c>
      <c r="F1801" s="3">
        <v>50000</v>
      </c>
      <c r="G1801" s="3" t="s">
        <v>36</v>
      </c>
      <c r="H1801" s="3">
        <f>tblSalaries[[#This Row],[clean Salary (in local currency)]]*VLOOKUP(tblSalaries[[#This Row],[Currency]],tblXrate[#Data],2,FALSE)</f>
        <v>50000</v>
      </c>
      <c r="I1801" s="3" t="s">
        <v>393</v>
      </c>
      <c r="J1801" s="3" t="s">
        <v>134</v>
      </c>
      <c r="K1801" s="3" t="s">
        <v>1</v>
      </c>
      <c r="L1801" s="3" t="str">
        <f>VLOOKUP(tblSalaries[[#This Row],[Where do you work]],tblCountries[[Actual]:[Mapping]],2,FALSE)</f>
        <v>India</v>
      </c>
      <c r="M1801" s="12" t="str">
        <f>VLOOKUP(tblSalaries[[#This Row],[clean Country]], mapping!$M$4:$N$137, 2, FALSE)</f>
        <v>Asia</v>
      </c>
      <c r="N1801" s="3" t="s">
        <v>34</v>
      </c>
      <c r="O1801" s="12">
        <v>2.5</v>
      </c>
      <c r="P1801" s="3">
        <v>20</v>
      </c>
    </row>
    <row r="1802" spans="2:16" ht="15" customHeight="1">
      <c r="B1802" s="3" t="s">
        <v>3730</v>
      </c>
      <c r="C1802" s="12" t="str">
        <f>IF(AND(tblSalaries[[#This Row],[Region]]=Selected_Region, tblSalaries[[#This Row],[Job Type]]=Selected_Job_Type), COUNT($C$5:C1801), "")</f>
        <v/>
      </c>
      <c r="D1802" s="5">
        <v>41068.001261574071</v>
      </c>
      <c r="E1802" s="6">
        <v>68000</v>
      </c>
      <c r="F1802" s="3">
        <v>68000</v>
      </c>
      <c r="G1802" s="3" t="s">
        <v>36</v>
      </c>
      <c r="H1802" s="3">
        <f>tblSalaries[[#This Row],[clean Salary (in local currency)]]*VLOOKUP(tblSalaries[[#This Row],[Currency]],tblXrate[#Data],2,FALSE)</f>
        <v>68000</v>
      </c>
      <c r="I1802" s="3" t="s">
        <v>3731</v>
      </c>
      <c r="J1802" s="3" t="s">
        <v>112</v>
      </c>
      <c r="K1802" s="3" t="s">
        <v>0</v>
      </c>
      <c r="L1802" s="3" t="str">
        <f>VLOOKUP(tblSalaries[[#This Row],[Where do you work]],tblCountries[[Actual]:[Mapping]],2,FALSE)</f>
        <v>USA</v>
      </c>
      <c r="M1802" s="12" t="str">
        <f>VLOOKUP(tblSalaries[[#This Row],[clean Country]], mapping!$M$4:$N$137, 2, FALSE)</f>
        <v>US / Canada</v>
      </c>
      <c r="N1802" s="3" t="s">
        <v>38</v>
      </c>
      <c r="O1802" s="12">
        <v>5</v>
      </c>
      <c r="P1802" s="3">
        <v>2.5</v>
      </c>
    </row>
    <row r="1803" spans="2:16" ht="15" customHeight="1">
      <c r="B1803" s="3" t="s">
        <v>3732</v>
      </c>
      <c r="C1803" s="12" t="str">
        <f>IF(AND(tblSalaries[[#This Row],[Region]]=Selected_Region, tblSalaries[[#This Row],[Job Type]]=Selected_Job_Type), COUNT($C$5:C1802), "")</f>
        <v/>
      </c>
      <c r="D1803" s="5">
        <v>41059.024224537039</v>
      </c>
      <c r="E1803" s="6">
        <v>107000</v>
      </c>
      <c r="F1803" s="3">
        <v>107000</v>
      </c>
      <c r="G1803" s="3" t="s">
        <v>36</v>
      </c>
      <c r="H1803" s="3">
        <f>tblSalaries[[#This Row],[clean Salary (in local currency)]]*VLOOKUP(tblSalaries[[#This Row],[Currency]],tblXrate[#Data],2,FALSE)</f>
        <v>107000</v>
      </c>
      <c r="I1803" s="3" t="s">
        <v>3733</v>
      </c>
      <c r="J1803" s="3" t="s">
        <v>134</v>
      </c>
      <c r="K1803" s="3" t="s">
        <v>0</v>
      </c>
      <c r="L1803" s="3" t="str">
        <f>VLOOKUP(tblSalaries[[#This Row],[Where do you work]],tblCountries[[Actual]:[Mapping]],2,FALSE)</f>
        <v>USA</v>
      </c>
      <c r="M1803" s="12" t="str">
        <f>VLOOKUP(tblSalaries[[#This Row],[clean Country]], mapping!$M$4:$N$137, 2, FALSE)</f>
        <v>US / Canada</v>
      </c>
      <c r="N1803" s="3" t="s">
        <v>61</v>
      </c>
      <c r="O1803" s="12">
        <v>8</v>
      </c>
      <c r="P1803" s="3">
        <v>29</v>
      </c>
    </row>
    <row r="1804" spans="2:16" ht="15" customHeight="1">
      <c r="B1804" s="3" t="s">
        <v>3734</v>
      </c>
      <c r="C1804" s="12" t="str">
        <f>IF(AND(tblSalaries[[#This Row],[Region]]=Selected_Region, tblSalaries[[#This Row],[Job Type]]=Selected_Job_Type), COUNT($C$5:C1803), "")</f>
        <v/>
      </c>
      <c r="D1804" s="5">
        <v>41055.039513888885</v>
      </c>
      <c r="E1804" s="6">
        <v>78000</v>
      </c>
      <c r="F1804" s="3">
        <v>78000</v>
      </c>
      <c r="G1804" s="3" t="s">
        <v>36</v>
      </c>
      <c r="H1804" s="3">
        <f>tblSalaries[[#This Row],[clean Salary (in local currency)]]*VLOOKUP(tblSalaries[[#This Row],[Currency]],tblXrate[#Data],2,FALSE)</f>
        <v>78000</v>
      </c>
      <c r="I1804" s="3" t="s">
        <v>3735</v>
      </c>
      <c r="J1804" s="3" t="s">
        <v>45</v>
      </c>
      <c r="K1804" s="3" t="s">
        <v>3736</v>
      </c>
      <c r="L1804" s="3" t="str">
        <f>VLOOKUP(tblSalaries[[#This Row],[Where do you work]],tblCountries[[Actual]:[Mapping]],2,FALSE)</f>
        <v>Bermuda</v>
      </c>
      <c r="M1804" s="12" t="str">
        <f>VLOOKUP(tblSalaries[[#This Row],[clean Country]], mapping!$M$4:$N$137, 2, FALSE)</f>
        <v>Latin America</v>
      </c>
      <c r="N1804" s="3" t="s">
        <v>38</v>
      </c>
      <c r="O1804" s="12">
        <v>5</v>
      </c>
    </row>
    <row r="1805" spans="2:16" ht="15" customHeight="1">
      <c r="B1805" s="3" t="s">
        <v>3737</v>
      </c>
      <c r="C1805" s="12" t="str">
        <f>IF(AND(tblSalaries[[#This Row],[Region]]=Selected_Region, tblSalaries[[#This Row],[Job Type]]=Selected_Job_Type), COUNT($C$5:C1804), "")</f>
        <v/>
      </c>
      <c r="D1805" s="5">
        <v>41055.09747685185</v>
      </c>
      <c r="E1805" s="6">
        <v>12000</v>
      </c>
      <c r="F1805" s="3">
        <v>12000</v>
      </c>
      <c r="G1805" s="3" t="s">
        <v>36</v>
      </c>
      <c r="H1805" s="3">
        <f>tblSalaries[[#This Row],[clean Salary (in local currency)]]*VLOOKUP(tblSalaries[[#This Row],[Currency]],tblXrate[#Data],2,FALSE)</f>
        <v>12000</v>
      </c>
      <c r="I1805" s="3" t="s">
        <v>3738</v>
      </c>
      <c r="J1805" s="3" t="s">
        <v>112</v>
      </c>
      <c r="K1805" s="3" t="s">
        <v>3739</v>
      </c>
      <c r="L1805" s="3" t="str">
        <f>VLOOKUP(tblSalaries[[#This Row],[Where do you work]],tblCountries[[Actual]:[Mapping]],2,FALSE)</f>
        <v>iran</v>
      </c>
      <c r="M1805" s="12" t="str">
        <f>VLOOKUP(tblSalaries[[#This Row],[clean Country]], mapping!$M$4:$N$137, 2, FALSE)</f>
        <v>Middle East</v>
      </c>
      <c r="N1805" s="3" t="s">
        <v>34</v>
      </c>
      <c r="O1805" s="12">
        <v>2.5</v>
      </c>
    </row>
    <row r="1806" spans="2:16" ht="15" customHeight="1">
      <c r="B1806" s="3" t="s">
        <v>3740</v>
      </c>
      <c r="C1806" s="12" t="str">
        <f>IF(AND(tblSalaries[[#This Row],[Region]]=Selected_Region, tblSalaries[[#This Row],[Job Type]]=Selected_Job_Type), COUNT($C$5:C1805), "")</f>
        <v/>
      </c>
      <c r="D1806" s="5">
        <v>41070.666168981479</v>
      </c>
      <c r="E1806" s="6">
        <v>30000</v>
      </c>
      <c r="F1806" s="3">
        <v>30000</v>
      </c>
      <c r="G1806" s="3" t="s">
        <v>36</v>
      </c>
      <c r="H1806" s="3">
        <f>tblSalaries[[#This Row],[clean Salary (in local currency)]]*VLOOKUP(tblSalaries[[#This Row],[Currency]],tblXrate[#Data],2,FALSE)</f>
        <v>30000</v>
      </c>
      <c r="I1806" s="3" t="s">
        <v>3741</v>
      </c>
      <c r="J1806" s="3" t="s">
        <v>112</v>
      </c>
      <c r="K1806" s="3" t="s">
        <v>608</v>
      </c>
      <c r="L1806" s="3" t="str">
        <f>VLOOKUP(tblSalaries[[#This Row],[Where do you work]],tblCountries[[Actual]:[Mapping]],2,FALSE)</f>
        <v>malaysia</v>
      </c>
      <c r="M1806" s="12" t="str">
        <f>VLOOKUP(tblSalaries[[#This Row],[clean Country]], mapping!$M$4:$N$137, 2, FALSE)</f>
        <v>Pacific</v>
      </c>
      <c r="N1806" s="3" t="s">
        <v>73</v>
      </c>
      <c r="O1806" s="12">
        <v>1.5</v>
      </c>
      <c r="P1806" s="3">
        <v>12</v>
      </c>
    </row>
    <row r="1807" spans="2:16" ht="15" customHeight="1">
      <c r="B1807" s="3" t="s">
        <v>521</v>
      </c>
      <c r="C1807" s="12" t="str">
        <f>IF(AND(tblSalaries[[#This Row],[Region]]=Selected_Region, tblSalaries[[#This Row],[Job Type]]=Selected_Job_Type), COUNT($C$5:C1806), "")</f>
        <v/>
      </c>
      <c r="D1807" s="5">
        <v>41062.732175925928</v>
      </c>
      <c r="E1807" s="6" t="s">
        <v>522</v>
      </c>
      <c r="F1807" s="3">
        <v>50000</v>
      </c>
      <c r="G1807" s="3" t="s">
        <v>36</v>
      </c>
      <c r="H1807" s="3">
        <f>tblSalaries[[#This Row],[clean Salary (in local currency)]]*VLOOKUP(tblSalaries[[#This Row],[Currency]],tblXrate[#Data],2,FALSE)</f>
        <v>50000</v>
      </c>
      <c r="I1807" s="3" t="s">
        <v>523</v>
      </c>
      <c r="J1807" s="3" t="s">
        <v>444</v>
      </c>
      <c r="K1807" s="3" t="s">
        <v>1</v>
      </c>
      <c r="L1807" s="3" t="str">
        <f>VLOOKUP(tblSalaries[[#This Row],[Where do you work]],tblCountries[[Actual]:[Mapping]],2,FALSE)</f>
        <v>India</v>
      </c>
      <c r="M1807" s="12" t="str">
        <f>VLOOKUP(tblSalaries[[#This Row],[clean Country]], mapping!$M$4:$N$137, 2, FALSE)</f>
        <v>Asia</v>
      </c>
      <c r="N1807" s="3" t="s">
        <v>73</v>
      </c>
      <c r="O1807" s="12">
        <v>1.5</v>
      </c>
      <c r="P1807" s="3">
        <v>8</v>
      </c>
    </row>
    <row r="1808" spans="2:16" ht="15" customHeight="1">
      <c r="B1808" s="3" t="s">
        <v>1533</v>
      </c>
      <c r="C1808" s="12" t="str">
        <f>IF(AND(tblSalaries[[#This Row],[Region]]=Selected_Region, tblSalaries[[#This Row],[Job Type]]=Selected_Job_Type), COUNT($C$5:C1807), "")</f>
        <v/>
      </c>
      <c r="D1808" s="5">
        <v>41057.955324074072</v>
      </c>
      <c r="E1808" s="6" t="s">
        <v>1534</v>
      </c>
      <c r="F1808" s="3">
        <v>50000</v>
      </c>
      <c r="G1808" s="3" t="s">
        <v>36</v>
      </c>
      <c r="H1808" s="3">
        <f>tblSalaries[[#This Row],[clean Salary (in local currency)]]*VLOOKUP(tblSalaries[[#This Row],[Currency]],tblXrate[#Data],2,FALSE)</f>
        <v>50000</v>
      </c>
      <c r="I1808" s="3" t="s">
        <v>374</v>
      </c>
      <c r="J1808" s="3" t="s">
        <v>374</v>
      </c>
      <c r="K1808" s="3" t="s">
        <v>1057</v>
      </c>
      <c r="L1808" s="3" t="str">
        <f>VLOOKUP(tblSalaries[[#This Row],[Where do you work]],tblCountries[[Actual]:[Mapping]],2,FALSE)</f>
        <v>Singapore</v>
      </c>
      <c r="M1808" s="12" t="str">
        <f>VLOOKUP(tblSalaries[[#This Row],[clean Country]], mapping!$M$4:$N$137, 2, FALSE)</f>
        <v>Asia</v>
      </c>
      <c r="N1808" s="3" t="s">
        <v>34</v>
      </c>
      <c r="O1808" s="12">
        <v>2.5</v>
      </c>
      <c r="P1808" s="3">
        <v>25</v>
      </c>
    </row>
    <row r="1809" spans="2:16" ht="15" customHeight="1">
      <c r="B1809" s="3" t="s">
        <v>1848</v>
      </c>
      <c r="C1809" s="12" t="str">
        <f>IF(AND(tblSalaries[[#This Row],[Region]]=Selected_Region, tblSalaries[[#This Row],[Job Type]]=Selected_Job_Type), COUNT($C$5:C1808), "")</f>
        <v/>
      </c>
      <c r="D1809" s="5">
        <v>41055.369444444441</v>
      </c>
      <c r="E1809" s="6">
        <v>50000</v>
      </c>
      <c r="F1809" s="3">
        <v>50000</v>
      </c>
      <c r="G1809" s="3" t="s">
        <v>36</v>
      </c>
      <c r="H1809" s="3">
        <f>tblSalaries[[#This Row],[clean Salary (in local currency)]]*VLOOKUP(tblSalaries[[#This Row],[Currency]],tblXrate[#Data],2,FALSE)</f>
        <v>50000</v>
      </c>
      <c r="I1809" s="3" t="s">
        <v>1849</v>
      </c>
      <c r="J1809" s="3" t="s">
        <v>134</v>
      </c>
      <c r="K1809" s="3" t="s">
        <v>1</v>
      </c>
      <c r="L1809" s="3" t="str">
        <f>VLOOKUP(tblSalaries[[#This Row],[Where do you work]],tblCountries[[Actual]:[Mapping]],2,FALSE)</f>
        <v>India</v>
      </c>
      <c r="M1809" s="12" t="str">
        <f>VLOOKUP(tblSalaries[[#This Row],[clean Country]], mapping!$M$4:$N$137, 2, FALSE)</f>
        <v>Asia</v>
      </c>
      <c r="N1809" s="3" t="s">
        <v>73</v>
      </c>
      <c r="O1809" s="12">
        <v>1.5</v>
      </c>
      <c r="P1809" s="3">
        <v>25</v>
      </c>
    </row>
    <row r="1810" spans="2:16" ht="15" customHeight="1">
      <c r="B1810" s="3" t="s">
        <v>1855</v>
      </c>
      <c r="C1810" s="12" t="str">
        <f>IF(AND(tblSalaries[[#This Row],[Region]]=Selected_Region, tblSalaries[[#This Row],[Job Type]]=Selected_Job_Type), COUNT($C$5:C1809), "")</f>
        <v/>
      </c>
      <c r="D1810" s="5">
        <v>41054.180115740739</v>
      </c>
      <c r="E1810" s="6">
        <v>50000</v>
      </c>
      <c r="F1810" s="3">
        <v>50000</v>
      </c>
      <c r="G1810" s="3" t="s">
        <v>36</v>
      </c>
      <c r="H1810" s="3">
        <f>tblSalaries[[#This Row],[clean Salary (in local currency)]]*VLOOKUP(tblSalaries[[#This Row],[Currency]],tblXrate[#Data],2,FALSE)</f>
        <v>50000</v>
      </c>
      <c r="I1810" s="3" t="s">
        <v>1856</v>
      </c>
      <c r="J1810" s="3" t="s">
        <v>134</v>
      </c>
      <c r="K1810" s="3" t="s">
        <v>1</v>
      </c>
      <c r="L1810" s="3" t="str">
        <f>VLOOKUP(tblSalaries[[#This Row],[Where do you work]],tblCountries[[Actual]:[Mapping]],2,FALSE)</f>
        <v>India</v>
      </c>
      <c r="M1810" s="12" t="str">
        <f>VLOOKUP(tblSalaries[[#This Row],[clean Country]], mapping!$M$4:$N$137, 2, FALSE)</f>
        <v>Asia</v>
      </c>
      <c r="N1810" s="3" t="s">
        <v>73</v>
      </c>
      <c r="O1810" s="12">
        <v>1.5</v>
      </c>
    </row>
    <row r="1811" spans="2:16" ht="15" customHeight="1">
      <c r="B1811" s="3" t="s">
        <v>2326</v>
      </c>
      <c r="C1811" s="12" t="str">
        <f>IF(AND(tblSalaries[[#This Row],[Region]]=Selected_Region, tblSalaries[[#This Row],[Job Type]]=Selected_Job_Type), COUNT($C$5:C1810), "")</f>
        <v/>
      </c>
      <c r="D1811" s="5">
        <v>41057.620162037034</v>
      </c>
      <c r="E1811" s="6">
        <v>50000</v>
      </c>
      <c r="F1811" s="3">
        <v>50000</v>
      </c>
      <c r="G1811" s="3" t="s">
        <v>36</v>
      </c>
      <c r="H1811" s="3">
        <f>tblSalaries[[#This Row],[clean Salary (in local currency)]]*VLOOKUP(tblSalaries[[#This Row],[Currency]],tblXrate[#Data],2,FALSE)</f>
        <v>50000</v>
      </c>
      <c r="I1811" s="3" t="s">
        <v>2325</v>
      </c>
      <c r="J1811" s="3" t="s">
        <v>444</v>
      </c>
      <c r="K1811" s="3" t="s">
        <v>1</v>
      </c>
      <c r="L1811" s="3" t="str">
        <f>VLOOKUP(tblSalaries[[#This Row],[Where do you work]],tblCountries[[Actual]:[Mapping]],2,FALSE)</f>
        <v>India</v>
      </c>
      <c r="M1811" s="12" t="str">
        <f>VLOOKUP(tblSalaries[[#This Row],[clean Country]], mapping!$M$4:$N$137, 2, FALSE)</f>
        <v>Asia</v>
      </c>
      <c r="N1811" s="3" t="s">
        <v>73</v>
      </c>
      <c r="O1811" s="12">
        <v>1.5</v>
      </c>
      <c r="P1811" s="3">
        <v>26</v>
      </c>
    </row>
    <row r="1812" spans="2:16" ht="15" customHeight="1">
      <c r="B1812" s="3" t="s">
        <v>2804</v>
      </c>
      <c r="C1812" s="12" t="str">
        <f>IF(AND(tblSalaries[[#This Row],[Region]]=Selected_Region, tblSalaries[[#This Row],[Job Type]]=Selected_Job_Type), COUNT($C$5:C1811), "")</f>
        <v/>
      </c>
      <c r="D1812" s="5">
        <v>41055.394814814812</v>
      </c>
      <c r="E1812" s="6">
        <v>50000</v>
      </c>
      <c r="F1812" s="3">
        <v>50000</v>
      </c>
      <c r="G1812" s="3" t="s">
        <v>36</v>
      </c>
      <c r="H1812" s="3">
        <f>tblSalaries[[#This Row],[clean Salary (in local currency)]]*VLOOKUP(tblSalaries[[#This Row],[Currency]],tblXrate[#Data],2,FALSE)</f>
        <v>50000</v>
      </c>
      <c r="I1812" s="3" t="s">
        <v>2805</v>
      </c>
      <c r="J1812" s="3" t="s">
        <v>134</v>
      </c>
      <c r="K1812" s="3" t="s">
        <v>1</v>
      </c>
      <c r="L1812" s="3" t="str">
        <f>VLOOKUP(tblSalaries[[#This Row],[Where do you work]],tblCountries[[Actual]:[Mapping]],2,FALSE)</f>
        <v>India</v>
      </c>
      <c r="M1812" s="12" t="str">
        <f>VLOOKUP(tblSalaries[[#This Row],[clean Country]], mapping!$M$4:$N$137, 2, FALSE)</f>
        <v>Asia</v>
      </c>
      <c r="N1812" s="3" t="s">
        <v>73</v>
      </c>
      <c r="O1812" s="12">
        <v>1.5</v>
      </c>
      <c r="P1812" s="3">
        <v>10</v>
      </c>
    </row>
    <row r="1813" spans="2:16" ht="15" customHeight="1">
      <c r="B1813" s="3" t="s">
        <v>3577</v>
      </c>
      <c r="C1813" s="12" t="str">
        <f>IF(AND(tblSalaries[[#This Row],[Region]]=Selected_Region, tblSalaries[[#This Row],[Job Type]]=Selected_Job_Type), COUNT($C$5:C1812), "")</f>
        <v/>
      </c>
      <c r="D1813" s="5">
        <v>41057.658599537041</v>
      </c>
      <c r="E1813" s="6" t="s">
        <v>3578</v>
      </c>
      <c r="F1813" s="3">
        <v>50000</v>
      </c>
      <c r="G1813" s="3" t="s">
        <v>36</v>
      </c>
      <c r="H1813" s="3">
        <f>tblSalaries[[#This Row],[clean Salary (in local currency)]]*VLOOKUP(tblSalaries[[#This Row],[Currency]],tblXrate[#Data],2,FALSE)</f>
        <v>50000</v>
      </c>
      <c r="I1813" s="3" t="s">
        <v>3579</v>
      </c>
      <c r="J1813" s="3" t="s">
        <v>134</v>
      </c>
      <c r="K1813" s="3" t="s">
        <v>1</v>
      </c>
      <c r="L1813" s="3" t="str">
        <f>VLOOKUP(tblSalaries[[#This Row],[Where do you work]],tblCountries[[Actual]:[Mapping]],2,FALSE)</f>
        <v>India</v>
      </c>
      <c r="M1813" s="12" t="str">
        <f>VLOOKUP(tblSalaries[[#This Row],[clean Country]], mapping!$M$4:$N$137, 2, FALSE)</f>
        <v>Asia</v>
      </c>
      <c r="N1813" s="3" t="s">
        <v>34</v>
      </c>
      <c r="O1813" s="12">
        <v>2.5</v>
      </c>
      <c r="P1813" s="3">
        <v>30</v>
      </c>
    </row>
    <row r="1814" spans="2:16" ht="15" customHeight="1">
      <c r="B1814" s="3" t="s">
        <v>3708</v>
      </c>
      <c r="C1814" s="12" t="str">
        <f>IF(AND(tblSalaries[[#This Row],[Region]]=Selected_Region, tblSalaries[[#This Row],[Job Type]]=Selected_Job_Type), COUNT($C$5:C1813), "")</f>
        <v/>
      </c>
      <c r="D1814" s="5">
        <v>41058.819155092591</v>
      </c>
      <c r="E1814" s="6" t="s">
        <v>3709</v>
      </c>
      <c r="F1814" s="3">
        <v>4000000</v>
      </c>
      <c r="G1814" s="3" t="s">
        <v>3710</v>
      </c>
      <c r="H1814" s="3">
        <f>tblSalaries[[#This Row],[clean Salary (in local currency)]]*VLOOKUP(tblSalaries[[#This Row],[Currency]],tblXrate[#Data],2,FALSE)</f>
        <v>50694.322109187968</v>
      </c>
      <c r="I1814" s="3" t="s">
        <v>3711</v>
      </c>
      <c r="J1814" s="3" t="s">
        <v>112</v>
      </c>
      <c r="K1814" s="3" t="s">
        <v>2355</v>
      </c>
      <c r="L1814" s="3" t="str">
        <f>VLOOKUP(tblSalaries[[#This Row],[Where do you work]],tblCountries[[Actual]:[Mapping]],2,FALSE)</f>
        <v>Japan</v>
      </c>
      <c r="M1814" s="12" t="str">
        <f>VLOOKUP(tblSalaries[[#This Row],[clean Country]], mapping!$M$4:$N$137, 2, FALSE)</f>
        <v>Asia</v>
      </c>
      <c r="N1814" s="3" t="s">
        <v>38</v>
      </c>
      <c r="O1814" s="12">
        <v>5</v>
      </c>
      <c r="P1814" s="3">
        <v>8</v>
      </c>
    </row>
    <row r="1815" spans="2:16" ht="15" customHeight="1">
      <c r="B1815" s="3" t="s">
        <v>2153</v>
      </c>
      <c r="C1815" s="12" t="str">
        <f>IF(AND(tblSalaries[[#This Row],[Region]]=Selected_Region, tblSalaries[[#This Row],[Job Type]]=Selected_Job_Type), COUNT($C$5:C1814), "")</f>
        <v/>
      </c>
      <c r="D1815" s="5">
        <v>41055.115925925929</v>
      </c>
      <c r="E1815" s="6" t="s">
        <v>2154</v>
      </c>
      <c r="F1815" s="3">
        <v>3000000</v>
      </c>
      <c r="G1815" s="3" t="s">
        <v>31</v>
      </c>
      <c r="H1815" s="3">
        <f>tblSalaries[[#This Row],[clean Salary (in local currency)]]*VLOOKUP(tblSalaries[[#This Row],[Currency]],tblXrate[#Data],2,FALSE)</f>
        <v>53423.750062327701</v>
      </c>
      <c r="I1815" s="3" t="s">
        <v>2155</v>
      </c>
      <c r="J1815" s="3" t="s">
        <v>134</v>
      </c>
      <c r="K1815" s="3" t="s">
        <v>1</v>
      </c>
      <c r="L1815" s="3" t="str">
        <f>VLOOKUP(tblSalaries[[#This Row],[Where do you work]],tblCountries[[Actual]:[Mapping]],2,FALSE)</f>
        <v>India</v>
      </c>
      <c r="M1815" s="12" t="str">
        <f>VLOOKUP(tblSalaries[[#This Row],[clean Country]], mapping!$M$4:$N$137, 2, FALSE)</f>
        <v>Asia</v>
      </c>
      <c r="N1815" s="3" t="s">
        <v>38</v>
      </c>
      <c r="O1815" s="12">
        <v>5</v>
      </c>
    </row>
    <row r="1816" spans="2:16" ht="15" customHeight="1">
      <c r="B1816" s="3" t="s">
        <v>2127</v>
      </c>
      <c r="C1816" s="12" t="str">
        <f>IF(AND(tblSalaries[[#This Row],[Region]]=Selected_Region, tblSalaries[[#This Row],[Job Type]]=Selected_Job_Type), COUNT($C$5:C1815), "")</f>
        <v/>
      </c>
      <c r="D1816" s="5">
        <v>41072.080000000002</v>
      </c>
      <c r="E1816" s="6">
        <v>40000</v>
      </c>
      <c r="F1816" s="3">
        <v>40000</v>
      </c>
      <c r="G1816" s="3" t="s">
        <v>48</v>
      </c>
      <c r="H1816" s="3">
        <f>tblSalaries[[#This Row],[clean Salary (in local currency)]]*VLOOKUP(tblSalaries[[#This Row],[Currency]],tblXrate[#Data],2,FALSE)</f>
        <v>39334.460921213074</v>
      </c>
      <c r="I1816" s="3" t="s">
        <v>2128</v>
      </c>
      <c r="J1816" s="3" t="s">
        <v>112</v>
      </c>
      <c r="K1816" s="3" t="s">
        <v>50</v>
      </c>
      <c r="L1816" s="3" t="str">
        <f>VLOOKUP(tblSalaries[[#This Row],[Where do you work]],tblCountries[[Actual]:[Mapping]],2,FALSE)</f>
        <v>Canada</v>
      </c>
      <c r="M1816" s="12" t="str">
        <f>VLOOKUP(tblSalaries[[#This Row],[clean Country]], mapping!$M$4:$N$137, 2, FALSE)</f>
        <v>US / Canada</v>
      </c>
      <c r="N1816" s="3" t="s">
        <v>73</v>
      </c>
      <c r="O1816" s="12">
        <v>1.5</v>
      </c>
      <c r="P1816" s="3">
        <v>1</v>
      </c>
    </row>
    <row r="1817" spans="2:16" ht="15" customHeight="1">
      <c r="B1817" s="3" t="s">
        <v>2014</v>
      </c>
      <c r="C1817" s="12" t="str">
        <f>IF(AND(tblSalaries[[#This Row],[Region]]=Selected_Region, tblSalaries[[#This Row],[Job Type]]=Selected_Job_Type), COUNT($C$5:C1816), "")</f>
        <v/>
      </c>
      <c r="D1817" s="5">
        <v>41059.108101851853</v>
      </c>
      <c r="E1817" s="6" t="s">
        <v>2015</v>
      </c>
      <c r="F1817" s="3">
        <v>3250000</v>
      </c>
      <c r="G1817" s="3" t="s">
        <v>31</v>
      </c>
      <c r="H1817" s="3">
        <f>tblSalaries[[#This Row],[clean Salary (in local currency)]]*VLOOKUP(tblSalaries[[#This Row],[Currency]],tblXrate[#Data],2,FALSE)</f>
        <v>57875.729234188344</v>
      </c>
      <c r="I1817" s="3" t="s">
        <v>2016</v>
      </c>
      <c r="J1817" s="3" t="s">
        <v>112</v>
      </c>
      <c r="K1817" s="3" t="s">
        <v>1</v>
      </c>
      <c r="L1817" s="3" t="str">
        <f>VLOOKUP(tblSalaries[[#This Row],[Where do you work]],tblCountries[[Actual]:[Mapping]],2,FALSE)</f>
        <v>India</v>
      </c>
      <c r="M1817" s="12" t="str">
        <f>VLOOKUP(tblSalaries[[#This Row],[clean Country]], mapping!$M$4:$N$137, 2, FALSE)</f>
        <v>Asia</v>
      </c>
      <c r="N1817" s="3" t="s">
        <v>38</v>
      </c>
      <c r="O1817" s="12">
        <v>5</v>
      </c>
      <c r="P1817" s="3">
        <v>5.5</v>
      </c>
    </row>
    <row r="1818" spans="2:16" ht="15" customHeight="1">
      <c r="B1818" s="3" t="s">
        <v>1058</v>
      </c>
      <c r="C1818" s="12" t="str">
        <f>IF(AND(tblSalaries[[#This Row],[Region]]=Selected_Region, tblSalaries[[#This Row],[Job Type]]=Selected_Job_Type), COUNT($C$5:C1817), "")</f>
        <v/>
      </c>
      <c r="D1818" s="5">
        <v>41056.957395833335</v>
      </c>
      <c r="E1818" s="6">
        <v>60000</v>
      </c>
      <c r="F1818" s="3">
        <v>60000</v>
      </c>
      <c r="G1818" s="3" t="s">
        <v>36</v>
      </c>
      <c r="H1818" s="3">
        <f>tblSalaries[[#This Row],[clean Salary (in local currency)]]*VLOOKUP(tblSalaries[[#This Row],[Currency]],tblXrate[#Data],2,FALSE)</f>
        <v>60000</v>
      </c>
      <c r="I1818" s="3" t="s">
        <v>41</v>
      </c>
      <c r="J1818" s="3" t="s">
        <v>41</v>
      </c>
      <c r="K1818" s="3" t="s">
        <v>1057</v>
      </c>
      <c r="L1818" s="3" t="str">
        <f>VLOOKUP(tblSalaries[[#This Row],[Where do you work]],tblCountries[[Actual]:[Mapping]],2,FALSE)</f>
        <v>Singapore</v>
      </c>
      <c r="M1818" s="12" t="str">
        <f>VLOOKUP(tblSalaries[[#This Row],[clean Country]], mapping!$M$4:$N$137, 2, FALSE)</f>
        <v>Asia</v>
      </c>
      <c r="N1818" s="3" t="s">
        <v>38</v>
      </c>
      <c r="O1818" s="12">
        <v>5</v>
      </c>
      <c r="P1818" s="3">
        <v>5</v>
      </c>
    </row>
    <row r="1819" spans="2:16" ht="15" customHeight="1">
      <c r="B1819" s="3" t="s">
        <v>1195</v>
      </c>
      <c r="C1819" s="12" t="str">
        <f>IF(AND(tblSalaries[[#This Row],[Region]]=Selected_Region, tblSalaries[[#This Row],[Job Type]]=Selected_Job_Type), COUNT($C$5:C1818), "")</f>
        <v/>
      </c>
      <c r="D1819" s="5">
        <v>41056.67392361111</v>
      </c>
      <c r="E1819" s="6">
        <v>60000</v>
      </c>
      <c r="F1819" s="3">
        <v>60000</v>
      </c>
      <c r="G1819" s="3" t="s">
        <v>36</v>
      </c>
      <c r="H1819" s="3">
        <f>tblSalaries[[#This Row],[clean Salary (in local currency)]]*VLOOKUP(tblSalaries[[#This Row],[Currency]],tblXrate[#Data],2,FALSE)</f>
        <v>60000</v>
      </c>
      <c r="I1819" s="3" t="s">
        <v>1196</v>
      </c>
      <c r="J1819" s="3" t="s">
        <v>45</v>
      </c>
      <c r="K1819" s="3" t="s">
        <v>1057</v>
      </c>
      <c r="L1819" s="3" t="str">
        <f>VLOOKUP(tblSalaries[[#This Row],[Where do you work]],tblCountries[[Actual]:[Mapping]],2,FALSE)</f>
        <v>Singapore</v>
      </c>
      <c r="M1819" s="12" t="str">
        <f>VLOOKUP(tblSalaries[[#This Row],[clean Country]], mapping!$M$4:$N$137, 2, FALSE)</f>
        <v>Asia</v>
      </c>
      <c r="N1819" s="3" t="s">
        <v>61</v>
      </c>
      <c r="O1819" s="12">
        <v>8</v>
      </c>
      <c r="P1819" s="3">
        <v>10</v>
      </c>
    </row>
    <row r="1820" spans="2:16" ht="15" customHeight="1">
      <c r="B1820" s="3" t="s">
        <v>2215</v>
      </c>
      <c r="C1820" s="12" t="str">
        <f>IF(AND(tblSalaries[[#This Row],[Region]]=Selected_Region, tblSalaries[[#This Row],[Job Type]]=Selected_Job_Type), COUNT($C$5:C1819), "")</f>
        <v/>
      </c>
      <c r="D1820" s="5">
        <v>41057.720590277779</v>
      </c>
      <c r="E1820" s="6">
        <v>60000</v>
      </c>
      <c r="F1820" s="3">
        <v>60000</v>
      </c>
      <c r="G1820" s="3" t="s">
        <v>36</v>
      </c>
      <c r="H1820" s="3">
        <f>tblSalaries[[#This Row],[clean Salary (in local currency)]]*VLOOKUP(tblSalaries[[#This Row],[Currency]],tblXrate[#Data],2,FALSE)</f>
        <v>60000</v>
      </c>
      <c r="I1820" s="3" t="s">
        <v>2194</v>
      </c>
      <c r="J1820" s="3" t="s">
        <v>134</v>
      </c>
      <c r="K1820" s="3" t="s">
        <v>1</v>
      </c>
      <c r="L1820" s="3" t="str">
        <f>VLOOKUP(tblSalaries[[#This Row],[Where do you work]],tblCountries[[Actual]:[Mapping]],2,FALSE)</f>
        <v>India</v>
      </c>
      <c r="M1820" s="12" t="str">
        <f>VLOOKUP(tblSalaries[[#This Row],[clean Country]], mapping!$M$4:$N$137, 2, FALSE)</f>
        <v>Asia</v>
      </c>
      <c r="N1820" s="3" t="s">
        <v>61</v>
      </c>
      <c r="O1820" s="12">
        <v>8</v>
      </c>
      <c r="P1820" s="3">
        <v>14</v>
      </c>
    </row>
    <row r="1821" spans="2:16" ht="15" customHeight="1">
      <c r="B1821" s="3" t="s">
        <v>3373</v>
      </c>
      <c r="C1821" s="12" t="str">
        <f>IF(AND(tblSalaries[[#This Row],[Region]]=Selected_Region, tblSalaries[[#This Row],[Job Type]]=Selected_Job_Type), COUNT($C$5:C1820), "")</f>
        <v/>
      </c>
      <c r="D1821" s="5">
        <v>41063.17690972222</v>
      </c>
      <c r="E1821" s="6" t="s">
        <v>3374</v>
      </c>
      <c r="F1821" s="3">
        <v>3700000</v>
      </c>
      <c r="G1821" s="3" t="s">
        <v>31</v>
      </c>
      <c r="H1821" s="3">
        <f>tblSalaries[[#This Row],[clean Salary (in local currency)]]*VLOOKUP(tblSalaries[[#This Row],[Currency]],tblXrate[#Data],2,FALSE)</f>
        <v>65889.291743537498</v>
      </c>
      <c r="I1821" s="3" t="s">
        <v>3375</v>
      </c>
      <c r="J1821" s="3" t="s">
        <v>134</v>
      </c>
      <c r="K1821" s="3" t="s">
        <v>1</v>
      </c>
      <c r="L1821" s="3" t="str">
        <f>VLOOKUP(tblSalaries[[#This Row],[Where do you work]],tblCountries[[Actual]:[Mapping]],2,FALSE)</f>
        <v>India</v>
      </c>
      <c r="M1821" s="12" t="str">
        <f>VLOOKUP(tblSalaries[[#This Row],[clean Country]], mapping!$M$4:$N$137, 2, FALSE)</f>
        <v>Asia</v>
      </c>
      <c r="N1821" s="3" t="s">
        <v>61</v>
      </c>
      <c r="O1821" s="12">
        <v>8</v>
      </c>
      <c r="P1821" s="3">
        <v>4</v>
      </c>
    </row>
    <row r="1822" spans="2:16" ht="15" customHeight="1">
      <c r="B1822" s="3" t="s">
        <v>2599</v>
      </c>
      <c r="C1822" s="12" t="str">
        <f>IF(AND(tblSalaries[[#This Row],[Region]]=Selected_Region, tblSalaries[[#This Row],[Job Type]]=Selected_Job_Type), COUNT($C$5:C1821), "")</f>
        <v/>
      </c>
      <c r="D1822" s="5">
        <v>41060.032581018517</v>
      </c>
      <c r="E1822" s="6" t="s">
        <v>2600</v>
      </c>
      <c r="F1822" s="3">
        <v>4000000</v>
      </c>
      <c r="G1822" s="3" t="s">
        <v>31</v>
      </c>
      <c r="H1822" s="3">
        <f>tblSalaries[[#This Row],[clean Salary (in local currency)]]*VLOOKUP(tblSalaries[[#This Row],[Currency]],tblXrate[#Data],2,FALSE)</f>
        <v>71231.666749770273</v>
      </c>
      <c r="I1822" s="3" t="s">
        <v>2601</v>
      </c>
      <c r="J1822" s="3" t="s">
        <v>184</v>
      </c>
      <c r="K1822" s="3" t="s">
        <v>1</v>
      </c>
      <c r="L1822" s="3" t="str">
        <f>VLOOKUP(tblSalaries[[#This Row],[Where do you work]],tblCountries[[Actual]:[Mapping]],2,FALSE)</f>
        <v>India</v>
      </c>
      <c r="M1822" s="12" t="str">
        <f>VLOOKUP(tblSalaries[[#This Row],[clean Country]], mapping!$M$4:$N$137, 2, FALSE)</f>
        <v>Asia</v>
      </c>
      <c r="N1822" s="3" t="s">
        <v>61</v>
      </c>
      <c r="O1822" s="12">
        <v>8</v>
      </c>
      <c r="P1822" s="3">
        <v>5</v>
      </c>
    </row>
    <row r="1823" spans="2:16" ht="15" customHeight="1">
      <c r="B1823" s="3" t="s">
        <v>3773</v>
      </c>
      <c r="C1823" s="12" t="str">
        <f>IF(AND(tblSalaries[[#This Row],[Region]]=Selected_Region, tblSalaries[[#This Row],[Job Type]]=Selected_Job_Type), COUNT($C$5:C1822), "")</f>
        <v/>
      </c>
      <c r="D1823" s="5">
        <v>41055.598668981482</v>
      </c>
      <c r="E1823" s="6">
        <v>1000</v>
      </c>
      <c r="F1823" s="3">
        <v>12000</v>
      </c>
      <c r="G1823" s="3" t="s">
        <v>36</v>
      </c>
      <c r="H1823" s="3">
        <f>tblSalaries[[#This Row],[clean Salary (in local currency)]]*VLOOKUP(tblSalaries[[#This Row],[Currency]],tblXrate[#Data],2,FALSE)</f>
        <v>12000</v>
      </c>
      <c r="I1823" s="3" t="s">
        <v>3774</v>
      </c>
      <c r="J1823" s="3" t="s">
        <v>112</v>
      </c>
      <c r="K1823" s="3" t="s">
        <v>103</v>
      </c>
      <c r="L1823" s="3" t="str">
        <f>VLOOKUP(tblSalaries[[#This Row],[Where do you work]],tblCountries[[Actual]:[Mapping]],2,FALSE)</f>
        <v>UAE</v>
      </c>
      <c r="M1823" s="12" t="str">
        <f>VLOOKUP(tblSalaries[[#This Row],[clean Country]], mapping!$M$4:$N$137, 2, FALSE)</f>
        <v>Middle East</v>
      </c>
      <c r="N1823" s="3" t="s">
        <v>38</v>
      </c>
      <c r="O1823" s="12">
        <v>5</v>
      </c>
      <c r="P1823" s="3">
        <v>12</v>
      </c>
    </row>
    <row r="1824" spans="2:16" ht="15" customHeight="1">
      <c r="B1824" s="3" t="s">
        <v>3775</v>
      </c>
      <c r="C1824" s="12" t="str">
        <f>IF(AND(tblSalaries[[#This Row],[Region]]=Selected_Region, tblSalaries[[#This Row],[Job Type]]=Selected_Job_Type), COUNT($C$5:C1823), "")</f>
        <v/>
      </c>
      <c r="D1824" s="5">
        <v>41055.371666666666</v>
      </c>
      <c r="E1824" s="6">
        <v>45000</v>
      </c>
      <c r="F1824" s="3">
        <v>45000</v>
      </c>
      <c r="G1824" s="3" t="s">
        <v>36</v>
      </c>
      <c r="H1824" s="3">
        <f>tblSalaries[[#This Row],[clean Salary (in local currency)]]*VLOOKUP(tblSalaries[[#This Row],[Currency]],tblXrate[#Data],2,FALSE)</f>
        <v>45000</v>
      </c>
      <c r="I1824" s="3" t="s">
        <v>3776</v>
      </c>
      <c r="J1824" s="3" t="s">
        <v>112</v>
      </c>
      <c r="K1824" s="3" t="s">
        <v>0</v>
      </c>
      <c r="L1824" s="3" t="str">
        <f>VLOOKUP(tblSalaries[[#This Row],[Where do you work]],tblCountries[[Actual]:[Mapping]],2,FALSE)</f>
        <v>USA</v>
      </c>
      <c r="M1824" s="12" t="str">
        <f>VLOOKUP(tblSalaries[[#This Row],[clean Country]], mapping!$M$4:$N$137, 2, FALSE)</f>
        <v>US / Canada</v>
      </c>
      <c r="N1824" s="3" t="s">
        <v>38</v>
      </c>
      <c r="O1824" s="12">
        <v>5</v>
      </c>
      <c r="P1824" s="3">
        <v>15</v>
      </c>
    </row>
    <row r="1825" spans="2:16" ht="15" customHeight="1">
      <c r="B1825" s="3" t="s">
        <v>3339</v>
      </c>
      <c r="C1825" s="12" t="str">
        <f>IF(AND(tblSalaries[[#This Row],[Region]]=Selected_Region, tblSalaries[[#This Row],[Job Type]]=Selected_Job_Type), COUNT($C$5:C1824), "")</f>
        <v/>
      </c>
      <c r="D1825" s="5">
        <v>41055.486504629633</v>
      </c>
      <c r="E1825" s="6" t="s">
        <v>3340</v>
      </c>
      <c r="F1825" s="3">
        <v>4000000</v>
      </c>
      <c r="G1825" s="3" t="s">
        <v>31</v>
      </c>
      <c r="H1825" s="3">
        <f>tblSalaries[[#This Row],[clean Salary (in local currency)]]*VLOOKUP(tblSalaries[[#This Row],[Currency]],tblXrate[#Data],2,FALSE)</f>
        <v>71231.666749770273</v>
      </c>
      <c r="I1825" s="3" t="s">
        <v>3341</v>
      </c>
      <c r="J1825" s="3" t="s">
        <v>134</v>
      </c>
      <c r="K1825" s="3" t="s">
        <v>1</v>
      </c>
      <c r="L1825" s="3" t="str">
        <f>VLOOKUP(tblSalaries[[#This Row],[Where do you work]],tblCountries[[Actual]:[Mapping]],2,FALSE)</f>
        <v>India</v>
      </c>
      <c r="M1825" s="12" t="str">
        <f>VLOOKUP(tblSalaries[[#This Row],[clean Country]], mapping!$M$4:$N$137, 2, FALSE)</f>
        <v>Asia</v>
      </c>
      <c r="N1825" s="3" t="s">
        <v>38</v>
      </c>
      <c r="O1825" s="12">
        <v>5</v>
      </c>
      <c r="P1825" s="3">
        <v>1.5</v>
      </c>
    </row>
    <row r="1826" spans="2:16" ht="15" customHeight="1">
      <c r="B1826" s="3" t="s">
        <v>3779</v>
      </c>
      <c r="C1826" s="12" t="str">
        <f>IF(AND(tblSalaries[[#This Row],[Region]]=Selected_Region, tblSalaries[[#This Row],[Job Type]]=Selected_Job_Type), COUNT($C$5:C1825), "")</f>
        <v/>
      </c>
      <c r="D1826" s="5">
        <v>41065.285833333335</v>
      </c>
      <c r="E1826" s="6" t="s">
        <v>882</v>
      </c>
      <c r="F1826" s="3">
        <v>40000</v>
      </c>
      <c r="G1826" s="3" t="s">
        <v>108</v>
      </c>
      <c r="H1826" s="3">
        <f>tblSalaries[[#This Row],[clean Salary (in local currency)]]*VLOOKUP(tblSalaries[[#This Row],[Currency]],tblXrate[#Data],2,FALSE)</f>
        <v>63047.130882691366</v>
      </c>
      <c r="I1826" s="3" t="s">
        <v>3780</v>
      </c>
      <c r="J1826" s="3" t="s">
        <v>184</v>
      </c>
      <c r="K1826" s="3" t="s">
        <v>89</v>
      </c>
      <c r="L1826" s="3" t="str">
        <f>VLOOKUP(tblSalaries[[#This Row],[Where do you work]],tblCountries[[Actual]:[Mapping]],2,FALSE)</f>
        <v>UK</v>
      </c>
      <c r="M1826" s="12" t="str">
        <f>VLOOKUP(tblSalaries[[#This Row],[clean Country]], mapping!$M$4:$N$137, 2, FALSE)</f>
        <v>EU</v>
      </c>
      <c r="N1826" s="3" t="s">
        <v>34</v>
      </c>
      <c r="O1826" s="12">
        <v>2.5</v>
      </c>
      <c r="P1826" s="3">
        <v>25</v>
      </c>
    </row>
    <row r="1827" spans="2:16" ht="15" customHeight="1">
      <c r="B1827" s="3" t="s">
        <v>1326</v>
      </c>
      <c r="C1827" s="12" t="str">
        <f>IF(AND(tblSalaries[[#This Row],[Region]]=Selected_Region, tblSalaries[[#This Row],[Job Type]]=Selected_Job_Type), COUNT($C$5:C1826), "")</f>
        <v/>
      </c>
      <c r="D1827" s="5">
        <v>41066.473009259258</v>
      </c>
      <c r="E1827" s="6">
        <v>36000</v>
      </c>
      <c r="F1827" s="3">
        <v>36000</v>
      </c>
      <c r="G1827" s="3" t="s">
        <v>48</v>
      </c>
      <c r="H1827" s="3">
        <f>tblSalaries[[#This Row],[clean Salary (in local currency)]]*VLOOKUP(tblSalaries[[#This Row],[Currency]],tblXrate[#Data],2,FALSE)</f>
        <v>35401.014829091764</v>
      </c>
      <c r="I1827" s="3" t="s">
        <v>1327</v>
      </c>
      <c r="J1827" s="3" t="s">
        <v>112</v>
      </c>
      <c r="K1827" s="3" t="s">
        <v>50</v>
      </c>
      <c r="L1827" s="3" t="str">
        <f>VLOOKUP(tblSalaries[[#This Row],[Where do you work]],tblCountries[[Actual]:[Mapping]],2,FALSE)</f>
        <v>Canada</v>
      </c>
      <c r="M1827" s="12" t="str">
        <f>VLOOKUP(tblSalaries[[#This Row],[clean Country]], mapping!$M$4:$N$137, 2, FALSE)</f>
        <v>US / Canada</v>
      </c>
      <c r="N1827" s="3" t="s">
        <v>61</v>
      </c>
      <c r="O1827" s="12">
        <v>8</v>
      </c>
      <c r="P1827" s="3">
        <v>2</v>
      </c>
    </row>
    <row r="1828" spans="2:16" ht="15" customHeight="1">
      <c r="B1828" s="3" t="s">
        <v>3783</v>
      </c>
      <c r="C1828" s="12" t="str">
        <f>IF(AND(tblSalaries[[#This Row],[Region]]=Selected_Region, tblSalaries[[#This Row],[Job Type]]=Selected_Job_Type), COUNT($C$5:C1827), "")</f>
        <v/>
      </c>
      <c r="D1828" s="5">
        <v>41059.045439814814</v>
      </c>
      <c r="E1828" s="6">
        <v>45000</v>
      </c>
      <c r="F1828" s="3">
        <v>45000</v>
      </c>
      <c r="G1828" s="3" t="s">
        <v>36</v>
      </c>
      <c r="H1828" s="3">
        <f>tblSalaries[[#This Row],[clean Salary (in local currency)]]*VLOOKUP(tblSalaries[[#This Row],[Currency]],tblXrate[#Data],2,FALSE)</f>
        <v>45000</v>
      </c>
      <c r="I1828" s="3" t="s">
        <v>3784</v>
      </c>
      <c r="J1828" s="3" t="s">
        <v>184</v>
      </c>
      <c r="K1828" s="3" t="s">
        <v>0</v>
      </c>
      <c r="L1828" s="3" t="str">
        <f>VLOOKUP(tblSalaries[[#This Row],[Where do you work]],tblCountries[[Actual]:[Mapping]],2,FALSE)</f>
        <v>USA</v>
      </c>
      <c r="M1828" s="12" t="str">
        <f>VLOOKUP(tblSalaries[[#This Row],[clean Country]], mapping!$M$4:$N$137, 2, FALSE)</f>
        <v>US / Canada</v>
      </c>
      <c r="N1828" s="3" t="s">
        <v>38</v>
      </c>
      <c r="O1828" s="12">
        <v>5</v>
      </c>
      <c r="P1828" s="3">
        <v>20</v>
      </c>
    </row>
    <row r="1829" spans="2:16" ht="15" customHeight="1">
      <c r="B1829" s="3" t="s">
        <v>3785</v>
      </c>
      <c r="C1829" s="12" t="str">
        <f>IF(AND(tblSalaries[[#This Row],[Region]]=Selected_Region, tblSalaries[[#This Row],[Job Type]]=Selected_Job_Type), COUNT($C$5:C1828), "")</f>
        <v/>
      </c>
      <c r="D1829" s="5">
        <v>41055.25582175926</v>
      </c>
      <c r="E1829" s="6">
        <v>35000</v>
      </c>
      <c r="F1829" s="3">
        <v>35000</v>
      </c>
      <c r="G1829" s="3" t="s">
        <v>36</v>
      </c>
      <c r="H1829" s="3">
        <f>tblSalaries[[#This Row],[clean Salary (in local currency)]]*VLOOKUP(tblSalaries[[#This Row],[Currency]],tblXrate[#Data],2,FALSE)</f>
        <v>35000</v>
      </c>
      <c r="I1829" s="3" t="s">
        <v>3786</v>
      </c>
      <c r="J1829" s="3" t="s">
        <v>112</v>
      </c>
      <c r="K1829" s="3" t="s">
        <v>0</v>
      </c>
      <c r="L1829" s="3" t="str">
        <f>VLOOKUP(tblSalaries[[#This Row],[Where do you work]],tblCountries[[Actual]:[Mapping]],2,FALSE)</f>
        <v>USA</v>
      </c>
      <c r="M1829" s="12" t="str">
        <f>VLOOKUP(tblSalaries[[#This Row],[clean Country]], mapping!$M$4:$N$137, 2, FALSE)</f>
        <v>US / Canada</v>
      </c>
      <c r="N1829" s="3" t="s">
        <v>73</v>
      </c>
      <c r="O1829" s="12">
        <v>1.5</v>
      </c>
      <c r="P1829" s="3">
        <v>7</v>
      </c>
    </row>
    <row r="1830" spans="2:16" ht="15" customHeight="1">
      <c r="B1830" s="3" t="s">
        <v>3787</v>
      </c>
      <c r="C1830" s="12" t="str">
        <f>IF(AND(tblSalaries[[#This Row],[Region]]=Selected_Region, tblSalaries[[#This Row],[Job Type]]=Selected_Job_Type), COUNT($C$5:C1829), "")</f>
        <v/>
      </c>
      <c r="D1830" s="5">
        <v>41054.957696759258</v>
      </c>
      <c r="E1830" s="6" t="s">
        <v>3788</v>
      </c>
      <c r="F1830" s="3">
        <v>100000</v>
      </c>
      <c r="G1830" s="3" t="s">
        <v>63</v>
      </c>
      <c r="H1830" s="3">
        <f>tblSalaries[[#This Row],[clean Salary (in local currency)]]*VLOOKUP(tblSalaries[[#This Row],[Currency]],tblXrate[#Data],2,FALSE)</f>
        <v>101990.96564026357</v>
      </c>
      <c r="I1830" s="3" t="s">
        <v>3789</v>
      </c>
      <c r="J1830" s="3" t="s">
        <v>134</v>
      </c>
      <c r="K1830" s="3" t="s">
        <v>64</v>
      </c>
      <c r="L1830" s="3" t="str">
        <f>VLOOKUP(tblSalaries[[#This Row],[Where do you work]],tblCountries[[Actual]:[Mapping]],2,FALSE)</f>
        <v>Australia</v>
      </c>
      <c r="M1830" s="12" t="str">
        <f>VLOOKUP(tblSalaries[[#This Row],[clean Country]], mapping!$M$4:$N$137, 2, FALSE)</f>
        <v>Pacific</v>
      </c>
      <c r="N1830" s="3" t="s">
        <v>38</v>
      </c>
      <c r="O1830" s="12">
        <v>5</v>
      </c>
    </row>
    <row r="1831" spans="2:16" ht="15" customHeight="1">
      <c r="B1831" s="3" t="s">
        <v>3790</v>
      </c>
      <c r="C1831" s="12" t="str">
        <f>IF(AND(tblSalaries[[#This Row],[Region]]=Selected_Region, tblSalaries[[#This Row],[Job Type]]=Selected_Job_Type), COUNT($C$5:C1830), "")</f>
        <v/>
      </c>
      <c r="D1831" s="5">
        <v>41062.870127314818</v>
      </c>
      <c r="E1831" s="6" t="s">
        <v>3791</v>
      </c>
      <c r="F1831" s="3">
        <v>37000</v>
      </c>
      <c r="G1831" s="3" t="s">
        <v>108</v>
      </c>
      <c r="H1831" s="3">
        <f>tblSalaries[[#This Row],[clean Salary (in local currency)]]*VLOOKUP(tblSalaries[[#This Row],[Currency]],tblXrate[#Data],2,FALSE)</f>
        <v>58318.59606648951</v>
      </c>
      <c r="I1831" s="3" t="s">
        <v>3792</v>
      </c>
      <c r="J1831" s="3" t="s">
        <v>112</v>
      </c>
      <c r="K1831" s="3" t="s">
        <v>89</v>
      </c>
      <c r="L1831" s="3" t="str">
        <f>VLOOKUP(tblSalaries[[#This Row],[Where do you work]],tblCountries[[Actual]:[Mapping]],2,FALSE)</f>
        <v>UK</v>
      </c>
      <c r="M1831" s="12" t="str">
        <f>VLOOKUP(tblSalaries[[#This Row],[clean Country]], mapping!$M$4:$N$137, 2, FALSE)</f>
        <v>EU</v>
      </c>
      <c r="N1831" s="3" t="s">
        <v>38</v>
      </c>
      <c r="O1831" s="12">
        <v>5</v>
      </c>
      <c r="P1831" s="3">
        <v>9</v>
      </c>
    </row>
    <row r="1832" spans="2:16" ht="15" customHeight="1">
      <c r="B1832" s="3" t="s">
        <v>3793</v>
      </c>
      <c r="C1832" s="12" t="str">
        <f>IF(AND(tblSalaries[[#This Row],[Region]]=Selected_Region, tblSalaries[[#This Row],[Job Type]]=Selected_Job_Type), COUNT($C$5:C1831), "")</f>
        <v/>
      </c>
      <c r="D1832" s="5">
        <v>41055.873113425929</v>
      </c>
      <c r="E1832" s="6">
        <v>15000</v>
      </c>
      <c r="F1832" s="3">
        <v>15000</v>
      </c>
      <c r="G1832" s="3" t="s">
        <v>43</v>
      </c>
      <c r="H1832" s="3">
        <f>tblSalaries[[#This Row],[clean Salary (in local currency)]]*VLOOKUP(tblSalaries[[#This Row],[Currency]],tblXrate[#Data],2,FALSE)</f>
        <v>19055.991584874118</v>
      </c>
      <c r="I1832" s="3" t="s">
        <v>3794</v>
      </c>
      <c r="J1832" s="3" t="s">
        <v>112</v>
      </c>
      <c r="K1832" s="3" t="s">
        <v>1151</v>
      </c>
      <c r="L1832" s="3" t="str">
        <f>VLOOKUP(tblSalaries[[#This Row],[Where do you work]],tblCountries[[Actual]:[Mapping]],2,FALSE)</f>
        <v>Spain</v>
      </c>
      <c r="M1832" s="12" t="str">
        <f>VLOOKUP(tblSalaries[[#This Row],[clean Country]], mapping!$M$4:$N$137, 2, FALSE)</f>
        <v>EU</v>
      </c>
      <c r="N1832" s="3" t="s">
        <v>34</v>
      </c>
      <c r="O1832" s="12">
        <v>2.5</v>
      </c>
      <c r="P1832" s="3">
        <v>10</v>
      </c>
    </row>
    <row r="1833" spans="2:16" ht="15" customHeight="1">
      <c r="B1833" s="3" t="s">
        <v>3795</v>
      </c>
      <c r="C1833" s="12" t="str">
        <f>IF(AND(tblSalaries[[#This Row],[Region]]=Selected_Region, tblSalaries[[#This Row],[Job Type]]=Selected_Job_Type), COUNT($C$5:C1832), "")</f>
        <v/>
      </c>
      <c r="D1833" s="5">
        <v>41055.363275462965</v>
      </c>
      <c r="E1833" s="6">
        <v>108000</v>
      </c>
      <c r="F1833" s="3">
        <v>108000</v>
      </c>
      <c r="G1833" s="3" t="s">
        <v>36</v>
      </c>
      <c r="H1833" s="3">
        <f>tblSalaries[[#This Row],[clean Salary (in local currency)]]*VLOOKUP(tblSalaries[[#This Row],[Currency]],tblXrate[#Data],2,FALSE)</f>
        <v>108000</v>
      </c>
      <c r="I1833" s="3" t="s">
        <v>3796</v>
      </c>
      <c r="J1833" s="3" t="s">
        <v>41</v>
      </c>
      <c r="K1833" s="3" t="s">
        <v>0</v>
      </c>
      <c r="L1833" s="3" t="str">
        <f>VLOOKUP(tblSalaries[[#This Row],[Where do you work]],tblCountries[[Actual]:[Mapping]],2,FALSE)</f>
        <v>USA</v>
      </c>
      <c r="M1833" s="12" t="str">
        <f>VLOOKUP(tblSalaries[[#This Row],[clean Country]], mapping!$M$4:$N$137, 2, FALSE)</f>
        <v>US / Canada</v>
      </c>
      <c r="N1833" s="3" t="s">
        <v>34</v>
      </c>
      <c r="O1833" s="12">
        <v>2.5</v>
      </c>
      <c r="P1833" s="3">
        <v>7</v>
      </c>
    </row>
    <row r="1834" spans="2:16" ht="15" customHeight="1">
      <c r="B1834" s="3" t="s">
        <v>3797</v>
      </c>
      <c r="C1834" s="12" t="str">
        <f>IF(AND(tblSalaries[[#This Row],[Region]]=Selected_Region, tblSalaries[[#This Row],[Job Type]]=Selected_Job_Type), COUNT($C$5:C1833), "")</f>
        <v/>
      </c>
      <c r="D1834" s="5">
        <v>41055.033125000002</v>
      </c>
      <c r="E1834" s="6">
        <v>60000</v>
      </c>
      <c r="F1834" s="3">
        <v>60000</v>
      </c>
      <c r="G1834" s="3" t="s">
        <v>36</v>
      </c>
      <c r="H1834" s="3">
        <f>tblSalaries[[#This Row],[clean Salary (in local currency)]]*VLOOKUP(tblSalaries[[#This Row],[Currency]],tblXrate[#Data],2,FALSE)</f>
        <v>60000</v>
      </c>
      <c r="I1834" s="3" t="s">
        <v>3798</v>
      </c>
      <c r="J1834" s="3" t="s">
        <v>112</v>
      </c>
      <c r="K1834" s="3" t="s">
        <v>0</v>
      </c>
      <c r="L1834" s="3" t="str">
        <f>VLOOKUP(tblSalaries[[#This Row],[Where do you work]],tblCountries[[Actual]:[Mapping]],2,FALSE)</f>
        <v>USA</v>
      </c>
      <c r="M1834" s="12" t="str">
        <f>VLOOKUP(tblSalaries[[#This Row],[clean Country]], mapping!$M$4:$N$137, 2, FALSE)</f>
        <v>US / Canada</v>
      </c>
      <c r="N1834" s="3" t="s">
        <v>38</v>
      </c>
      <c r="O1834" s="12">
        <v>5</v>
      </c>
    </row>
    <row r="1835" spans="2:16" ht="15" customHeight="1">
      <c r="B1835" s="3" t="s">
        <v>3799</v>
      </c>
      <c r="C1835" s="12" t="str">
        <f>IF(AND(tblSalaries[[#This Row],[Region]]=Selected_Region, tblSalaries[[#This Row],[Job Type]]=Selected_Job_Type), COUNT($C$5:C1834), "")</f>
        <v/>
      </c>
      <c r="D1835" s="5">
        <v>41055.054571759261</v>
      </c>
      <c r="E1835" s="6" t="s">
        <v>3800</v>
      </c>
      <c r="F1835" s="3">
        <v>31000</v>
      </c>
      <c r="G1835" s="3" t="s">
        <v>108</v>
      </c>
      <c r="H1835" s="3">
        <f>tblSalaries[[#This Row],[clean Salary (in local currency)]]*VLOOKUP(tblSalaries[[#This Row],[Currency]],tblXrate[#Data],2,FALSE)</f>
        <v>48861.526434085805</v>
      </c>
      <c r="I1835" s="3" t="s">
        <v>3801</v>
      </c>
      <c r="J1835" s="3" t="s">
        <v>374</v>
      </c>
      <c r="K1835" s="3" t="s">
        <v>89</v>
      </c>
      <c r="L1835" s="3" t="str">
        <f>VLOOKUP(tblSalaries[[#This Row],[Where do you work]],tblCountries[[Actual]:[Mapping]],2,FALSE)</f>
        <v>UK</v>
      </c>
      <c r="M1835" s="12" t="str">
        <f>VLOOKUP(tblSalaries[[#This Row],[clean Country]], mapping!$M$4:$N$137, 2, FALSE)</f>
        <v>EU</v>
      </c>
      <c r="N1835" s="3" t="s">
        <v>34</v>
      </c>
      <c r="O1835" s="12">
        <v>2.5</v>
      </c>
    </row>
    <row r="1836" spans="2:16" ht="15" customHeight="1">
      <c r="B1836" s="3" t="s">
        <v>3516</v>
      </c>
      <c r="C1836" s="12" t="str">
        <f>IF(AND(tblSalaries[[#This Row],[Region]]=Selected_Region, tblSalaries[[#This Row],[Job Type]]=Selected_Job_Type), COUNT($C$5:C1835), "")</f>
        <v/>
      </c>
      <c r="D1836" s="5">
        <v>41055.111562500002</v>
      </c>
      <c r="E1836" s="6" t="s">
        <v>3517</v>
      </c>
      <c r="F1836" s="3">
        <v>4000000</v>
      </c>
      <c r="G1836" s="3" t="s">
        <v>31</v>
      </c>
      <c r="H1836" s="3">
        <f>tblSalaries[[#This Row],[clean Salary (in local currency)]]*VLOOKUP(tblSalaries[[#This Row],[Currency]],tblXrate[#Data],2,FALSE)</f>
        <v>71231.666749770273</v>
      </c>
      <c r="I1836" s="3" t="s">
        <v>3518</v>
      </c>
      <c r="J1836" s="3" t="s">
        <v>45</v>
      </c>
      <c r="K1836" s="3" t="s">
        <v>1</v>
      </c>
      <c r="L1836" s="3" t="str">
        <f>VLOOKUP(tblSalaries[[#This Row],[Where do you work]],tblCountries[[Actual]:[Mapping]],2,FALSE)</f>
        <v>India</v>
      </c>
      <c r="M1836" s="12" t="str">
        <f>VLOOKUP(tblSalaries[[#This Row],[clean Country]], mapping!$M$4:$N$137, 2, FALSE)</f>
        <v>Asia</v>
      </c>
      <c r="N1836" s="3" t="s">
        <v>61</v>
      </c>
      <c r="O1836" s="12">
        <v>8</v>
      </c>
    </row>
    <row r="1837" spans="2:16" ht="15" customHeight="1">
      <c r="B1837" s="3" t="s">
        <v>3805</v>
      </c>
      <c r="C1837" s="12" t="str">
        <f>IF(AND(tblSalaries[[#This Row],[Region]]=Selected_Region, tblSalaries[[#This Row],[Job Type]]=Selected_Job_Type), COUNT($C$5:C1836), "")</f>
        <v/>
      </c>
      <c r="D1837" s="5">
        <v>41058.916377314818</v>
      </c>
      <c r="E1837" s="6">
        <v>44000</v>
      </c>
      <c r="F1837" s="3">
        <v>44000</v>
      </c>
      <c r="G1837" s="3" t="s">
        <v>36</v>
      </c>
      <c r="H1837" s="3">
        <f>tblSalaries[[#This Row],[clean Salary (in local currency)]]*VLOOKUP(tblSalaries[[#This Row],[Currency]],tblXrate[#Data],2,FALSE)</f>
        <v>44000</v>
      </c>
      <c r="I1837" s="3" t="s">
        <v>3806</v>
      </c>
      <c r="J1837" s="3" t="s">
        <v>374</v>
      </c>
      <c r="K1837" s="3" t="s">
        <v>0</v>
      </c>
      <c r="L1837" s="3" t="str">
        <f>VLOOKUP(tblSalaries[[#This Row],[Where do you work]],tblCountries[[Actual]:[Mapping]],2,FALSE)</f>
        <v>USA</v>
      </c>
      <c r="M1837" s="12" t="str">
        <f>VLOOKUP(tblSalaries[[#This Row],[clean Country]], mapping!$M$4:$N$137, 2, FALSE)</f>
        <v>US / Canada</v>
      </c>
      <c r="N1837" s="3" t="s">
        <v>38</v>
      </c>
      <c r="O1837" s="12">
        <v>5</v>
      </c>
      <c r="P1837" s="3">
        <v>15</v>
      </c>
    </row>
    <row r="1838" spans="2:16" ht="15" customHeight="1">
      <c r="B1838" s="3" t="s">
        <v>1678</v>
      </c>
      <c r="C1838" s="12" t="str">
        <f>IF(AND(tblSalaries[[#This Row],[Region]]=Selected_Region, tblSalaries[[#This Row],[Job Type]]=Selected_Job_Type), COUNT($C$5:C1837), "")</f>
        <v/>
      </c>
      <c r="D1838" s="5">
        <v>41057.511030092595</v>
      </c>
      <c r="E1838" s="6" t="s">
        <v>1679</v>
      </c>
      <c r="F1838" s="3">
        <v>92000</v>
      </c>
      <c r="G1838" s="3" t="s">
        <v>1680</v>
      </c>
      <c r="H1838" s="3">
        <f>tblSalaries[[#This Row],[clean Salary (in local currency)]]*VLOOKUP(tblSalaries[[#This Row],[Currency]],tblXrate[#Data],2,FALSE)</f>
        <v>72571.80269935554</v>
      </c>
      <c r="I1838" s="3" t="s">
        <v>1672</v>
      </c>
      <c r="J1838" s="3" t="s">
        <v>134</v>
      </c>
      <c r="K1838" s="3" t="s">
        <v>1057</v>
      </c>
      <c r="L1838" s="3" t="str">
        <f>VLOOKUP(tblSalaries[[#This Row],[Where do you work]],tblCountries[[Actual]:[Mapping]],2,FALSE)</f>
        <v>Singapore</v>
      </c>
      <c r="M1838" s="12" t="str">
        <f>VLOOKUP(tblSalaries[[#This Row],[clean Country]], mapping!$M$4:$N$137, 2, FALSE)</f>
        <v>Asia</v>
      </c>
      <c r="N1838" s="3" t="s">
        <v>61</v>
      </c>
      <c r="O1838" s="12">
        <v>8</v>
      </c>
      <c r="P1838" s="3">
        <v>15</v>
      </c>
    </row>
    <row r="1839" spans="2:16" ht="15" customHeight="1">
      <c r="B1839" s="3" t="s">
        <v>3809</v>
      </c>
      <c r="C1839" s="12" t="str">
        <f>IF(AND(tblSalaries[[#This Row],[Region]]=Selected_Region, tblSalaries[[#This Row],[Job Type]]=Selected_Job_Type), COUNT($C$5:C1838), "")</f>
        <v/>
      </c>
      <c r="D1839" s="5">
        <v>41060.684293981481</v>
      </c>
      <c r="E1839" s="6" t="s">
        <v>3810</v>
      </c>
      <c r="F1839" s="3">
        <v>60000</v>
      </c>
      <c r="G1839" s="3" t="s">
        <v>43</v>
      </c>
      <c r="H1839" s="3">
        <f>tblSalaries[[#This Row],[clean Salary (in local currency)]]*VLOOKUP(tblSalaries[[#This Row],[Currency]],tblXrate[#Data],2,FALSE)</f>
        <v>76223.966339496474</v>
      </c>
      <c r="I1839" s="3" t="s">
        <v>3811</v>
      </c>
      <c r="J1839" s="3" t="s">
        <v>134</v>
      </c>
      <c r="K1839" s="3" t="s">
        <v>3812</v>
      </c>
      <c r="L1839" s="3" t="str">
        <f>VLOOKUP(tblSalaries[[#This Row],[Where do you work]],tblCountries[[Actual]:[Mapping]],2,FALSE)</f>
        <v>Netherlands</v>
      </c>
      <c r="M1839" s="12" t="str">
        <f>VLOOKUP(tblSalaries[[#This Row],[clean Country]], mapping!$M$4:$N$137, 2, FALSE)</f>
        <v>EU</v>
      </c>
      <c r="N1839" s="3" t="s">
        <v>34</v>
      </c>
      <c r="O1839" s="12">
        <v>2.5</v>
      </c>
      <c r="P1839" s="3">
        <v>15</v>
      </c>
    </row>
    <row r="1840" spans="2:16" ht="15" customHeight="1">
      <c r="B1840" s="3" t="s">
        <v>3813</v>
      </c>
      <c r="C1840" s="12" t="str">
        <f>IF(AND(tblSalaries[[#This Row],[Region]]=Selected_Region, tblSalaries[[#This Row],[Job Type]]=Selected_Job_Type), COUNT($C$5:C1839), "")</f>
        <v/>
      </c>
      <c r="D1840" s="5">
        <v>41060.047986111109</v>
      </c>
      <c r="E1840" s="6" t="s">
        <v>3814</v>
      </c>
      <c r="F1840" s="3">
        <v>10000</v>
      </c>
      <c r="G1840" s="3" t="s">
        <v>36</v>
      </c>
      <c r="H1840" s="3">
        <f>tblSalaries[[#This Row],[clean Salary (in local currency)]]*VLOOKUP(tblSalaries[[#This Row],[Currency]],tblXrate[#Data],2,FALSE)</f>
        <v>10000</v>
      </c>
      <c r="I1840" s="3" t="s">
        <v>3815</v>
      </c>
      <c r="J1840" s="3" t="s">
        <v>112</v>
      </c>
      <c r="K1840" s="3" t="s">
        <v>227</v>
      </c>
      <c r="L1840" s="3" t="str">
        <f>VLOOKUP(tblSalaries[[#This Row],[Where do you work]],tblCountries[[Actual]:[Mapping]],2,FALSE)</f>
        <v>Brazil</v>
      </c>
      <c r="M1840" s="12" t="str">
        <f>VLOOKUP(tblSalaries[[#This Row],[clean Country]], mapping!$M$4:$N$137, 2, FALSE)</f>
        <v>Latin America</v>
      </c>
      <c r="N1840" s="3" t="s">
        <v>38</v>
      </c>
      <c r="O1840" s="12">
        <v>5</v>
      </c>
      <c r="P1840" s="3">
        <v>1</v>
      </c>
    </row>
    <row r="1841" spans="2:16" ht="15" customHeight="1">
      <c r="B1841" s="3" t="s">
        <v>3816</v>
      </c>
      <c r="C1841" s="12" t="str">
        <f>IF(AND(tblSalaries[[#This Row],[Region]]=Selected_Region, tblSalaries[[#This Row],[Job Type]]=Selected_Job_Type), COUNT($C$5:C1840), "")</f>
        <v/>
      </c>
      <c r="D1841" s="5">
        <v>41075.1250462963</v>
      </c>
      <c r="E1841" s="6">
        <v>30000</v>
      </c>
      <c r="F1841" s="3">
        <v>30000</v>
      </c>
      <c r="G1841" s="3" t="s">
        <v>36</v>
      </c>
      <c r="H1841" s="3">
        <f>tblSalaries[[#This Row],[clean Salary (in local currency)]]*VLOOKUP(tblSalaries[[#This Row],[Currency]],tblXrate[#Data],2,FALSE)</f>
        <v>30000</v>
      </c>
      <c r="I1841" s="3" t="s">
        <v>3815</v>
      </c>
      <c r="J1841" s="3" t="s">
        <v>112</v>
      </c>
      <c r="K1841" s="3" t="s">
        <v>227</v>
      </c>
      <c r="L1841" s="3" t="str">
        <f>VLOOKUP(tblSalaries[[#This Row],[Where do you work]],tblCountries[[Actual]:[Mapping]],2,FALSE)</f>
        <v>Brazil</v>
      </c>
      <c r="M1841" s="12" t="str">
        <f>VLOOKUP(tblSalaries[[#This Row],[clean Country]], mapping!$M$4:$N$137, 2, FALSE)</f>
        <v>Latin America</v>
      </c>
      <c r="N1841" s="3" t="s">
        <v>34</v>
      </c>
      <c r="O1841" s="12">
        <v>2.5</v>
      </c>
      <c r="P1841" s="3">
        <v>1</v>
      </c>
    </row>
    <row r="1842" spans="2:16" ht="15" customHeight="1">
      <c r="B1842" s="3" t="s">
        <v>3817</v>
      </c>
      <c r="C1842" s="12" t="str">
        <f>IF(AND(tblSalaries[[#This Row],[Region]]=Selected_Region, tblSalaries[[#This Row],[Job Type]]=Selected_Job_Type), COUNT($C$5:C1841), "")</f>
        <v/>
      </c>
      <c r="D1842" s="5">
        <v>41055.034583333334</v>
      </c>
      <c r="E1842" s="6">
        <v>18500</v>
      </c>
      <c r="F1842" s="3">
        <v>18500</v>
      </c>
      <c r="G1842" s="3" t="s">
        <v>108</v>
      </c>
      <c r="H1842" s="3">
        <f>tblSalaries[[#This Row],[clean Salary (in local currency)]]*VLOOKUP(tblSalaries[[#This Row],[Currency]],tblXrate[#Data],2,FALSE)</f>
        <v>29159.298033244755</v>
      </c>
      <c r="I1842" s="3" t="s">
        <v>3818</v>
      </c>
      <c r="J1842" s="3" t="s">
        <v>134</v>
      </c>
      <c r="K1842" s="3" t="s">
        <v>89</v>
      </c>
      <c r="L1842" s="3" t="str">
        <f>VLOOKUP(tblSalaries[[#This Row],[Where do you work]],tblCountries[[Actual]:[Mapping]],2,FALSE)</f>
        <v>UK</v>
      </c>
      <c r="M1842" s="12" t="str">
        <f>VLOOKUP(tblSalaries[[#This Row],[clean Country]], mapping!$M$4:$N$137, 2, FALSE)</f>
        <v>EU</v>
      </c>
      <c r="N1842" s="3" t="s">
        <v>61</v>
      </c>
      <c r="O1842" s="12">
        <v>8</v>
      </c>
    </row>
    <row r="1843" spans="2:16" ht="15" customHeight="1">
      <c r="B1843" s="3" t="s">
        <v>3435</v>
      </c>
      <c r="C1843" s="12" t="str">
        <f>IF(AND(tblSalaries[[#This Row],[Region]]=Selected_Region, tblSalaries[[#This Row],[Job Type]]=Selected_Job_Type), COUNT($C$5:C1842), "")</f>
        <v/>
      </c>
      <c r="D1843" s="5">
        <v>41058.070138888892</v>
      </c>
      <c r="E1843" s="6">
        <v>80000</v>
      </c>
      <c r="F1843" s="3">
        <v>80000</v>
      </c>
      <c r="G1843" s="3" t="s">
        <v>36</v>
      </c>
      <c r="H1843" s="3">
        <f>tblSalaries[[#This Row],[clean Salary (in local currency)]]*VLOOKUP(tblSalaries[[#This Row],[Currency]],tblXrate[#Data],2,FALSE)</f>
        <v>80000</v>
      </c>
      <c r="I1843" s="3" t="s">
        <v>3436</v>
      </c>
      <c r="J1843" s="3" t="s">
        <v>112</v>
      </c>
      <c r="K1843" s="3" t="s">
        <v>1057</v>
      </c>
      <c r="L1843" s="3" t="str">
        <f>VLOOKUP(tblSalaries[[#This Row],[Where do you work]],tblCountries[[Actual]:[Mapping]],2,FALSE)</f>
        <v>Singapore</v>
      </c>
      <c r="M1843" s="12" t="str">
        <f>VLOOKUP(tblSalaries[[#This Row],[clean Country]], mapping!$M$4:$N$137, 2, FALSE)</f>
        <v>Asia</v>
      </c>
      <c r="N1843" s="3" t="s">
        <v>73</v>
      </c>
      <c r="O1843" s="12">
        <v>1.5</v>
      </c>
      <c r="P1843" s="3">
        <v>6</v>
      </c>
    </row>
    <row r="1844" spans="2:16" ht="15" customHeight="1">
      <c r="B1844" s="3" t="s">
        <v>3822</v>
      </c>
      <c r="C1844" s="12" t="str">
        <f>IF(AND(tblSalaries[[#This Row],[Region]]=Selected_Region, tblSalaries[[#This Row],[Job Type]]=Selected_Job_Type), COUNT($C$5:C1843), "")</f>
        <v/>
      </c>
      <c r="D1844" s="5">
        <v>41055.460439814815</v>
      </c>
      <c r="E1844" s="6" t="s">
        <v>3823</v>
      </c>
      <c r="F1844" s="3">
        <v>85000</v>
      </c>
      <c r="G1844" s="3" t="s">
        <v>63</v>
      </c>
      <c r="H1844" s="3">
        <f>tblSalaries[[#This Row],[clean Salary (in local currency)]]*VLOOKUP(tblSalaries[[#This Row],[Currency]],tblXrate[#Data],2,FALSE)</f>
        <v>86692.320794224041</v>
      </c>
      <c r="I1844" s="3" t="s">
        <v>3821</v>
      </c>
      <c r="J1844" s="3" t="s">
        <v>41</v>
      </c>
      <c r="K1844" s="3" t="s">
        <v>64</v>
      </c>
      <c r="L1844" s="3" t="str">
        <f>VLOOKUP(tblSalaries[[#This Row],[Where do you work]],tblCountries[[Actual]:[Mapping]],2,FALSE)</f>
        <v>Australia</v>
      </c>
      <c r="M1844" s="12" t="str">
        <f>VLOOKUP(tblSalaries[[#This Row],[clean Country]], mapping!$M$4:$N$137, 2, FALSE)</f>
        <v>Pacific</v>
      </c>
      <c r="N1844" s="3" t="s">
        <v>73</v>
      </c>
      <c r="O1844" s="12">
        <v>1.5</v>
      </c>
      <c r="P1844" s="3">
        <v>20</v>
      </c>
    </row>
    <row r="1845" spans="2:16" ht="15" customHeight="1">
      <c r="B1845" s="3" t="s">
        <v>3824</v>
      </c>
      <c r="C1845" s="12" t="str">
        <f>IF(AND(tblSalaries[[#This Row],[Region]]=Selected_Region, tblSalaries[[#This Row],[Job Type]]=Selected_Job_Type), COUNT($C$5:C1844), "")</f>
        <v/>
      </c>
      <c r="D1845" s="5">
        <v>41055.083495370367</v>
      </c>
      <c r="E1845" s="6">
        <v>47000</v>
      </c>
      <c r="F1845" s="3">
        <v>47000</v>
      </c>
      <c r="G1845" s="3" t="s">
        <v>36</v>
      </c>
      <c r="H1845" s="3">
        <f>tblSalaries[[#This Row],[clean Salary (in local currency)]]*VLOOKUP(tblSalaries[[#This Row],[Currency]],tblXrate[#Data],2,FALSE)</f>
        <v>47000</v>
      </c>
      <c r="I1845" s="3" t="s">
        <v>3825</v>
      </c>
      <c r="J1845" s="3" t="s">
        <v>134</v>
      </c>
      <c r="K1845" s="3" t="s">
        <v>0</v>
      </c>
      <c r="L1845" s="3" t="str">
        <f>VLOOKUP(tblSalaries[[#This Row],[Where do you work]],tblCountries[[Actual]:[Mapping]],2,FALSE)</f>
        <v>USA</v>
      </c>
      <c r="M1845" s="12" t="str">
        <f>VLOOKUP(tblSalaries[[#This Row],[clean Country]], mapping!$M$4:$N$137, 2, FALSE)</f>
        <v>US / Canada</v>
      </c>
      <c r="N1845" s="3" t="s">
        <v>34</v>
      </c>
      <c r="O1845" s="12">
        <v>2.5</v>
      </c>
    </row>
    <row r="1846" spans="2:16" ht="15" customHeight="1">
      <c r="B1846" s="3" t="s">
        <v>3826</v>
      </c>
      <c r="C1846" s="12" t="str">
        <f>IF(AND(tblSalaries[[#This Row],[Region]]=Selected_Region, tblSalaries[[#This Row],[Job Type]]=Selected_Job_Type), COUNT($C$5:C1845), "")</f>
        <v/>
      </c>
      <c r="D1846" s="5">
        <v>41056.528807870367</v>
      </c>
      <c r="E1846" s="6" t="s">
        <v>3827</v>
      </c>
      <c r="F1846" s="3">
        <v>25560</v>
      </c>
      <c r="G1846" s="3" t="s">
        <v>36</v>
      </c>
      <c r="H1846" s="3">
        <f>tblSalaries[[#This Row],[clean Salary (in local currency)]]*VLOOKUP(tblSalaries[[#This Row],[Currency]],tblXrate[#Data],2,FALSE)</f>
        <v>25560</v>
      </c>
      <c r="I1846" s="3" t="s">
        <v>3828</v>
      </c>
      <c r="J1846" s="3" t="s">
        <v>134</v>
      </c>
      <c r="K1846" s="3" t="s">
        <v>3829</v>
      </c>
      <c r="L1846" s="3" t="str">
        <f>VLOOKUP(tblSalaries[[#This Row],[Where do you work]],tblCountries[[Actual]:[Mapping]],2,FALSE)</f>
        <v>Saudi Arabia</v>
      </c>
      <c r="M1846" s="12" t="str">
        <f>VLOOKUP(tblSalaries[[#This Row],[clean Country]], mapping!$M$4:$N$137, 2, FALSE)</f>
        <v>Middle East</v>
      </c>
      <c r="N1846" s="3" t="s">
        <v>38</v>
      </c>
      <c r="O1846" s="12">
        <v>5</v>
      </c>
      <c r="P1846" s="3">
        <v>3</v>
      </c>
    </row>
    <row r="1847" spans="2:16" ht="15" customHeight="1">
      <c r="B1847" s="3" t="s">
        <v>3830</v>
      </c>
      <c r="C1847" s="12" t="str">
        <f>IF(AND(tblSalaries[[#This Row],[Region]]=Selected_Region, tblSalaries[[#This Row],[Job Type]]=Selected_Job_Type), COUNT($C$5:C1846), "")</f>
        <v/>
      </c>
      <c r="D1847" s="5">
        <v>41054.155381944445</v>
      </c>
      <c r="E1847" s="6" t="s">
        <v>3831</v>
      </c>
      <c r="F1847" s="3">
        <v>51650</v>
      </c>
      <c r="G1847" s="3" t="s">
        <v>43</v>
      </c>
      <c r="H1847" s="3">
        <f>tblSalaries[[#This Row],[clean Salary (in local currency)]]*VLOOKUP(tblSalaries[[#This Row],[Currency]],tblXrate[#Data],2,FALSE)</f>
        <v>65616.131023916547</v>
      </c>
      <c r="I1847" s="3" t="s">
        <v>3832</v>
      </c>
      <c r="J1847" s="3" t="s">
        <v>184</v>
      </c>
      <c r="K1847" s="3" t="s">
        <v>752</v>
      </c>
      <c r="L1847" s="3" t="str">
        <f>VLOOKUP(tblSalaries[[#This Row],[Where do you work]],tblCountries[[Actual]:[Mapping]],2,FALSE)</f>
        <v>Ireland</v>
      </c>
      <c r="M1847" s="12" t="str">
        <f>VLOOKUP(tblSalaries[[#This Row],[clean Country]], mapping!$M$4:$N$137, 2, FALSE)</f>
        <v>EU</v>
      </c>
      <c r="N1847" s="3" t="s">
        <v>34</v>
      </c>
      <c r="O1847" s="12">
        <v>2.5</v>
      </c>
    </row>
    <row r="1848" spans="2:16" ht="15" customHeight="1">
      <c r="B1848" s="3" t="s">
        <v>3833</v>
      </c>
      <c r="C1848" s="12" t="str">
        <f>IF(AND(tblSalaries[[#This Row],[Region]]=Selected_Region, tblSalaries[[#This Row],[Job Type]]=Selected_Job_Type), COUNT($C$5:C1847), "")</f>
        <v/>
      </c>
      <c r="D1848" s="5">
        <v>41057.798344907409</v>
      </c>
      <c r="E1848" s="6">
        <v>30000</v>
      </c>
      <c r="F1848" s="3">
        <v>30000</v>
      </c>
      <c r="G1848" s="3" t="s">
        <v>43</v>
      </c>
      <c r="H1848" s="3">
        <f>tblSalaries[[#This Row],[clean Salary (in local currency)]]*VLOOKUP(tblSalaries[[#This Row],[Currency]],tblXrate[#Data],2,FALSE)</f>
        <v>38111.983169748237</v>
      </c>
      <c r="I1848" s="3" t="s">
        <v>3834</v>
      </c>
      <c r="J1848" s="3" t="s">
        <v>112</v>
      </c>
      <c r="K1848" s="3" t="s">
        <v>1500</v>
      </c>
      <c r="L1848" s="3" t="str">
        <f>VLOOKUP(tblSalaries[[#This Row],[Where do you work]],tblCountries[[Actual]:[Mapping]],2,FALSE)</f>
        <v>Belgium</v>
      </c>
      <c r="M1848" s="12" t="str">
        <f>VLOOKUP(tblSalaries[[#This Row],[clean Country]], mapping!$M$4:$N$137, 2, FALSE)</f>
        <v>EU</v>
      </c>
      <c r="N1848" s="3" t="s">
        <v>73</v>
      </c>
      <c r="O1848" s="12">
        <v>1.5</v>
      </c>
      <c r="P1848" s="3">
        <v>15</v>
      </c>
    </row>
    <row r="1849" spans="2:16" ht="15" customHeight="1">
      <c r="B1849" s="3" t="s">
        <v>3835</v>
      </c>
      <c r="C1849" s="12" t="str">
        <f>IF(AND(tblSalaries[[#This Row],[Region]]=Selected_Region, tblSalaries[[#This Row],[Job Type]]=Selected_Job_Type), COUNT($C$5:C1848), "")</f>
        <v/>
      </c>
      <c r="D1849" s="5">
        <v>41055.071145833332</v>
      </c>
      <c r="E1849" s="6">
        <v>72500</v>
      </c>
      <c r="F1849" s="3">
        <v>72500</v>
      </c>
      <c r="G1849" s="3" t="s">
        <v>36</v>
      </c>
      <c r="H1849" s="3">
        <f>tblSalaries[[#This Row],[clean Salary (in local currency)]]*VLOOKUP(tblSalaries[[#This Row],[Currency]],tblXrate[#Data],2,FALSE)</f>
        <v>72500</v>
      </c>
      <c r="I1849" s="3" t="s">
        <v>3836</v>
      </c>
      <c r="J1849" s="3" t="s">
        <v>374</v>
      </c>
      <c r="K1849" s="3" t="s">
        <v>0</v>
      </c>
      <c r="L1849" s="3" t="str">
        <f>VLOOKUP(tblSalaries[[#This Row],[Where do you work]],tblCountries[[Actual]:[Mapping]],2,FALSE)</f>
        <v>USA</v>
      </c>
      <c r="M1849" s="12" t="str">
        <f>VLOOKUP(tblSalaries[[#This Row],[clean Country]], mapping!$M$4:$N$137, 2, FALSE)</f>
        <v>US / Canada</v>
      </c>
      <c r="N1849" s="3" t="s">
        <v>34</v>
      </c>
      <c r="O1849" s="12">
        <v>2.5</v>
      </c>
    </row>
    <row r="1850" spans="2:16" ht="15" customHeight="1">
      <c r="B1850" s="3" t="s">
        <v>3837</v>
      </c>
      <c r="C1850" s="12" t="str">
        <f>IF(AND(tblSalaries[[#This Row],[Region]]=Selected_Region, tblSalaries[[#This Row],[Job Type]]=Selected_Job_Type), COUNT($C$5:C1849), "")</f>
        <v/>
      </c>
      <c r="D1850" s="5">
        <v>41058.962500000001</v>
      </c>
      <c r="E1850" s="6">
        <v>40000</v>
      </c>
      <c r="F1850" s="3">
        <v>40000</v>
      </c>
      <c r="G1850" s="3" t="s">
        <v>36</v>
      </c>
      <c r="H1850" s="3">
        <f>tblSalaries[[#This Row],[clean Salary (in local currency)]]*VLOOKUP(tblSalaries[[#This Row],[Currency]],tblXrate[#Data],2,FALSE)</f>
        <v>40000</v>
      </c>
      <c r="I1850" s="3" t="s">
        <v>3838</v>
      </c>
      <c r="J1850" s="3" t="s">
        <v>134</v>
      </c>
      <c r="K1850" s="3" t="s">
        <v>0</v>
      </c>
      <c r="L1850" s="3" t="str">
        <f>VLOOKUP(tblSalaries[[#This Row],[Where do you work]],tblCountries[[Actual]:[Mapping]],2,FALSE)</f>
        <v>USA</v>
      </c>
      <c r="M1850" s="12" t="str">
        <f>VLOOKUP(tblSalaries[[#This Row],[clean Country]], mapping!$M$4:$N$137, 2, FALSE)</f>
        <v>US / Canada</v>
      </c>
      <c r="N1850" s="3" t="s">
        <v>73</v>
      </c>
      <c r="O1850" s="12">
        <v>1.5</v>
      </c>
      <c r="P1850" s="3">
        <v>8</v>
      </c>
    </row>
    <row r="1851" spans="2:16" ht="15" customHeight="1">
      <c r="B1851" s="3" t="s">
        <v>3839</v>
      </c>
      <c r="C1851" s="12" t="str">
        <f>IF(AND(tblSalaries[[#This Row],[Region]]=Selected_Region, tblSalaries[[#This Row],[Job Type]]=Selected_Job_Type), COUNT($C$5:C1850), "")</f>
        <v/>
      </c>
      <c r="D1851" s="5">
        <v>41055.028726851851</v>
      </c>
      <c r="E1851" s="6">
        <v>50000</v>
      </c>
      <c r="F1851" s="3">
        <v>50000</v>
      </c>
      <c r="G1851" s="3" t="s">
        <v>36</v>
      </c>
      <c r="H1851" s="3">
        <f>tblSalaries[[#This Row],[clean Salary (in local currency)]]*VLOOKUP(tblSalaries[[#This Row],[Currency]],tblXrate[#Data],2,FALSE)</f>
        <v>50000</v>
      </c>
      <c r="I1851" s="3" t="s">
        <v>3840</v>
      </c>
      <c r="J1851" s="3" t="s">
        <v>184</v>
      </c>
      <c r="K1851" s="3" t="s">
        <v>0</v>
      </c>
      <c r="L1851" s="3" t="str">
        <f>VLOOKUP(tblSalaries[[#This Row],[Where do you work]],tblCountries[[Actual]:[Mapping]],2,FALSE)</f>
        <v>USA</v>
      </c>
      <c r="M1851" s="12" t="str">
        <f>VLOOKUP(tblSalaries[[#This Row],[clean Country]], mapping!$M$4:$N$137, 2, FALSE)</f>
        <v>US / Canada</v>
      </c>
      <c r="N1851" s="3" t="s">
        <v>38</v>
      </c>
      <c r="O1851" s="12">
        <v>5</v>
      </c>
    </row>
    <row r="1852" spans="2:16" ht="15" customHeight="1">
      <c r="B1852" s="3" t="s">
        <v>986</v>
      </c>
      <c r="C1852" s="12" t="str">
        <f>IF(AND(tblSalaries[[#This Row],[Region]]=Selected_Region, tblSalaries[[#This Row],[Job Type]]=Selected_Job_Type), COUNT($C$5:C1851), "")</f>
        <v/>
      </c>
      <c r="D1852" s="5">
        <v>41055.490011574075</v>
      </c>
      <c r="E1852" s="6" t="s">
        <v>987</v>
      </c>
      <c r="F1852" s="3">
        <v>4500000</v>
      </c>
      <c r="G1852" s="3" t="s">
        <v>31</v>
      </c>
      <c r="H1852" s="3">
        <f>tblSalaries[[#This Row],[clean Salary (in local currency)]]*VLOOKUP(tblSalaries[[#This Row],[Currency]],tblXrate[#Data],2,FALSE)</f>
        <v>80135.625093491559</v>
      </c>
      <c r="I1852" s="3" t="s">
        <v>988</v>
      </c>
      <c r="J1852" s="3" t="s">
        <v>444</v>
      </c>
      <c r="K1852" s="3" t="s">
        <v>1</v>
      </c>
      <c r="L1852" s="3" t="str">
        <f>VLOOKUP(tblSalaries[[#This Row],[Where do you work]],tblCountries[[Actual]:[Mapping]],2,FALSE)</f>
        <v>India</v>
      </c>
      <c r="M1852" s="12" t="str">
        <f>VLOOKUP(tblSalaries[[#This Row],[clean Country]], mapping!$M$4:$N$137, 2, FALSE)</f>
        <v>Asia</v>
      </c>
      <c r="N1852" s="3" t="s">
        <v>73</v>
      </c>
      <c r="O1852" s="12">
        <v>1.5</v>
      </c>
      <c r="P1852" s="3">
        <v>6</v>
      </c>
    </row>
    <row r="1853" spans="2:16" ht="15" customHeight="1">
      <c r="B1853" s="3" t="s">
        <v>3845</v>
      </c>
      <c r="C1853" s="12" t="str">
        <f>IF(AND(tblSalaries[[#This Row],[Region]]=Selected_Region, tblSalaries[[#This Row],[Job Type]]=Selected_Job_Type), COUNT($C$5:C1852), "")</f>
        <v/>
      </c>
      <c r="D1853" s="5">
        <v>41059.078159722223</v>
      </c>
      <c r="E1853" s="6">
        <v>61000</v>
      </c>
      <c r="F1853" s="3">
        <v>61000</v>
      </c>
      <c r="G1853" s="3" t="s">
        <v>36</v>
      </c>
      <c r="H1853" s="3">
        <f>tblSalaries[[#This Row],[clean Salary (in local currency)]]*VLOOKUP(tblSalaries[[#This Row],[Currency]],tblXrate[#Data],2,FALSE)</f>
        <v>61000</v>
      </c>
      <c r="I1853" s="3" t="s">
        <v>3846</v>
      </c>
      <c r="J1853" s="3" t="s">
        <v>112</v>
      </c>
      <c r="K1853" s="3" t="s">
        <v>0</v>
      </c>
      <c r="L1853" s="3" t="str">
        <f>VLOOKUP(tblSalaries[[#This Row],[Where do you work]],tblCountries[[Actual]:[Mapping]],2,FALSE)</f>
        <v>USA</v>
      </c>
      <c r="M1853" s="12" t="str">
        <f>VLOOKUP(tblSalaries[[#This Row],[clean Country]], mapping!$M$4:$N$137, 2, FALSE)</f>
        <v>US / Canada</v>
      </c>
      <c r="N1853" s="3" t="s">
        <v>38</v>
      </c>
      <c r="O1853" s="12">
        <v>5</v>
      </c>
      <c r="P1853" s="3">
        <v>12</v>
      </c>
    </row>
    <row r="1854" spans="2:16" ht="15" customHeight="1">
      <c r="B1854" s="3" t="s">
        <v>3847</v>
      </c>
      <c r="C1854" s="12" t="str">
        <f>IF(AND(tblSalaries[[#This Row],[Region]]=Selected_Region, tblSalaries[[#This Row],[Job Type]]=Selected_Job_Type), COUNT($C$5:C1853), "")</f>
        <v/>
      </c>
      <c r="D1854" s="5">
        <v>41055.051701388889</v>
      </c>
      <c r="E1854" s="6">
        <v>46000</v>
      </c>
      <c r="F1854" s="3">
        <v>46000</v>
      </c>
      <c r="G1854" s="3" t="s">
        <v>36</v>
      </c>
      <c r="H1854" s="3">
        <f>tblSalaries[[#This Row],[clean Salary (in local currency)]]*VLOOKUP(tblSalaries[[#This Row],[Currency]],tblXrate[#Data],2,FALSE)</f>
        <v>46000</v>
      </c>
      <c r="I1854" s="3" t="s">
        <v>3848</v>
      </c>
      <c r="J1854" s="3" t="s">
        <v>112</v>
      </c>
      <c r="K1854" s="3" t="s">
        <v>0</v>
      </c>
      <c r="L1854" s="3" t="str">
        <f>VLOOKUP(tblSalaries[[#This Row],[Where do you work]],tblCountries[[Actual]:[Mapping]],2,FALSE)</f>
        <v>USA</v>
      </c>
      <c r="M1854" s="12" t="str">
        <f>VLOOKUP(tblSalaries[[#This Row],[clean Country]], mapping!$M$4:$N$137, 2, FALSE)</f>
        <v>US / Canada</v>
      </c>
      <c r="N1854" s="3" t="s">
        <v>61</v>
      </c>
      <c r="O1854" s="12">
        <v>8</v>
      </c>
    </row>
    <row r="1855" spans="2:16" ht="15" customHeight="1">
      <c r="B1855" s="3" t="s">
        <v>3849</v>
      </c>
      <c r="C1855" s="12" t="str">
        <f>IF(AND(tblSalaries[[#This Row],[Region]]=Selected_Region, tblSalaries[[#This Row],[Job Type]]=Selected_Job_Type), COUNT($C$5:C1854), "")</f>
        <v/>
      </c>
      <c r="D1855" s="5">
        <v>41055.028877314813</v>
      </c>
      <c r="E1855" s="6">
        <v>56160</v>
      </c>
      <c r="F1855" s="3">
        <v>56160</v>
      </c>
      <c r="G1855" s="3" t="s">
        <v>36</v>
      </c>
      <c r="H1855" s="3">
        <f>tblSalaries[[#This Row],[clean Salary (in local currency)]]*VLOOKUP(tblSalaries[[#This Row],[Currency]],tblXrate[#Data],2,FALSE)</f>
        <v>56160</v>
      </c>
      <c r="I1855" s="3" t="s">
        <v>3850</v>
      </c>
      <c r="J1855" s="3" t="s">
        <v>112</v>
      </c>
      <c r="K1855" s="3" t="s">
        <v>0</v>
      </c>
      <c r="L1855" s="3" t="str">
        <f>VLOOKUP(tblSalaries[[#This Row],[Where do you work]],tblCountries[[Actual]:[Mapping]],2,FALSE)</f>
        <v>USA</v>
      </c>
      <c r="M1855" s="12" t="str">
        <f>VLOOKUP(tblSalaries[[#This Row],[clean Country]], mapping!$M$4:$N$137, 2, FALSE)</f>
        <v>US / Canada</v>
      </c>
      <c r="N1855" s="3" t="s">
        <v>38</v>
      </c>
      <c r="O1855" s="12">
        <v>5</v>
      </c>
    </row>
    <row r="1856" spans="2:16" ht="15" customHeight="1">
      <c r="B1856" s="3" t="s">
        <v>3851</v>
      </c>
      <c r="C1856" s="12" t="str">
        <f>IF(AND(tblSalaries[[#This Row],[Region]]=Selected_Region, tblSalaries[[#This Row],[Job Type]]=Selected_Job_Type), COUNT($C$5:C1855), "")</f>
        <v/>
      </c>
      <c r="D1856" s="5">
        <v>41055.007881944446</v>
      </c>
      <c r="E1856" s="6" t="s">
        <v>3852</v>
      </c>
      <c r="F1856" s="3">
        <v>31330</v>
      </c>
      <c r="G1856" s="3" t="s">
        <v>36</v>
      </c>
      <c r="H1856" s="3">
        <f>tblSalaries[[#This Row],[clean Salary (in local currency)]]*VLOOKUP(tblSalaries[[#This Row],[Currency]],tblXrate[#Data],2,FALSE)</f>
        <v>31330</v>
      </c>
      <c r="I1856" s="3" t="s">
        <v>3853</v>
      </c>
      <c r="J1856" s="3" t="s">
        <v>112</v>
      </c>
      <c r="K1856" s="3" t="s">
        <v>227</v>
      </c>
      <c r="L1856" s="3" t="str">
        <f>VLOOKUP(tblSalaries[[#This Row],[Where do you work]],tblCountries[[Actual]:[Mapping]],2,FALSE)</f>
        <v>Brazil</v>
      </c>
      <c r="M1856" s="12" t="str">
        <f>VLOOKUP(tblSalaries[[#This Row],[clean Country]], mapping!$M$4:$N$137, 2, FALSE)</f>
        <v>Latin America</v>
      </c>
      <c r="N1856" s="3" t="s">
        <v>61</v>
      </c>
      <c r="O1856" s="12">
        <v>8</v>
      </c>
    </row>
    <row r="1857" spans="2:16" ht="15" customHeight="1">
      <c r="B1857" s="3" t="s">
        <v>3854</v>
      </c>
      <c r="C1857" s="12" t="str">
        <f>IF(AND(tblSalaries[[#This Row],[Region]]=Selected_Region, tblSalaries[[#This Row],[Job Type]]=Selected_Job_Type), COUNT($C$5:C1856), "")</f>
        <v/>
      </c>
      <c r="D1857" s="5">
        <v>41055.213541666664</v>
      </c>
      <c r="E1857" s="6">
        <v>140000</v>
      </c>
      <c r="F1857" s="3">
        <v>140000</v>
      </c>
      <c r="G1857" s="3" t="s">
        <v>108</v>
      </c>
      <c r="H1857" s="3">
        <f>tblSalaries[[#This Row],[clean Salary (in local currency)]]*VLOOKUP(tblSalaries[[#This Row],[Currency]],tblXrate[#Data],2,FALSE)</f>
        <v>220664.95808941979</v>
      </c>
      <c r="I1857" s="3" t="s">
        <v>3855</v>
      </c>
      <c r="J1857" s="3" t="s">
        <v>184</v>
      </c>
      <c r="K1857" s="3" t="s">
        <v>89</v>
      </c>
      <c r="L1857" s="3" t="str">
        <f>VLOOKUP(tblSalaries[[#This Row],[Where do you work]],tblCountries[[Actual]:[Mapping]],2,FALSE)</f>
        <v>UK</v>
      </c>
      <c r="M1857" s="12" t="str">
        <f>VLOOKUP(tblSalaries[[#This Row],[clean Country]], mapping!$M$4:$N$137, 2, FALSE)</f>
        <v>EU</v>
      </c>
      <c r="N1857" s="3" t="s">
        <v>61</v>
      </c>
      <c r="O1857" s="12">
        <v>8</v>
      </c>
    </row>
    <row r="1858" spans="2:16" ht="15" customHeight="1">
      <c r="B1858" s="3" t="s">
        <v>3856</v>
      </c>
      <c r="C1858" s="12" t="str">
        <f>IF(AND(tblSalaries[[#This Row],[Region]]=Selected_Region, tblSalaries[[#This Row],[Job Type]]=Selected_Job_Type), COUNT($C$5:C1857), "")</f>
        <v/>
      </c>
      <c r="D1858" s="5">
        <v>41059.682164351849</v>
      </c>
      <c r="E1858" s="6" t="s">
        <v>3857</v>
      </c>
      <c r="F1858" s="3">
        <v>17000</v>
      </c>
      <c r="G1858" s="3" t="s">
        <v>108</v>
      </c>
      <c r="H1858" s="3">
        <f>tblSalaries[[#This Row],[clean Salary (in local currency)]]*VLOOKUP(tblSalaries[[#This Row],[Currency]],tblXrate[#Data],2,FALSE)</f>
        <v>26795.030625143831</v>
      </c>
      <c r="I1858" s="3" t="s">
        <v>3858</v>
      </c>
      <c r="J1858" s="3" t="s">
        <v>112</v>
      </c>
      <c r="K1858" s="3" t="s">
        <v>89</v>
      </c>
      <c r="L1858" s="3" t="str">
        <f>VLOOKUP(tblSalaries[[#This Row],[Where do you work]],tblCountries[[Actual]:[Mapping]],2,FALSE)</f>
        <v>UK</v>
      </c>
      <c r="M1858" s="12" t="str">
        <f>VLOOKUP(tblSalaries[[#This Row],[clean Country]], mapping!$M$4:$N$137, 2, FALSE)</f>
        <v>EU</v>
      </c>
      <c r="N1858" s="3" t="s">
        <v>34</v>
      </c>
      <c r="O1858" s="12">
        <v>2.5</v>
      </c>
      <c r="P1858" s="3">
        <v>5</v>
      </c>
    </row>
    <row r="1859" spans="2:16" ht="15" customHeight="1">
      <c r="B1859" s="3" t="s">
        <v>3859</v>
      </c>
      <c r="C1859" s="12" t="str">
        <f>IF(AND(tblSalaries[[#This Row],[Region]]=Selected_Region, tblSalaries[[#This Row],[Job Type]]=Selected_Job_Type), COUNT($C$5:C1858), "")</f>
        <v/>
      </c>
      <c r="D1859" s="5">
        <v>41058.895555555559</v>
      </c>
      <c r="E1859" s="6">
        <v>100000</v>
      </c>
      <c r="F1859" s="3">
        <v>100000</v>
      </c>
      <c r="G1859" s="3" t="s">
        <v>36</v>
      </c>
      <c r="H1859" s="3">
        <f>tblSalaries[[#This Row],[clean Salary (in local currency)]]*VLOOKUP(tblSalaries[[#This Row],[Currency]],tblXrate[#Data],2,FALSE)</f>
        <v>100000</v>
      </c>
      <c r="I1859" s="3" t="s">
        <v>3860</v>
      </c>
      <c r="J1859" s="3" t="s">
        <v>444</v>
      </c>
      <c r="K1859" s="3" t="s">
        <v>2031</v>
      </c>
      <c r="L1859" s="3" t="str">
        <f>VLOOKUP(tblSalaries[[#This Row],[Where do you work]],tblCountries[[Actual]:[Mapping]],2,FALSE)</f>
        <v>Sweden</v>
      </c>
      <c r="M1859" s="12" t="str">
        <f>VLOOKUP(tblSalaries[[#This Row],[clean Country]], mapping!$M$4:$N$137, 2, FALSE)</f>
        <v>EU</v>
      </c>
      <c r="N1859" s="3" t="s">
        <v>34</v>
      </c>
      <c r="O1859" s="12">
        <v>2.5</v>
      </c>
      <c r="P1859" s="3">
        <v>20</v>
      </c>
    </row>
    <row r="1860" spans="2:16" ht="15" customHeight="1">
      <c r="B1860" s="3" t="s">
        <v>2493</v>
      </c>
      <c r="C1860" s="12" t="str">
        <f>IF(AND(tblSalaries[[#This Row],[Region]]=Selected_Region, tblSalaries[[#This Row],[Job Type]]=Selected_Job_Type), COUNT($C$5:C1859), "")</f>
        <v/>
      </c>
      <c r="D1860" s="5">
        <v>41055.868136574078</v>
      </c>
      <c r="E1860" s="6">
        <v>96000</v>
      </c>
      <c r="F1860" s="3">
        <v>96000</v>
      </c>
      <c r="G1860" s="3" t="s">
        <v>36</v>
      </c>
      <c r="H1860" s="3">
        <f>tblSalaries[[#This Row],[clean Salary (in local currency)]]*VLOOKUP(tblSalaries[[#This Row],[Currency]],tblXrate[#Data],2,FALSE)</f>
        <v>96000</v>
      </c>
      <c r="I1860" s="3" t="s">
        <v>2477</v>
      </c>
      <c r="J1860" s="3" t="s">
        <v>632</v>
      </c>
      <c r="K1860" s="3" t="s">
        <v>1</v>
      </c>
      <c r="L1860" s="3" t="str">
        <f>VLOOKUP(tblSalaries[[#This Row],[Where do you work]],tblCountries[[Actual]:[Mapping]],2,FALSE)</f>
        <v>India</v>
      </c>
      <c r="M1860" s="12" t="str">
        <f>VLOOKUP(tblSalaries[[#This Row],[clean Country]], mapping!$M$4:$N$137, 2, FALSE)</f>
        <v>Asia</v>
      </c>
      <c r="N1860" s="3" t="s">
        <v>61</v>
      </c>
      <c r="O1860" s="12">
        <v>8</v>
      </c>
      <c r="P1860" s="3">
        <v>8</v>
      </c>
    </row>
    <row r="1861" spans="2:16" ht="15" customHeight="1">
      <c r="B1861" s="3" t="s">
        <v>3864</v>
      </c>
      <c r="C1861" s="12" t="str">
        <f>IF(AND(tblSalaries[[#This Row],[Region]]=Selected_Region, tblSalaries[[#This Row],[Job Type]]=Selected_Job_Type), COUNT($C$5:C1860), "")</f>
        <v/>
      </c>
      <c r="D1861" s="5">
        <v>41080.105462962965</v>
      </c>
      <c r="E1861" s="6">
        <v>110000</v>
      </c>
      <c r="F1861" s="3">
        <v>110000</v>
      </c>
      <c r="G1861" s="3" t="s">
        <v>36</v>
      </c>
      <c r="H1861" s="3">
        <f>tblSalaries[[#This Row],[clean Salary (in local currency)]]*VLOOKUP(tblSalaries[[#This Row],[Currency]],tblXrate[#Data],2,FALSE)</f>
        <v>110000</v>
      </c>
      <c r="I1861" s="3" t="s">
        <v>3865</v>
      </c>
      <c r="J1861" s="3" t="s">
        <v>444</v>
      </c>
      <c r="K1861" s="3" t="s">
        <v>0</v>
      </c>
      <c r="L1861" s="3" t="str">
        <f>VLOOKUP(tblSalaries[[#This Row],[Where do you work]],tblCountries[[Actual]:[Mapping]],2,FALSE)</f>
        <v>USA</v>
      </c>
      <c r="M1861" s="12" t="str">
        <f>VLOOKUP(tblSalaries[[#This Row],[clean Country]], mapping!$M$4:$N$137, 2, FALSE)</f>
        <v>US / Canada</v>
      </c>
      <c r="N1861" s="3" t="s">
        <v>38</v>
      </c>
      <c r="O1861" s="12">
        <v>5</v>
      </c>
      <c r="P1861" s="3">
        <v>10</v>
      </c>
    </row>
    <row r="1862" spans="2:16" ht="15" customHeight="1">
      <c r="B1862" s="3" t="s">
        <v>3866</v>
      </c>
      <c r="C1862" s="12" t="str">
        <f>IF(AND(tblSalaries[[#This Row],[Region]]=Selected_Region, tblSalaries[[#This Row],[Job Type]]=Selected_Job_Type), COUNT($C$5:C1861), "")</f>
        <v/>
      </c>
      <c r="D1862" s="5">
        <v>41058.776979166665</v>
      </c>
      <c r="E1862" s="6">
        <v>125000</v>
      </c>
      <c r="F1862" s="3">
        <v>125000</v>
      </c>
      <c r="G1862" s="3" t="s">
        <v>36</v>
      </c>
      <c r="H1862" s="3">
        <f>tblSalaries[[#This Row],[clean Salary (in local currency)]]*VLOOKUP(tblSalaries[[#This Row],[Currency]],tblXrate[#Data],2,FALSE)</f>
        <v>125000</v>
      </c>
      <c r="I1862" s="3" t="s">
        <v>3867</v>
      </c>
      <c r="J1862" s="3" t="s">
        <v>134</v>
      </c>
      <c r="K1862" s="3" t="s">
        <v>0</v>
      </c>
      <c r="L1862" s="3" t="str">
        <f>VLOOKUP(tblSalaries[[#This Row],[Where do you work]],tblCountries[[Actual]:[Mapping]],2,FALSE)</f>
        <v>USA</v>
      </c>
      <c r="M1862" s="12" t="str">
        <f>VLOOKUP(tblSalaries[[#This Row],[clean Country]], mapping!$M$4:$N$137, 2, FALSE)</f>
        <v>US / Canada</v>
      </c>
      <c r="N1862" s="3" t="s">
        <v>38</v>
      </c>
      <c r="O1862" s="12">
        <v>5</v>
      </c>
      <c r="P1862" s="3">
        <v>2</v>
      </c>
    </row>
    <row r="1863" spans="2:16" ht="15" customHeight="1">
      <c r="B1863" s="3" t="s">
        <v>3868</v>
      </c>
      <c r="C1863" s="12" t="str">
        <f>IF(AND(tblSalaries[[#This Row],[Region]]=Selected_Region, tblSalaries[[#This Row],[Job Type]]=Selected_Job_Type), COUNT($C$5:C1862), "")</f>
        <v/>
      </c>
      <c r="D1863" s="5">
        <v>41055.197523148148</v>
      </c>
      <c r="E1863" s="6">
        <v>104000</v>
      </c>
      <c r="F1863" s="3">
        <v>104000</v>
      </c>
      <c r="G1863" s="3" t="s">
        <v>36</v>
      </c>
      <c r="H1863" s="3">
        <f>tblSalaries[[#This Row],[clean Salary (in local currency)]]*VLOOKUP(tblSalaries[[#This Row],[Currency]],tblXrate[#Data],2,FALSE)</f>
        <v>104000</v>
      </c>
      <c r="I1863" s="3" t="s">
        <v>3869</v>
      </c>
      <c r="J1863" s="3" t="s">
        <v>112</v>
      </c>
      <c r="K1863" s="3" t="s">
        <v>0</v>
      </c>
      <c r="L1863" s="3" t="str">
        <f>VLOOKUP(tblSalaries[[#This Row],[Where do you work]],tblCountries[[Actual]:[Mapping]],2,FALSE)</f>
        <v>USA</v>
      </c>
      <c r="M1863" s="12" t="str">
        <f>VLOOKUP(tblSalaries[[#This Row],[clean Country]], mapping!$M$4:$N$137, 2, FALSE)</f>
        <v>US / Canada</v>
      </c>
      <c r="N1863" s="3" t="s">
        <v>38</v>
      </c>
      <c r="O1863" s="12">
        <v>5</v>
      </c>
    </row>
    <row r="1864" spans="2:16" ht="15" customHeight="1">
      <c r="B1864" s="3" t="s">
        <v>3870</v>
      </c>
      <c r="C1864" s="12" t="str">
        <f>IF(AND(tblSalaries[[#This Row],[Region]]=Selected_Region, tblSalaries[[#This Row],[Job Type]]=Selected_Job_Type), COUNT($C$5:C1863), "")</f>
        <v/>
      </c>
      <c r="D1864" s="5">
        <v>41055.138194444444</v>
      </c>
      <c r="E1864" s="6">
        <v>30000</v>
      </c>
      <c r="F1864" s="3">
        <v>30000</v>
      </c>
      <c r="G1864" s="3" t="s">
        <v>36</v>
      </c>
      <c r="H1864" s="3">
        <f>tblSalaries[[#This Row],[clean Salary (in local currency)]]*VLOOKUP(tblSalaries[[#This Row],[Currency]],tblXrate[#Data],2,FALSE)</f>
        <v>30000</v>
      </c>
      <c r="I1864" s="3" t="s">
        <v>3871</v>
      </c>
      <c r="J1864" s="3" t="s">
        <v>112</v>
      </c>
      <c r="K1864" s="3" t="s">
        <v>0</v>
      </c>
      <c r="L1864" s="3" t="str">
        <f>VLOOKUP(tblSalaries[[#This Row],[Where do you work]],tblCountries[[Actual]:[Mapping]],2,FALSE)</f>
        <v>USA</v>
      </c>
      <c r="M1864" s="12" t="str">
        <f>VLOOKUP(tblSalaries[[#This Row],[clean Country]], mapping!$M$4:$N$137, 2, FALSE)</f>
        <v>US / Canada</v>
      </c>
      <c r="N1864" s="3" t="s">
        <v>2227</v>
      </c>
      <c r="O1864" s="12">
        <v>0</v>
      </c>
    </row>
    <row r="1865" spans="2:16" ht="15" customHeight="1">
      <c r="B1865" s="3" t="s">
        <v>3872</v>
      </c>
      <c r="C1865" s="12" t="str">
        <f>IF(AND(tblSalaries[[#This Row],[Region]]=Selected_Region, tblSalaries[[#This Row],[Job Type]]=Selected_Job_Type), COUNT($C$5:C1864), "")</f>
        <v/>
      </c>
      <c r="D1865" s="5">
        <v>41055.048842592594</v>
      </c>
      <c r="E1865" s="6">
        <v>80000</v>
      </c>
      <c r="F1865" s="3">
        <v>80000</v>
      </c>
      <c r="G1865" s="3" t="s">
        <v>36</v>
      </c>
      <c r="H1865" s="3">
        <f>tblSalaries[[#This Row],[clean Salary (in local currency)]]*VLOOKUP(tblSalaries[[#This Row],[Currency]],tblXrate[#Data],2,FALSE)</f>
        <v>80000</v>
      </c>
      <c r="I1865" s="3" t="s">
        <v>3873</v>
      </c>
      <c r="J1865" s="3" t="s">
        <v>444</v>
      </c>
      <c r="K1865" s="3" t="s">
        <v>0</v>
      </c>
      <c r="L1865" s="3" t="str">
        <f>VLOOKUP(tblSalaries[[#This Row],[Where do you work]],tblCountries[[Actual]:[Mapping]],2,FALSE)</f>
        <v>USA</v>
      </c>
      <c r="M1865" s="12" t="str">
        <f>VLOOKUP(tblSalaries[[#This Row],[clean Country]], mapping!$M$4:$N$137, 2, FALSE)</f>
        <v>US / Canada</v>
      </c>
      <c r="N1865" s="3" t="s">
        <v>34</v>
      </c>
      <c r="O1865" s="12">
        <v>2.5</v>
      </c>
    </row>
    <row r="1866" spans="2:16" ht="15" customHeight="1">
      <c r="B1866" s="3" t="s">
        <v>3874</v>
      </c>
      <c r="C1866" s="12" t="str">
        <f>IF(AND(tblSalaries[[#This Row],[Region]]=Selected_Region, tblSalaries[[#This Row],[Job Type]]=Selected_Job_Type), COUNT($C$5:C1865), "")</f>
        <v/>
      </c>
      <c r="D1866" s="5">
        <v>41057.605682870373</v>
      </c>
      <c r="E1866" s="6">
        <v>120000</v>
      </c>
      <c r="F1866" s="3">
        <v>120000</v>
      </c>
      <c r="G1866" s="3" t="s">
        <v>86</v>
      </c>
      <c r="H1866" s="3">
        <f>tblSalaries[[#This Row],[clean Salary (in local currency)]]*VLOOKUP(tblSalaries[[#This Row],[Currency]],tblXrate[#Data],2,FALSE)</f>
        <v>14630.613583549337</v>
      </c>
      <c r="I1866" s="3" t="s">
        <v>3873</v>
      </c>
      <c r="J1866" s="3" t="s">
        <v>444</v>
      </c>
      <c r="K1866" s="3" t="s">
        <v>87</v>
      </c>
      <c r="L1866" s="3" t="str">
        <f>VLOOKUP(tblSalaries[[#This Row],[Where do you work]],tblCountries[[Actual]:[Mapping]],2,FALSE)</f>
        <v>South Africa</v>
      </c>
      <c r="M1866" s="12" t="str">
        <f>VLOOKUP(tblSalaries[[#This Row],[clean Country]], mapping!$M$4:$N$137, 2, FALSE)</f>
        <v>Africa</v>
      </c>
      <c r="N1866" s="3" t="s">
        <v>38</v>
      </c>
      <c r="O1866" s="12">
        <v>5</v>
      </c>
      <c r="P1866" s="3">
        <v>10</v>
      </c>
    </row>
    <row r="1867" spans="2:16" ht="15" customHeight="1">
      <c r="B1867" s="3" t="s">
        <v>3875</v>
      </c>
      <c r="C1867" s="12" t="str">
        <f>IF(AND(tblSalaries[[#This Row],[Region]]=Selected_Region, tblSalaries[[#This Row],[Job Type]]=Selected_Job_Type), COUNT($C$5:C1866), "")</f>
        <v/>
      </c>
      <c r="D1867" s="5">
        <v>41055.041284722225</v>
      </c>
      <c r="E1867" s="6">
        <v>95000</v>
      </c>
      <c r="F1867" s="3">
        <v>95000</v>
      </c>
      <c r="G1867" s="3" t="s">
        <v>36</v>
      </c>
      <c r="H1867" s="3">
        <f>tblSalaries[[#This Row],[clean Salary (in local currency)]]*VLOOKUP(tblSalaries[[#This Row],[Currency]],tblXrate[#Data],2,FALSE)</f>
        <v>95000</v>
      </c>
      <c r="I1867" s="3" t="s">
        <v>3876</v>
      </c>
      <c r="J1867" s="3" t="s">
        <v>444</v>
      </c>
      <c r="K1867" s="3" t="s">
        <v>0</v>
      </c>
      <c r="L1867" s="3" t="str">
        <f>VLOOKUP(tblSalaries[[#This Row],[Where do you work]],tblCountries[[Actual]:[Mapping]],2,FALSE)</f>
        <v>USA</v>
      </c>
      <c r="M1867" s="12" t="str">
        <f>VLOOKUP(tblSalaries[[#This Row],[clean Country]], mapping!$M$4:$N$137, 2, FALSE)</f>
        <v>US / Canada</v>
      </c>
      <c r="N1867" s="3" t="s">
        <v>38</v>
      </c>
      <c r="O1867" s="12">
        <v>5</v>
      </c>
    </row>
    <row r="1868" spans="2:16" ht="15" customHeight="1">
      <c r="B1868" s="3" t="s">
        <v>3877</v>
      </c>
      <c r="C1868" s="12" t="str">
        <f>IF(AND(tblSalaries[[#This Row],[Region]]=Selected_Region, tblSalaries[[#This Row],[Job Type]]=Selected_Job_Type), COUNT($C$5:C1867), "")</f>
        <v/>
      </c>
      <c r="D1868" s="5">
        <v>41055.04828703704</v>
      </c>
      <c r="E1868" s="6">
        <v>103000</v>
      </c>
      <c r="F1868" s="3">
        <v>103000</v>
      </c>
      <c r="G1868" s="3" t="s">
        <v>36</v>
      </c>
      <c r="H1868" s="3">
        <f>tblSalaries[[#This Row],[clean Salary (in local currency)]]*VLOOKUP(tblSalaries[[#This Row],[Currency]],tblXrate[#Data],2,FALSE)</f>
        <v>103000</v>
      </c>
      <c r="I1868" s="3" t="s">
        <v>3878</v>
      </c>
      <c r="J1868" s="3" t="s">
        <v>444</v>
      </c>
      <c r="K1868" s="3" t="s">
        <v>0</v>
      </c>
      <c r="L1868" s="3" t="str">
        <f>VLOOKUP(tblSalaries[[#This Row],[Where do you work]],tblCountries[[Actual]:[Mapping]],2,FALSE)</f>
        <v>USA</v>
      </c>
      <c r="M1868" s="12" t="str">
        <f>VLOOKUP(tblSalaries[[#This Row],[clean Country]], mapping!$M$4:$N$137, 2, FALSE)</f>
        <v>US / Canada</v>
      </c>
      <c r="N1868" s="3" t="s">
        <v>34</v>
      </c>
      <c r="O1868" s="12">
        <v>2.5</v>
      </c>
    </row>
    <row r="1869" spans="2:16" ht="15" customHeight="1">
      <c r="B1869" s="3" t="s">
        <v>3061</v>
      </c>
      <c r="C1869" s="12" t="str">
        <f>IF(AND(tblSalaries[[#This Row],[Region]]=Selected_Region, tblSalaries[[#This Row],[Job Type]]=Selected_Job_Type), COUNT($C$5:C1868), "")</f>
        <v/>
      </c>
      <c r="D1869" s="5">
        <v>41057.401724537034</v>
      </c>
      <c r="E1869" s="6">
        <v>35000</v>
      </c>
      <c r="F1869" s="3">
        <v>35000</v>
      </c>
      <c r="G1869" s="3" t="s">
        <v>48</v>
      </c>
      <c r="H1869" s="3">
        <f>tblSalaries[[#This Row],[clean Salary (in local currency)]]*VLOOKUP(tblSalaries[[#This Row],[Currency]],tblXrate[#Data],2,FALSE)</f>
        <v>34417.653306061438</v>
      </c>
      <c r="I1869" s="3" t="s">
        <v>3058</v>
      </c>
      <c r="J1869" s="3" t="s">
        <v>112</v>
      </c>
      <c r="K1869" s="3" t="s">
        <v>50</v>
      </c>
      <c r="L1869" s="3" t="str">
        <f>VLOOKUP(tblSalaries[[#This Row],[Where do you work]],tblCountries[[Actual]:[Mapping]],2,FALSE)</f>
        <v>Canada</v>
      </c>
      <c r="M1869" s="12" t="str">
        <f>VLOOKUP(tblSalaries[[#This Row],[clean Country]], mapping!$M$4:$N$137, 2, FALSE)</f>
        <v>US / Canada</v>
      </c>
      <c r="N1869" s="3" t="s">
        <v>61</v>
      </c>
      <c r="O1869" s="12">
        <v>8</v>
      </c>
      <c r="P1869" s="3">
        <v>4</v>
      </c>
    </row>
    <row r="1870" spans="2:16" ht="15" customHeight="1">
      <c r="B1870" s="3" t="s">
        <v>3881</v>
      </c>
      <c r="C1870" s="12" t="str">
        <f>IF(AND(tblSalaries[[#This Row],[Region]]=Selected_Region, tblSalaries[[#This Row],[Job Type]]=Selected_Job_Type), COUNT($C$5:C1869), "")</f>
        <v/>
      </c>
      <c r="D1870" s="5">
        <v>41055.05704861111</v>
      </c>
      <c r="E1870" s="6">
        <v>16000</v>
      </c>
      <c r="F1870" s="3">
        <v>16000</v>
      </c>
      <c r="G1870" s="3" t="s">
        <v>36</v>
      </c>
      <c r="H1870" s="3">
        <f>tblSalaries[[#This Row],[clean Salary (in local currency)]]*VLOOKUP(tblSalaries[[#This Row],[Currency]],tblXrate[#Data],2,FALSE)</f>
        <v>16000</v>
      </c>
      <c r="I1870" s="3" t="s">
        <v>3882</v>
      </c>
      <c r="J1870" s="3" t="s">
        <v>444</v>
      </c>
      <c r="K1870" s="3" t="s">
        <v>0</v>
      </c>
      <c r="L1870" s="3" t="str">
        <f>VLOOKUP(tblSalaries[[#This Row],[Where do you work]],tblCountries[[Actual]:[Mapping]],2,FALSE)</f>
        <v>USA</v>
      </c>
      <c r="M1870" s="12" t="str">
        <f>VLOOKUP(tblSalaries[[#This Row],[clean Country]], mapping!$M$4:$N$137, 2, FALSE)</f>
        <v>US / Canada</v>
      </c>
      <c r="N1870" s="3" t="s">
        <v>73</v>
      </c>
      <c r="O1870" s="12">
        <v>1.5</v>
      </c>
    </row>
    <row r="1871" spans="2:16" ht="15" customHeight="1">
      <c r="B1871" s="3" t="s">
        <v>3883</v>
      </c>
      <c r="C1871" s="12" t="str">
        <f>IF(AND(tblSalaries[[#This Row],[Region]]=Selected_Region, tblSalaries[[#This Row],[Job Type]]=Selected_Job_Type), COUNT($C$5:C1870), "")</f>
        <v/>
      </c>
      <c r="D1871" s="5">
        <v>41058.918414351851</v>
      </c>
      <c r="E1871" s="6">
        <v>150000</v>
      </c>
      <c r="F1871" s="3">
        <v>150000</v>
      </c>
      <c r="G1871" s="3" t="s">
        <v>36</v>
      </c>
      <c r="H1871" s="3">
        <f>tblSalaries[[#This Row],[clean Salary (in local currency)]]*VLOOKUP(tblSalaries[[#This Row],[Currency]],tblXrate[#Data],2,FALSE)</f>
        <v>150000</v>
      </c>
      <c r="I1871" s="3" t="s">
        <v>3884</v>
      </c>
      <c r="J1871" s="3" t="s">
        <v>134</v>
      </c>
      <c r="K1871" s="3" t="s">
        <v>0</v>
      </c>
      <c r="L1871" s="3" t="str">
        <f>VLOOKUP(tblSalaries[[#This Row],[Where do you work]],tblCountries[[Actual]:[Mapping]],2,FALSE)</f>
        <v>USA</v>
      </c>
      <c r="M1871" s="12" t="str">
        <f>VLOOKUP(tblSalaries[[#This Row],[clean Country]], mapping!$M$4:$N$137, 2, FALSE)</f>
        <v>US / Canada</v>
      </c>
      <c r="N1871" s="3" t="s">
        <v>34</v>
      </c>
      <c r="O1871" s="12">
        <v>2.5</v>
      </c>
      <c r="P1871" s="3">
        <v>30</v>
      </c>
    </row>
    <row r="1872" spans="2:16" ht="15" customHeight="1">
      <c r="B1872" s="3" t="s">
        <v>3885</v>
      </c>
      <c r="C1872" s="12" t="str">
        <f>IF(AND(tblSalaries[[#This Row],[Region]]=Selected_Region, tblSalaries[[#This Row],[Job Type]]=Selected_Job_Type), COUNT($C$5:C1871), "")</f>
        <v/>
      </c>
      <c r="D1872" s="5">
        <v>41057.367314814815</v>
      </c>
      <c r="E1872" s="6">
        <v>125000</v>
      </c>
      <c r="F1872" s="3">
        <v>125000</v>
      </c>
      <c r="G1872" s="3" t="s">
        <v>36</v>
      </c>
      <c r="H1872" s="3">
        <f>tblSalaries[[#This Row],[clean Salary (in local currency)]]*VLOOKUP(tblSalaries[[#This Row],[Currency]],tblXrate[#Data],2,FALSE)</f>
        <v>125000</v>
      </c>
      <c r="I1872" s="3" t="s">
        <v>3886</v>
      </c>
      <c r="J1872" s="3" t="s">
        <v>444</v>
      </c>
      <c r="K1872" s="3" t="s">
        <v>0</v>
      </c>
      <c r="L1872" s="3" t="str">
        <f>VLOOKUP(tblSalaries[[#This Row],[Where do you work]],tblCountries[[Actual]:[Mapping]],2,FALSE)</f>
        <v>USA</v>
      </c>
      <c r="M1872" s="12" t="str">
        <f>VLOOKUP(tblSalaries[[#This Row],[clean Country]], mapping!$M$4:$N$137, 2, FALSE)</f>
        <v>US / Canada</v>
      </c>
      <c r="N1872" s="3" t="s">
        <v>38</v>
      </c>
      <c r="O1872" s="12">
        <v>5</v>
      </c>
      <c r="P1872" s="3">
        <v>10</v>
      </c>
    </row>
    <row r="1873" spans="2:16" ht="15" customHeight="1">
      <c r="B1873" s="3" t="s">
        <v>3887</v>
      </c>
      <c r="C1873" s="12" t="str">
        <f>IF(AND(tblSalaries[[#This Row],[Region]]=Selected_Region, tblSalaries[[#This Row],[Job Type]]=Selected_Job_Type), COUNT($C$5:C1872), "")</f>
        <v/>
      </c>
      <c r="D1873" s="5">
        <v>41065.210462962961</v>
      </c>
      <c r="E1873" s="6">
        <v>1000</v>
      </c>
      <c r="F1873" s="3">
        <v>12000</v>
      </c>
      <c r="G1873" s="3" t="s">
        <v>36</v>
      </c>
      <c r="H1873" s="3">
        <f>tblSalaries[[#This Row],[clean Salary (in local currency)]]*VLOOKUP(tblSalaries[[#This Row],[Currency]],tblXrate[#Data],2,FALSE)</f>
        <v>12000</v>
      </c>
      <c r="I1873" s="3" t="s">
        <v>3888</v>
      </c>
      <c r="J1873" s="3" t="s">
        <v>112</v>
      </c>
      <c r="K1873" s="3" t="s">
        <v>0</v>
      </c>
      <c r="L1873" s="3" t="str">
        <f>VLOOKUP(tblSalaries[[#This Row],[Where do you work]],tblCountries[[Actual]:[Mapping]],2,FALSE)</f>
        <v>USA</v>
      </c>
      <c r="M1873" s="12" t="str">
        <f>VLOOKUP(tblSalaries[[#This Row],[clean Country]], mapping!$M$4:$N$137, 2, FALSE)</f>
        <v>US / Canada</v>
      </c>
      <c r="N1873" s="3" t="s">
        <v>34</v>
      </c>
      <c r="O1873" s="12">
        <v>2.5</v>
      </c>
      <c r="P1873" s="3">
        <v>1</v>
      </c>
    </row>
    <row r="1874" spans="2:16" ht="15" customHeight="1">
      <c r="B1874" s="3" t="s">
        <v>3889</v>
      </c>
      <c r="C1874" s="12" t="str">
        <f>IF(AND(tblSalaries[[#This Row],[Region]]=Selected_Region, tblSalaries[[#This Row],[Job Type]]=Selected_Job_Type), COUNT($C$5:C1873), "")</f>
        <v/>
      </c>
      <c r="D1874" s="5">
        <v>41058.005277777775</v>
      </c>
      <c r="E1874" s="6">
        <v>20000</v>
      </c>
      <c r="F1874" s="3">
        <v>20000</v>
      </c>
      <c r="G1874" s="3" t="s">
        <v>43</v>
      </c>
      <c r="H1874" s="3">
        <f>tblSalaries[[#This Row],[clean Salary (in local currency)]]*VLOOKUP(tblSalaries[[#This Row],[Currency]],tblXrate[#Data],2,FALSE)</f>
        <v>25407.988779832154</v>
      </c>
      <c r="I1874" s="3" t="s">
        <v>3890</v>
      </c>
      <c r="J1874" s="3" t="s">
        <v>134</v>
      </c>
      <c r="K1874" s="3" t="s">
        <v>3891</v>
      </c>
      <c r="L1874" s="3" t="str">
        <f>VLOOKUP(tblSalaries[[#This Row],[Where do you work]],tblCountries[[Actual]:[Mapping]],2,FALSE)</f>
        <v>Greece</v>
      </c>
      <c r="M1874" s="12" t="str">
        <f>VLOOKUP(tblSalaries[[#This Row],[clean Country]], mapping!$M$4:$N$137, 2, FALSE)</f>
        <v>EU</v>
      </c>
      <c r="N1874" s="3" t="s">
        <v>73</v>
      </c>
      <c r="O1874" s="12">
        <v>1.5</v>
      </c>
      <c r="P1874" s="3">
        <v>12</v>
      </c>
    </row>
    <row r="1875" spans="2:16" ht="15" customHeight="1">
      <c r="B1875" s="3" t="s">
        <v>3892</v>
      </c>
      <c r="C1875" s="12" t="str">
        <f>IF(AND(tblSalaries[[#This Row],[Region]]=Selected_Region, tblSalaries[[#This Row],[Job Type]]=Selected_Job_Type), COUNT($C$5:C1874), "")</f>
        <v/>
      </c>
      <c r="D1875" s="5">
        <v>41055.115486111114</v>
      </c>
      <c r="E1875" s="6">
        <v>80000</v>
      </c>
      <c r="F1875" s="3">
        <v>80000</v>
      </c>
      <c r="G1875" s="3" t="s">
        <v>36</v>
      </c>
      <c r="H1875" s="3">
        <f>tblSalaries[[#This Row],[clean Salary (in local currency)]]*VLOOKUP(tblSalaries[[#This Row],[Currency]],tblXrate[#Data],2,FALSE)</f>
        <v>80000</v>
      </c>
      <c r="I1875" s="3" t="s">
        <v>3893</v>
      </c>
      <c r="J1875" s="3" t="s">
        <v>112</v>
      </c>
      <c r="K1875" s="3" t="s">
        <v>0</v>
      </c>
      <c r="L1875" s="3" t="str">
        <f>VLOOKUP(tblSalaries[[#This Row],[Where do you work]],tblCountries[[Actual]:[Mapping]],2,FALSE)</f>
        <v>USA</v>
      </c>
      <c r="M1875" s="12" t="str">
        <f>VLOOKUP(tblSalaries[[#This Row],[clean Country]], mapping!$M$4:$N$137, 2, FALSE)</f>
        <v>US / Canada</v>
      </c>
      <c r="N1875" s="3" t="s">
        <v>38</v>
      </c>
      <c r="O1875" s="12">
        <v>5</v>
      </c>
    </row>
    <row r="1876" spans="2:16" ht="15" customHeight="1">
      <c r="B1876" s="3" t="s">
        <v>2442</v>
      </c>
      <c r="C1876" s="12" t="str">
        <f>IF(AND(tblSalaries[[#This Row],[Region]]=Selected_Region, tblSalaries[[#This Row],[Job Type]]=Selected_Job_Type), COUNT($C$5:C1875), "")</f>
        <v/>
      </c>
      <c r="D1876" s="5">
        <v>41061.337893518517</v>
      </c>
      <c r="E1876" s="6" t="s">
        <v>2443</v>
      </c>
      <c r="F1876" s="3">
        <v>5650000</v>
      </c>
      <c r="G1876" s="3" t="s">
        <v>31</v>
      </c>
      <c r="H1876" s="3">
        <f>tblSalaries[[#This Row],[clean Salary (in local currency)]]*VLOOKUP(tblSalaries[[#This Row],[Currency]],tblXrate[#Data],2,FALSE)</f>
        <v>100614.72928405051</v>
      </c>
      <c r="I1876" s="3" t="s">
        <v>2431</v>
      </c>
      <c r="J1876" s="3" t="s">
        <v>632</v>
      </c>
      <c r="K1876" s="3" t="s">
        <v>1</v>
      </c>
      <c r="L1876" s="3" t="str">
        <f>VLOOKUP(tblSalaries[[#This Row],[Where do you work]],tblCountries[[Actual]:[Mapping]],2,FALSE)</f>
        <v>India</v>
      </c>
      <c r="M1876" s="12" t="str">
        <f>VLOOKUP(tblSalaries[[#This Row],[clean Country]], mapping!$M$4:$N$137, 2, FALSE)</f>
        <v>Asia</v>
      </c>
      <c r="N1876" s="3" t="s">
        <v>34</v>
      </c>
      <c r="O1876" s="12">
        <v>2.5</v>
      </c>
      <c r="P1876" s="3">
        <v>6</v>
      </c>
    </row>
    <row r="1877" spans="2:16" ht="15" customHeight="1">
      <c r="B1877" s="3" t="s">
        <v>3896</v>
      </c>
      <c r="C1877" s="12" t="str">
        <f>IF(AND(tblSalaries[[#This Row],[Region]]=Selected_Region, tblSalaries[[#This Row],[Job Type]]=Selected_Job_Type), COUNT($C$5:C1876), "")</f>
        <v/>
      </c>
      <c r="D1877" s="5">
        <v>41058.720289351855</v>
      </c>
      <c r="E1877" s="6" t="s">
        <v>749</v>
      </c>
      <c r="F1877" s="3">
        <v>26000</v>
      </c>
      <c r="G1877" s="3" t="s">
        <v>108</v>
      </c>
      <c r="H1877" s="3">
        <f>tblSalaries[[#This Row],[clean Salary (in local currency)]]*VLOOKUP(tblSalaries[[#This Row],[Currency]],tblXrate[#Data],2,FALSE)</f>
        <v>40980.635073749385</v>
      </c>
      <c r="I1877" s="3" t="s">
        <v>3897</v>
      </c>
      <c r="J1877" s="3" t="s">
        <v>112</v>
      </c>
      <c r="K1877" s="3" t="s">
        <v>89</v>
      </c>
      <c r="L1877" s="3" t="str">
        <f>VLOOKUP(tblSalaries[[#This Row],[Where do you work]],tblCountries[[Actual]:[Mapping]],2,FALSE)</f>
        <v>UK</v>
      </c>
      <c r="M1877" s="12" t="str">
        <f>VLOOKUP(tblSalaries[[#This Row],[clean Country]], mapping!$M$4:$N$137, 2, FALSE)</f>
        <v>EU</v>
      </c>
      <c r="N1877" s="3" t="s">
        <v>38</v>
      </c>
      <c r="O1877" s="12">
        <v>5</v>
      </c>
      <c r="P1877" s="3">
        <v>2</v>
      </c>
    </row>
    <row r="1878" spans="2:16" ht="15" customHeight="1">
      <c r="B1878" s="3" t="s">
        <v>3357</v>
      </c>
      <c r="C1878" s="12" t="str">
        <f>IF(AND(tblSalaries[[#This Row],[Region]]=Selected_Region, tblSalaries[[#This Row],[Job Type]]=Selected_Job_Type), COUNT($C$5:C1877), "")</f>
        <v/>
      </c>
      <c r="D1878" s="5">
        <v>41055.240763888891</v>
      </c>
      <c r="E1878" s="6">
        <v>111000</v>
      </c>
      <c r="F1878" s="3">
        <v>111000</v>
      </c>
      <c r="G1878" s="3" t="s">
        <v>36</v>
      </c>
      <c r="H1878" s="3">
        <f>tblSalaries[[#This Row],[clean Salary (in local currency)]]*VLOOKUP(tblSalaries[[#This Row],[Currency]],tblXrate[#Data],2,FALSE)</f>
        <v>111000</v>
      </c>
      <c r="I1878" s="3" t="s">
        <v>3354</v>
      </c>
      <c r="J1878" s="3" t="s">
        <v>112</v>
      </c>
      <c r="K1878" s="3" t="s">
        <v>2355</v>
      </c>
      <c r="L1878" s="3" t="str">
        <f>VLOOKUP(tblSalaries[[#This Row],[Where do you work]],tblCountries[[Actual]:[Mapping]],2,FALSE)</f>
        <v>Japan</v>
      </c>
      <c r="M1878" s="12" t="str">
        <f>VLOOKUP(tblSalaries[[#This Row],[clean Country]], mapping!$M$4:$N$137, 2, FALSE)</f>
        <v>Asia</v>
      </c>
      <c r="N1878" s="3" t="s">
        <v>61</v>
      </c>
      <c r="O1878" s="12">
        <v>8</v>
      </c>
    </row>
    <row r="1879" spans="2:16" ht="15" customHeight="1">
      <c r="B1879" s="3" t="s">
        <v>2678</v>
      </c>
      <c r="C1879" s="12" t="str">
        <f>IF(AND(tblSalaries[[#This Row],[Region]]=Selected_Region, tblSalaries[[#This Row],[Job Type]]=Selected_Job_Type), COUNT($C$5:C1878), "")</f>
        <v/>
      </c>
      <c r="D1879" s="5">
        <v>41057.952997685185</v>
      </c>
      <c r="E1879" s="6" t="s">
        <v>2679</v>
      </c>
      <c r="F1879" s="3">
        <v>32000</v>
      </c>
      <c r="G1879" s="3" t="s">
        <v>108</v>
      </c>
      <c r="H1879" s="3">
        <f>tblSalaries[[#This Row],[clean Salary (in local currency)]]*VLOOKUP(tblSalaries[[#This Row],[Currency]],tblXrate[#Data],2,FALSE)</f>
        <v>50437.70470615309</v>
      </c>
      <c r="I1879" s="3" t="s">
        <v>2680</v>
      </c>
      <c r="J1879" s="3" t="s">
        <v>112</v>
      </c>
      <c r="K1879" s="3" t="s">
        <v>50</v>
      </c>
      <c r="L1879" s="3" t="str">
        <f>VLOOKUP(tblSalaries[[#This Row],[Where do you work]],tblCountries[[Actual]:[Mapping]],2,FALSE)</f>
        <v>Canada</v>
      </c>
      <c r="M1879" s="12" t="str">
        <f>VLOOKUP(tblSalaries[[#This Row],[clean Country]], mapping!$M$4:$N$137, 2, FALSE)</f>
        <v>US / Canada</v>
      </c>
      <c r="N1879" s="3" t="s">
        <v>38</v>
      </c>
      <c r="O1879" s="12">
        <v>5</v>
      </c>
      <c r="P1879" s="3">
        <v>9</v>
      </c>
    </row>
    <row r="1880" spans="2:16" ht="15" customHeight="1">
      <c r="B1880" s="3" t="s">
        <v>223</v>
      </c>
      <c r="C1880" s="12" t="str">
        <f>IF(AND(tblSalaries[[#This Row],[Region]]=Selected_Region, tblSalaries[[#This Row],[Job Type]]=Selected_Job_Type), COUNT($C$5:C1879), "")</f>
        <v/>
      </c>
      <c r="D1880" s="5">
        <v>41073.034953703704</v>
      </c>
      <c r="E1880" s="6">
        <v>20000</v>
      </c>
      <c r="F1880" s="3">
        <v>20000</v>
      </c>
      <c r="G1880" s="3" t="s">
        <v>36</v>
      </c>
      <c r="H1880" s="3">
        <f>tblSalaries[[#This Row],[clean Salary (in local currency)]]*VLOOKUP(tblSalaries[[#This Row],[Currency]],tblXrate[#Data],2,FALSE)</f>
        <v>20000</v>
      </c>
      <c r="I1880" s="3" t="s">
        <v>224</v>
      </c>
      <c r="J1880" s="3" t="s">
        <v>112</v>
      </c>
      <c r="K1880" s="3" t="s">
        <v>50</v>
      </c>
      <c r="L1880" s="3" t="str">
        <f>VLOOKUP(tblSalaries[[#This Row],[Where do you work]],tblCountries[[Actual]:[Mapping]],2,FALSE)</f>
        <v>Canada</v>
      </c>
      <c r="M1880" s="12" t="str">
        <f>VLOOKUP(tblSalaries[[#This Row],[clean Country]], mapping!$M$4:$N$137, 2, FALSE)</f>
        <v>US / Canada</v>
      </c>
      <c r="N1880" s="3" t="s">
        <v>34</v>
      </c>
      <c r="O1880" s="12">
        <v>2.5</v>
      </c>
      <c r="P1880" s="3">
        <v>2</v>
      </c>
    </row>
    <row r="1881" spans="2:16" ht="15" customHeight="1">
      <c r="B1881" s="3" t="s">
        <v>1084</v>
      </c>
      <c r="C1881" s="12" t="str">
        <f>IF(AND(tblSalaries[[#This Row],[Region]]=Selected_Region, tblSalaries[[#This Row],[Job Type]]=Selected_Job_Type), COUNT($C$5:C1880), "")</f>
        <v/>
      </c>
      <c r="D1881" s="5">
        <v>41058.351284722223</v>
      </c>
      <c r="E1881" s="6" t="s">
        <v>1085</v>
      </c>
      <c r="F1881" s="3">
        <v>120000</v>
      </c>
      <c r="G1881" s="3" t="s">
        <v>36</v>
      </c>
      <c r="H1881" s="3">
        <f>tblSalaries[[#This Row],[clean Salary (in local currency)]]*VLOOKUP(tblSalaries[[#This Row],[Currency]],tblXrate[#Data],2,FALSE)</f>
        <v>120000</v>
      </c>
      <c r="I1881" s="3" t="s">
        <v>1086</v>
      </c>
      <c r="J1881" s="3" t="s">
        <v>41</v>
      </c>
      <c r="K1881" s="3" t="s">
        <v>1057</v>
      </c>
      <c r="L1881" s="3" t="str">
        <f>VLOOKUP(tblSalaries[[#This Row],[Where do you work]],tblCountries[[Actual]:[Mapping]],2,FALSE)</f>
        <v>Singapore</v>
      </c>
      <c r="M1881" s="12" t="str">
        <f>VLOOKUP(tblSalaries[[#This Row],[clean Country]], mapping!$M$4:$N$137, 2, FALSE)</f>
        <v>Asia</v>
      </c>
      <c r="N1881" s="3" t="s">
        <v>73</v>
      </c>
      <c r="O1881" s="12">
        <v>1.5</v>
      </c>
      <c r="P1881" s="3">
        <v>5</v>
      </c>
    </row>
    <row r="1882" spans="2:16" ht="15" customHeight="1">
      <c r="B1882" s="3" t="s">
        <v>2883</v>
      </c>
      <c r="C1882" s="12" t="str">
        <f>IF(AND(tblSalaries[[#This Row],[Region]]=Selected_Region, tblSalaries[[#This Row],[Job Type]]=Selected_Job_Type), COUNT($C$5:C1881), "")</f>
        <v/>
      </c>
      <c r="D1882" s="5">
        <v>41055.040185185186</v>
      </c>
      <c r="E1882" s="6" t="s">
        <v>2884</v>
      </c>
      <c r="F1882" s="3">
        <v>138000</v>
      </c>
      <c r="G1882" s="3" t="s">
        <v>36</v>
      </c>
      <c r="H1882" s="3">
        <f>tblSalaries[[#This Row],[clean Salary (in local currency)]]*VLOOKUP(tblSalaries[[#This Row],[Currency]],tblXrate[#Data],2,FALSE)</f>
        <v>138000</v>
      </c>
      <c r="I1882" s="3" t="s">
        <v>2885</v>
      </c>
      <c r="J1882" s="3" t="s">
        <v>374</v>
      </c>
      <c r="K1882" s="3" t="s">
        <v>2886</v>
      </c>
      <c r="L1882" s="3" t="str">
        <f>VLOOKUP(tblSalaries[[#This Row],[Where do you work]],tblCountries[[Actual]:[Mapping]],2,FALSE)</f>
        <v>Thailand</v>
      </c>
      <c r="M1882" s="12" t="str">
        <f>VLOOKUP(tblSalaries[[#This Row],[clean Country]], mapping!$M$4:$N$137, 2, FALSE)</f>
        <v>Asia</v>
      </c>
      <c r="N1882" s="3" t="s">
        <v>38</v>
      </c>
      <c r="O1882" s="12">
        <v>5</v>
      </c>
    </row>
    <row r="1883" spans="2:16" ht="15" customHeight="1">
      <c r="B1883" s="3" t="s">
        <v>1737</v>
      </c>
      <c r="C1883" s="12" t="str">
        <f>IF(AND(tblSalaries[[#This Row],[Region]]=Selected_Region, tblSalaries[[#This Row],[Job Type]]=Selected_Job_Type), COUNT($C$5:C1882), "")</f>
        <v/>
      </c>
      <c r="D1883" s="5">
        <v>41055.07949074074</v>
      </c>
      <c r="E1883" s="6">
        <v>9000000</v>
      </c>
      <c r="F1883" s="3">
        <v>9000000</v>
      </c>
      <c r="G1883" s="3" t="s">
        <v>31</v>
      </c>
      <c r="H1883" s="3">
        <f>tblSalaries[[#This Row],[clean Salary (in local currency)]]*VLOOKUP(tblSalaries[[#This Row],[Currency]],tblXrate[#Data],2,FALSE)</f>
        <v>160271.25018698312</v>
      </c>
      <c r="I1883" s="3" t="s">
        <v>1728</v>
      </c>
      <c r="J1883" s="3" t="s">
        <v>112</v>
      </c>
      <c r="K1883" s="3" t="s">
        <v>1</v>
      </c>
      <c r="L1883" s="3" t="str">
        <f>VLOOKUP(tblSalaries[[#This Row],[Where do you work]],tblCountries[[Actual]:[Mapping]],2,FALSE)</f>
        <v>India</v>
      </c>
      <c r="M1883" s="12" t="str">
        <f>VLOOKUP(tblSalaries[[#This Row],[clean Country]], mapping!$M$4:$N$137, 2, FALSE)</f>
        <v>Asia</v>
      </c>
      <c r="N1883" s="3" t="s">
        <v>38</v>
      </c>
      <c r="O1883" s="12">
        <v>5</v>
      </c>
    </row>
    <row r="1884" spans="2:16" ht="15" customHeight="1">
      <c r="B1884" s="3" t="s">
        <v>3911</v>
      </c>
      <c r="C1884" s="12" t="str">
        <f>IF(AND(tblSalaries[[#This Row],[Region]]=Selected_Region, tblSalaries[[#This Row],[Job Type]]=Selected_Job_Type), COUNT($C$5:C1883), "")</f>
        <v/>
      </c>
      <c r="D1884" s="5">
        <v>41055.121840277781</v>
      </c>
      <c r="E1884" s="6">
        <v>50000</v>
      </c>
      <c r="F1884" s="3">
        <v>50000</v>
      </c>
      <c r="G1884" s="3" t="s">
        <v>36</v>
      </c>
      <c r="H1884" s="3">
        <f>tblSalaries[[#This Row],[clean Salary (in local currency)]]*VLOOKUP(tblSalaries[[#This Row],[Currency]],tblXrate[#Data],2,FALSE)</f>
        <v>50000</v>
      </c>
      <c r="I1884" s="3" t="s">
        <v>3912</v>
      </c>
      <c r="J1884" s="3" t="s">
        <v>112</v>
      </c>
      <c r="K1884" s="3" t="s">
        <v>0</v>
      </c>
      <c r="L1884" s="3" t="str">
        <f>VLOOKUP(tblSalaries[[#This Row],[Where do you work]],tblCountries[[Actual]:[Mapping]],2,FALSE)</f>
        <v>USA</v>
      </c>
      <c r="M1884" s="12" t="str">
        <f>VLOOKUP(tblSalaries[[#This Row],[clean Country]], mapping!$M$4:$N$137, 2, FALSE)</f>
        <v>US / Canada</v>
      </c>
      <c r="N1884" s="3" t="s">
        <v>38</v>
      </c>
      <c r="O1884" s="12">
        <v>5</v>
      </c>
    </row>
    <row r="1885" spans="2:16" ht="15" customHeight="1">
      <c r="B1885" s="3" t="s">
        <v>3913</v>
      </c>
      <c r="C1885" s="12" t="str">
        <f>IF(AND(tblSalaries[[#This Row],[Region]]=Selected_Region, tblSalaries[[#This Row],[Job Type]]=Selected_Job_Type), COUNT($C$5:C1884), "")</f>
        <v/>
      </c>
      <c r="D1885" s="5">
        <v>41061.061828703707</v>
      </c>
      <c r="E1885" s="6">
        <v>46325</v>
      </c>
      <c r="F1885" s="3">
        <v>46325</v>
      </c>
      <c r="G1885" s="3" t="s">
        <v>36</v>
      </c>
      <c r="H1885" s="3">
        <f>tblSalaries[[#This Row],[clean Salary (in local currency)]]*VLOOKUP(tblSalaries[[#This Row],[Currency]],tblXrate[#Data],2,FALSE)</f>
        <v>46325</v>
      </c>
      <c r="I1885" s="3" t="s">
        <v>3914</v>
      </c>
      <c r="J1885" s="3" t="s">
        <v>433</v>
      </c>
      <c r="K1885" s="3" t="s">
        <v>0</v>
      </c>
      <c r="L1885" s="3" t="str">
        <f>VLOOKUP(tblSalaries[[#This Row],[Where do you work]],tblCountries[[Actual]:[Mapping]],2,FALSE)</f>
        <v>USA</v>
      </c>
      <c r="M1885" s="12" t="str">
        <f>VLOOKUP(tblSalaries[[#This Row],[clean Country]], mapping!$M$4:$N$137, 2, FALSE)</f>
        <v>US / Canada</v>
      </c>
      <c r="N1885" s="3" t="s">
        <v>38</v>
      </c>
      <c r="O1885" s="12">
        <v>5</v>
      </c>
      <c r="P1885" s="3">
        <v>1</v>
      </c>
    </row>
    <row r="1886" spans="2:16" ht="15" customHeight="1">
      <c r="B1886" s="3" t="s">
        <v>3915</v>
      </c>
      <c r="C1886" s="12" t="str">
        <f>IF(AND(tblSalaries[[#This Row],[Region]]=Selected_Region, tblSalaries[[#This Row],[Job Type]]=Selected_Job_Type), COUNT($C$5:C1885), "")</f>
        <v/>
      </c>
      <c r="D1886" s="5">
        <v>41055.278460648151</v>
      </c>
      <c r="E1886" s="6">
        <v>45000</v>
      </c>
      <c r="F1886" s="3">
        <v>45000</v>
      </c>
      <c r="G1886" s="3" t="s">
        <v>36</v>
      </c>
      <c r="H1886" s="3">
        <f>tblSalaries[[#This Row],[clean Salary (in local currency)]]*VLOOKUP(tblSalaries[[#This Row],[Currency]],tblXrate[#Data],2,FALSE)</f>
        <v>45000</v>
      </c>
      <c r="I1886" s="3" t="s">
        <v>3916</v>
      </c>
      <c r="J1886" s="3" t="s">
        <v>112</v>
      </c>
      <c r="K1886" s="3" t="s">
        <v>0</v>
      </c>
      <c r="L1886" s="3" t="str">
        <f>VLOOKUP(tblSalaries[[#This Row],[Where do you work]],tblCountries[[Actual]:[Mapping]],2,FALSE)</f>
        <v>USA</v>
      </c>
      <c r="M1886" s="12" t="str">
        <f>VLOOKUP(tblSalaries[[#This Row],[clean Country]], mapping!$M$4:$N$137, 2, FALSE)</f>
        <v>US / Canada</v>
      </c>
      <c r="N1886" s="3" t="s">
        <v>38</v>
      </c>
      <c r="O1886" s="12">
        <v>5</v>
      </c>
      <c r="P1886" s="3">
        <v>2</v>
      </c>
    </row>
    <row r="1887" spans="2:16" ht="15" customHeight="1">
      <c r="B1887" s="3" t="s">
        <v>3917</v>
      </c>
      <c r="C1887" s="12" t="str">
        <f>IF(AND(tblSalaries[[#This Row],[Region]]=Selected_Region, tblSalaries[[#This Row],[Job Type]]=Selected_Job_Type), COUNT($C$5:C1886), "")</f>
        <v/>
      </c>
      <c r="D1887" s="5">
        <v>41055.146921296298</v>
      </c>
      <c r="E1887" s="6">
        <v>50000</v>
      </c>
      <c r="F1887" s="3">
        <v>50000</v>
      </c>
      <c r="G1887" s="3" t="s">
        <v>36</v>
      </c>
      <c r="H1887" s="3">
        <f>tblSalaries[[#This Row],[clean Salary (in local currency)]]*VLOOKUP(tblSalaries[[#This Row],[Currency]],tblXrate[#Data],2,FALSE)</f>
        <v>50000</v>
      </c>
      <c r="I1887" s="3" t="s">
        <v>3918</v>
      </c>
      <c r="J1887" s="3" t="s">
        <v>112</v>
      </c>
      <c r="K1887" s="3" t="s">
        <v>0</v>
      </c>
      <c r="L1887" s="3" t="str">
        <f>VLOOKUP(tblSalaries[[#This Row],[Where do you work]],tblCountries[[Actual]:[Mapping]],2,FALSE)</f>
        <v>USA</v>
      </c>
      <c r="M1887" s="12" t="str">
        <f>VLOOKUP(tblSalaries[[#This Row],[clean Country]], mapping!$M$4:$N$137, 2, FALSE)</f>
        <v>US / Canada</v>
      </c>
      <c r="N1887" s="3" t="s">
        <v>38</v>
      </c>
      <c r="O1887" s="12">
        <v>5</v>
      </c>
    </row>
    <row r="1888" spans="2:16" ht="15" customHeight="1">
      <c r="B1888" s="3" t="s">
        <v>2199</v>
      </c>
      <c r="C1888" s="12" t="str">
        <f>IF(AND(tblSalaries[[#This Row],[Region]]=Selected_Region, tblSalaries[[#This Row],[Job Type]]=Selected_Job_Type), COUNT($C$5:C1887), "")</f>
        <v/>
      </c>
      <c r="D1888" s="5">
        <v>41055.516134259262</v>
      </c>
      <c r="E1888" s="6">
        <v>10500000</v>
      </c>
      <c r="F1888" s="3">
        <v>10500000</v>
      </c>
      <c r="G1888" s="3" t="s">
        <v>31</v>
      </c>
      <c r="H1888" s="3">
        <f>tblSalaries[[#This Row],[clean Salary (in local currency)]]*VLOOKUP(tblSalaries[[#This Row],[Currency]],tblXrate[#Data],2,FALSE)</f>
        <v>186983.12521814698</v>
      </c>
      <c r="I1888" s="3" t="s">
        <v>2200</v>
      </c>
      <c r="J1888" s="3" t="s">
        <v>134</v>
      </c>
      <c r="K1888" s="3" t="s">
        <v>1</v>
      </c>
      <c r="L1888" s="3" t="str">
        <f>VLOOKUP(tblSalaries[[#This Row],[Where do you work]],tblCountries[[Actual]:[Mapping]],2,FALSE)</f>
        <v>India</v>
      </c>
      <c r="M1888" s="12" t="str">
        <f>VLOOKUP(tblSalaries[[#This Row],[clean Country]], mapping!$M$4:$N$137, 2, FALSE)</f>
        <v>Asia</v>
      </c>
      <c r="N1888" s="3" t="s">
        <v>34</v>
      </c>
      <c r="O1888" s="12">
        <v>2.5</v>
      </c>
      <c r="P1888" s="3">
        <v>10</v>
      </c>
    </row>
  </sheetData>
  <mergeCells count="1">
    <mergeCell ref="B1:F1"/>
  </mergeCells>
  <conditionalFormatting sqref="B6:P6 B1777:P1888 B1776:E1776 G1776:P1776 B1715:P1775 B1714:E1714 G1714:P1714 B1707:P1713 B1706:E1706 G1706:P1706 B1648:P1705 B1647:E1647 G1647:P1647 B1303:P1646 B1302:E1302 G1302:P1302 B1091:P1301 B1090:E1090 G1090:P1090 B1079:P1089 B1078:E1078 G1078:P1078 B1050:P1077 B1049:E1049 G1049:P1049 B874:P1048 B873:E873 G873:P873 B808:P872 B807:E807 G807:P807 B804:P806 B803:E803 G803:P803 B787:P802 B786:E786 G786:P786 B751:P785 B750:E750 G750:P750 B714:P749 B713:E713 G713:P713 B710:P712 B709:E709 G709:P709 B699:P708 B698:E698 G698:P698 B692:P697 B691:E691 G691:P691 B660:P690 B659:E659 G659:P659 B636:P658 B635:E635 G635:P635 B597:P634 B596:E596 G596:P596 B425:P595 B424:E424 G424:P424 B39:P44 B7:E38 G7:P38 B47:P47 B45:E46 G45:P46 B49:P52 B48:E48 G48:P48 B55:P59 B53:E54 G53:P54 B61:P61 B60:E60 G60:P60 B63:P79 B62:E62 G62:P62 B81:P91 B80:E80 G80:P80 B93:P101 B92:E92 G92:P92 B103:P103 B102:E102 G102:P102 B105:P139 B104:E104 G104:P104 B141:P154 B140:E140 G140:P140 B156:P158 B155:E155 G155:P155 B160:P215 B159:E159 G159:P159 B217:P241 B216:E216 G216:P216 B243:P277 B242:E242 G242:P242 B279:P309 B278:E278 G278:P278 B311:P423 B310:E310 G310:P310 L7:M1888 H7:H1888">
    <cfRule type="expression" dxfId="8" priority="1">
      <formula>$G6="ERR"</formula>
    </cfRule>
  </conditionalFormatting>
  <pageMargins left="0.7" right="0.7" top="0.75" bottom="0.75" header="0.3" footer="0.3"/>
  <legacy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4"/>
  <dimension ref="A1:L2003"/>
  <sheetViews>
    <sheetView workbookViewId="0">
      <selection activeCell="I6" sqref="I6"/>
    </sheetView>
  </sheetViews>
  <sheetFormatPr defaultRowHeight="12.75"/>
  <cols>
    <col min="1" max="1" width="8" customWidth="1"/>
    <col min="2" max="2" width="11" style="2" customWidth="1"/>
    <col min="3" max="3" width="10.28515625" bestFit="1" customWidth="1"/>
    <col min="4" max="4" width="6.140625" bestFit="1" customWidth="1"/>
    <col min="6" max="6" width="25.7109375" bestFit="1" customWidth="1"/>
    <col min="7" max="7" width="12.28515625" style="2" bestFit="1" customWidth="1"/>
  </cols>
  <sheetData>
    <row r="1" spans="1:12" s="43" customFormat="1" ht="25.5">
      <c r="A1" s="51" t="s">
        <v>4043</v>
      </c>
      <c r="B1" s="44"/>
      <c r="G1" s="44"/>
    </row>
    <row r="2" spans="1:12">
      <c r="A2" s="14" t="s">
        <v>4022</v>
      </c>
      <c r="B2" s="2" t="s">
        <v>3</v>
      </c>
      <c r="C2" t="s">
        <v>4</v>
      </c>
      <c r="D2" t="s">
        <v>5</v>
      </c>
      <c r="F2" s="1" t="s">
        <v>6</v>
      </c>
    </row>
    <row r="3" spans="1:12">
      <c r="A3">
        <v>0</v>
      </c>
      <c r="B3" s="2" t="e">
        <f>VLOOKUP(A3, tblSalaries[[#All],[Selected Region]:[Salary in USD]], 6, FALSE)</f>
        <v>#N/A</v>
      </c>
      <c r="C3" t="e">
        <f>VLOOKUP(A3, tblSalaries[[#All],[Selected Region]:[Years of Experience]], 14, FALSE)</f>
        <v>#N/A</v>
      </c>
      <c r="D3" t="e">
        <f>VLOOKUP(A3, tblSalaries[[#All],[Selected Region]:[Hrs]], 13, FALSE)</f>
        <v>#N/A</v>
      </c>
      <c r="F3" t="s">
        <v>11</v>
      </c>
      <c r="G3" s="47">
        <f ca="1">IFERROR(INDEX(LINEST(y_Salary, x_Both), 1), "not available")</f>
        <v>0</v>
      </c>
      <c r="I3" t="s">
        <v>4044</v>
      </c>
      <c r="J3" t="s">
        <v>4045</v>
      </c>
      <c r="K3" t="s">
        <v>4046</v>
      </c>
      <c r="L3" t="s">
        <v>4047</v>
      </c>
    </row>
    <row r="4" spans="1:12">
      <c r="A4">
        <v>1</v>
      </c>
      <c r="B4" s="2" t="e">
        <f>VLOOKUP(A4, tblSalaries[[#All],[Selected Region]:[Salary in USD]], 6, FALSE)</f>
        <v>#N/A</v>
      </c>
      <c r="C4" t="e">
        <f>VLOOKUP(A4, tblSalaries[[#All],[Selected Region]:[Years of Experience]], 14, FALSE)</f>
        <v>#N/A</v>
      </c>
      <c r="D4" t="e">
        <f>VLOOKUP(A4, tblSalaries[[#All],[Selected Region]:[Hrs]], 13, FALSE)</f>
        <v>#N/A</v>
      </c>
      <c r="F4" t="s">
        <v>12</v>
      </c>
      <c r="G4" s="47">
        <f ca="1">IFERROR(INDEX(LINEST(y_Salary, x_Both), 2), "not available")</f>
        <v>1</v>
      </c>
      <c r="I4" t="str">
        <f>"B2:B"&amp;COUNT(B3:B2001)</f>
        <v>B2:B0</v>
      </c>
      <c r="J4" t="str">
        <f>"C2:C"&amp;COUNT(C3:C2001)</f>
        <v>C2:C0</v>
      </c>
      <c r="K4" t="str">
        <f>"D2:D"&amp;COUNT(D3:D2001)</f>
        <v>D2:D0</v>
      </c>
      <c r="L4" t="str">
        <f>"C2:D"&amp;COUNT(D3:D2001)</f>
        <v>C2:D0</v>
      </c>
    </row>
    <row r="5" spans="1:12">
      <c r="A5">
        <v>2</v>
      </c>
      <c r="B5" s="2" t="e">
        <f>VLOOKUP(A5, tblSalaries[[#All],[Selected Region]:[Salary in USD]], 6, FALSE)</f>
        <v>#N/A</v>
      </c>
      <c r="C5" t="e">
        <f>VLOOKUP(A5, tblSalaries[[#All],[Selected Region]:[Years of Experience]], 14, FALSE)</f>
        <v>#N/A</v>
      </c>
      <c r="D5" t="e">
        <f>VLOOKUP(A5, tblSalaries[[#All],[Selected Region]:[Hrs]], 13, FALSE)</f>
        <v>#N/A</v>
      </c>
      <c r="F5" t="s">
        <v>7</v>
      </c>
      <c r="G5" s="47" t="str">
        <f ca="1">IFERROR(INDEX(LINEST(y_Salary, x_Both), 3), "not available")</f>
        <v>not available</v>
      </c>
    </row>
    <row r="6" spans="1:12">
      <c r="A6">
        <v>3</v>
      </c>
      <c r="B6" s="2" t="e">
        <f>VLOOKUP(A6, tblSalaries[[#All],[Selected Region]:[Salary in USD]], 6, FALSE)</f>
        <v>#N/A</v>
      </c>
      <c r="C6" t="e">
        <f>VLOOKUP(A6, tblSalaries[[#All],[Selected Region]:[Years of Experience]], 14, FALSE)</f>
        <v>#N/A</v>
      </c>
      <c r="D6" t="e">
        <f>VLOOKUP(A6, tblSalaries[[#All],[Selected Region]:[Hrs]], 13, FALSE)</f>
        <v>#N/A</v>
      </c>
      <c r="F6" t="s">
        <v>10</v>
      </c>
      <c r="G6" s="48" t="str">
        <f ca="1">IFERROR(Selected_Excel_Use*G3+Selected_Experience*G4+G5, "not available")</f>
        <v>not available</v>
      </c>
    </row>
    <row r="7" spans="1:12">
      <c r="A7">
        <v>4</v>
      </c>
      <c r="B7" s="2" t="e">
        <f>VLOOKUP(A7, tblSalaries[[#All],[Selected Region]:[Salary in USD]], 6, FALSE)</f>
        <v>#N/A</v>
      </c>
      <c r="C7" t="e">
        <f>VLOOKUP(A7, tblSalaries[[#All],[Selected Region]:[Years of Experience]], 14, FALSE)</f>
        <v>#N/A</v>
      </c>
      <c r="D7" t="e">
        <f>VLOOKUP(A7, tblSalaries[[#All],[Selected Region]:[Hrs]], 13, FALSE)</f>
        <v>#N/A</v>
      </c>
      <c r="F7" s="39"/>
      <c r="G7" s="42"/>
    </row>
    <row r="8" spans="1:12">
      <c r="A8">
        <v>5</v>
      </c>
      <c r="B8" s="2" t="e">
        <f>VLOOKUP(A8, tblSalaries[[#All],[Selected Region]:[Salary in USD]], 6, FALSE)</f>
        <v>#N/A</v>
      </c>
      <c r="C8" t="e">
        <f>VLOOKUP(A8, tblSalaries[[#All],[Selected Region]:[Years of Experience]], 14, FALSE)</f>
        <v>#N/A</v>
      </c>
      <c r="D8" t="e">
        <f>VLOOKUP(A8, tblSalaries[[#All],[Selected Region]:[Hrs]], 13, FALSE)</f>
        <v>#N/A</v>
      </c>
      <c r="F8" s="39"/>
      <c r="G8" s="40"/>
    </row>
    <row r="9" spans="1:12">
      <c r="A9">
        <v>6</v>
      </c>
      <c r="B9" s="2" t="e">
        <f>VLOOKUP(A9, tblSalaries[[#All],[Selected Region]:[Salary in USD]], 6, FALSE)</f>
        <v>#N/A</v>
      </c>
      <c r="C9" t="e">
        <f>VLOOKUP(A9, tblSalaries[[#All],[Selected Region]:[Years of Experience]], 14, FALSE)</f>
        <v>#N/A</v>
      </c>
      <c r="D9" t="e">
        <f>VLOOKUP(A9, tblSalaries[[#All],[Selected Region]:[Hrs]], 13, FALSE)</f>
        <v>#N/A</v>
      </c>
      <c r="F9" s="39"/>
      <c r="G9" s="40"/>
    </row>
    <row r="10" spans="1:12">
      <c r="A10">
        <v>7</v>
      </c>
      <c r="B10" s="2" t="e">
        <f>VLOOKUP(A10, tblSalaries[[#All],[Selected Region]:[Salary in USD]], 6, FALSE)</f>
        <v>#N/A</v>
      </c>
      <c r="C10" t="e">
        <f>VLOOKUP(A10, tblSalaries[[#All],[Selected Region]:[Years of Experience]], 14, FALSE)</f>
        <v>#N/A</v>
      </c>
      <c r="D10" t="e">
        <f>VLOOKUP(A10, tblSalaries[[#All],[Selected Region]:[Hrs]], 13, FALSE)</f>
        <v>#N/A</v>
      </c>
      <c r="F10" s="41"/>
      <c r="G10" s="40"/>
    </row>
    <row r="11" spans="1:12">
      <c r="A11">
        <v>8</v>
      </c>
      <c r="B11" s="2" t="e">
        <f>VLOOKUP(A11, tblSalaries[[#All],[Selected Region]:[Salary in USD]], 6, FALSE)</f>
        <v>#N/A</v>
      </c>
      <c r="C11" t="e">
        <f>VLOOKUP(A11, tblSalaries[[#All],[Selected Region]:[Years of Experience]], 14, FALSE)</f>
        <v>#N/A</v>
      </c>
      <c r="D11" t="e">
        <f>VLOOKUP(A11, tblSalaries[[#All],[Selected Region]:[Hrs]], 13, FALSE)</f>
        <v>#N/A</v>
      </c>
      <c r="F11" s="39"/>
      <c r="G11" s="40"/>
    </row>
    <row r="12" spans="1:12">
      <c r="A12">
        <v>9</v>
      </c>
      <c r="B12" s="2" t="e">
        <f>VLOOKUP(A12, tblSalaries[[#All],[Selected Region]:[Salary in USD]], 6, FALSE)</f>
        <v>#N/A</v>
      </c>
      <c r="C12" t="e">
        <f>VLOOKUP(A12, tblSalaries[[#All],[Selected Region]:[Years of Experience]], 14, FALSE)</f>
        <v>#N/A</v>
      </c>
      <c r="D12" t="e">
        <f>VLOOKUP(A12, tblSalaries[[#All],[Selected Region]:[Hrs]], 13, FALSE)</f>
        <v>#N/A</v>
      </c>
      <c r="F12" s="39"/>
      <c r="G12" s="40"/>
    </row>
    <row r="13" spans="1:12">
      <c r="A13">
        <v>10</v>
      </c>
      <c r="B13" s="2" t="e">
        <f>VLOOKUP(A13, tblSalaries[[#All],[Selected Region]:[Salary in USD]], 6, FALSE)</f>
        <v>#N/A</v>
      </c>
      <c r="C13" t="e">
        <f>VLOOKUP(A13, tblSalaries[[#All],[Selected Region]:[Years of Experience]], 14, FALSE)</f>
        <v>#N/A</v>
      </c>
      <c r="D13" t="e">
        <f>VLOOKUP(A13, tblSalaries[[#All],[Selected Region]:[Hrs]], 13, FALSE)</f>
        <v>#N/A</v>
      </c>
      <c r="F13" s="39"/>
      <c r="G13" s="42"/>
    </row>
    <row r="14" spans="1:12">
      <c r="A14">
        <v>11</v>
      </c>
      <c r="B14" s="2" t="e">
        <f>VLOOKUP(A14, tblSalaries[[#All],[Selected Region]:[Salary in USD]], 6, FALSE)</f>
        <v>#N/A</v>
      </c>
      <c r="C14" t="e">
        <f>VLOOKUP(A14, tblSalaries[[#All],[Selected Region]:[Years of Experience]], 14, FALSE)</f>
        <v>#N/A</v>
      </c>
      <c r="D14" t="e">
        <f>VLOOKUP(A14, tblSalaries[[#All],[Selected Region]:[Hrs]], 13, FALSE)</f>
        <v>#N/A</v>
      </c>
      <c r="F14" s="39"/>
      <c r="G14" s="40"/>
    </row>
    <row r="15" spans="1:12">
      <c r="A15">
        <v>12</v>
      </c>
      <c r="B15" s="2" t="e">
        <f>VLOOKUP(A15, tblSalaries[[#All],[Selected Region]:[Salary in USD]], 6, FALSE)</f>
        <v>#N/A</v>
      </c>
      <c r="C15" t="e">
        <f>VLOOKUP(A15, tblSalaries[[#All],[Selected Region]:[Years of Experience]], 14, FALSE)</f>
        <v>#N/A</v>
      </c>
      <c r="D15" t="e">
        <f>VLOOKUP(A15, tblSalaries[[#All],[Selected Region]:[Hrs]], 13, FALSE)</f>
        <v>#N/A</v>
      </c>
      <c r="F15" s="39"/>
      <c r="G15" s="40"/>
    </row>
    <row r="16" spans="1:12">
      <c r="A16">
        <v>13</v>
      </c>
      <c r="B16" s="2" t="e">
        <f>VLOOKUP(A16, tblSalaries[[#All],[Selected Region]:[Salary in USD]], 6, FALSE)</f>
        <v>#N/A</v>
      </c>
      <c r="C16" t="e">
        <f>VLOOKUP(A16, tblSalaries[[#All],[Selected Region]:[Years of Experience]], 14, FALSE)</f>
        <v>#N/A</v>
      </c>
      <c r="D16" t="e">
        <f>VLOOKUP(A16, tblSalaries[[#All],[Selected Region]:[Hrs]], 13, FALSE)</f>
        <v>#N/A</v>
      </c>
      <c r="F16" s="41"/>
      <c r="G16" s="40"/>
    </row>
    <row r="17" spans="1:7">
      <c r="A17">
        <v>14</v>
      </c>
      <c r="B17" s="2" t="e">
        <f>VLOOKUP(A17, tblSalaries[[#All],[Selected Region]:[Salary in USD]], 6, FALSE)</f>
        <v>#N/A</v>
      </c>
      <c r="C17" t="e">
        <f>VLOOKUP(A17, tblSalaries[[#All],[Selected Region]:[Years of Experience]], 14, FALSE)</f>
        <v>#N/A</v>
      </c>
      <c r="D17" t="e">
        <f>VLOOKUP(A17, tblSalaries[[#All],[Selected Region]:[Hrs]], 13, FALSE)</f>
        <v>#N/A</v>
      </c>
      <c r="F17" s="39"/>
      <c r="G17" s="40"/>
    </row>
    <row r="18" spans="1:7">
      <c r="A18">
        <v>15</v>
      </c>
      <c r="B18" s="2" t="e">
        <f>VLOOKUP(A18, tblSalaries[[#All],[Selected Region]:[Salary in USD]], 6, FALSE)</f>
        <v>#N/A</v>
      </c>
      <c r="C18" t="e">
        <f>VLOOKUP(A18, tblSalaries[[#All],[Selected Region]:[Years of Experience]], 14, FALSE)</f>
        <v>#N/A</v>
      </c>
      <c r="D18" t="e">
        <f>VLOOKUP(A18, tblSalaries[[#All],[Selected Region]:[Hrs]], 13, FALSE)</f>
        <v>#N/A</v>
      </c>
      <c r="F18" s="39"/>
      <c r="G18" s="40"/>
    </row>
    <row r="19" spans="1:7">
      <c r="A19">
        <v>16</v>
      </c>
      <c r="B19" s="2" t="e">
        <f>VLOOKUP(A19, tblSalaries[[#All],[Selected Region]:[Salary in USD]], 6, FALSE)</f>
        <v>#N/A</v>
      </c>
      <c r="C19" t="e">
        <f>VLOOKUP(A19, tblSalaries[[#All],[Selected Region]:[Years of Experience]], 14, FALSE)</f>
        <v>#N/A</v>
      </c>
      <c r="D19" t="e">
        <f>VLOOKUP(A19, tblSalaries[[#All],[Selected Region]:[Hrs]], 13, FALSE)</f>
        <v>#N/A</v>
      </c>
      <c r="F19" s="39"/>
      <c r="G19" s="42"/>
    </row>
    <row r="20" spans="1:7">
      <c r="A20">
        <v>17</v>
      </c>
      <c r="B20" s="2" t="e">
        <f>VLOOKUP(A20, tblSalaries[[#All],[Selected Region]:[Salary in USD]], 6, FALSE)</f>
        <v>#N/A</v>
      </c>
      <c r="C20" t="e">
        <f>VLOOKUP(A20, tblSalaries[[#All],[Selected Region]:[Years of Experience]], 14, FALSE)</f>
        <v>#N/A</v>
      </c>
      <c r="D20" t="e">
        <f>VLOOKUP(A20, tblSalaries[[#All],[Selected Region]:[Hrs]], 13, FALSE)</f>
        <v>#N/A</v>
      </c>
      <c r="F20" s="39"/>
      <c r="G20" s="40"/>
    </row>
    <row r="21" spans="1:7">
      <c r="A21">
        <v>18</v>
      </c>
      <c r="B21" s="2" t="e">
        <f>VLOOKUP(A21, tblSalaries[[#All],[Selected Region]:[Salary in USD]], 6, FALSE)</f>
        <v>#N/A</v>
      </c>
      <c r="C21" t="e">
        <f>VLOOKUP(A21, tblSalaries[[#All],[Selected Region]:[Years of Experience]], 14, FALSE)</f>
        <v>#N/A</v>
      </c>
      <c r="D21" t="e">
        <f>VLOOKUP(A21, tblSalaries[[#All],[Selected Region]:[Hrs]], 13, FALSE)</f>
        <v>#N/A</v>
      </c>
    </row>
    <row r="22" spans="1:7">
      <c r="A22">
        <v>19</v>
      </c>
      <c r="B22" s="2" t="e">
        <f>VLOOKUP(A22, tblSalaries[[#All],[Selected Region]:[Salary in USD]], 6, FALSE)</f>
        <v>#N/A</v>
      </c>
      <c r="C22" t="e">
        <f>VLOOKUP(A22, tblSalaries[[#All],[Selected Region]:[Years of Experience]], 14, FALSE)</f>
        <v>#N/A</v>
      </c>
      <c r="D22" t="e">
        <f>VLOOKUP(A22, tblSalaries[[#All],[Selected Region]:[Hrs]], 13, FALSE)</f>
        <v>#N/A</v>
      </c>
    </row>
    <row r="23" spans="1:7">
      <c r="A23">
        <v>20</v>
      </c>
      <c r="B23" s="2" t="e">
        <f>VLOOKUP(A23, tblSalaries[[#All],[Selected Region]:[Salary in USD]], 6, FALSE)</f>
        <v>#N/A</v>
      </c>
      <c r="C23" t="e">
        <f>VLOOKUP(A23, tblSalaries[[#All],[Selected Region]:[Years of Experience]], 14, FALSE)</f>
        <v>#N/A</v>
      </c>
      <c r="D23" t="e">
        <f>VLOOKUP(A23, tblSalaries[[#All],[Selected Region]:[Hrs]], 13, FALSE)</f>
        <v>#N/A</v>
      </c>
    </row>
    <row r="24" spans="1:7">
      <c r="A24">
        <v>21</v>
      </c>
      <c r="B24" s="2" t="e">
        <f>VLOOKUP(A24, tblSalaries[[#All],[Selected Region]:[Salary in USD]], 6, FALSE)</f>
        <v>#N/A</v>
      </c>
      <c r="C24" t="e">
        <f>VLOOKUP(A24, tblSalaries[[#All],[Selected Region]:[Years of Experience]], 14, FALSE)</f>
        <v>#N/A</v>
      </c>
      <c r="D24" t="e">
        <f>VLOOKUP(A24, tblSalaries[[#All],[Selected Region]:[Hrs]], 13, FALSE)</f>
        <v>#N/A</v>
      </c>
    </row>
    <row r="25" spans="1:7">
      <c r="A25">
        <v>22</v>
      </c>
      <c r="B25" s="2" t="e">
        <f>VLOOKUP(A25, tblSalaries[[#All],[Selected Region]:[Salary in USD]], 6, FALSE)</f>
        <v>#N/A</v>
      </c>
      <c r="C25" t="e">
        <f>VLOOKUP(A25, tblSalaries[[#All],[Selected Region]:[Years of Experience]], 14, FALSE)</f>
        <v>#N/A</v>
      </c>
      <c r="D25" t="e">
        <f>VLOOKUP(A25, tblSalaries[[#All],[Selected Region]:[Hrs]], 13, FALSE)</f>
        <v>#N/A</v>
      </c>
    </row>
    <row r="26" spans="1:7">
      <c r="A26">
        <v>23</v>
      </c>
      <c r="B26" s="2" t="e">
        <f>VLOOKUP(A26, tblSalaries[[#All],[Selected Region]:[Salary in USD]], 6, FALSE)</f>
        <v>#N/A</v>
      </c>
      <c r="C26" t="e">
        <f>VLOOKUP(A26, tblSalaries[[#All],[Selected Region]:[Years of Experience]], 14, FALSE)</f>
        <v>#N/A</v>
      </c>
      <c r="D26" t="e">
        <f>VLOOKUP(A26, tblSalaries[[#All],[Selected Region]:[Hrs]], 13, FALSE)</f>
        <v>#N/A</v>
      </c>
    </row>
    <row r="27" spans="1:7">
      <c r="A27">
        <v>24</v>
      </c>
      <c r="B27" s="2" t="e">
        <f>VLOOKUP(A27, tblSalaries[[#All],[Selected Region]:[Salary in USD]], 6, FALSE)</f>
        <v>#N/A</v>
      </c>
      <c r="C27" t="e">
        <f>VLOOKUP(A27, tblSalaries[[#All],[Selected Region]:[Years of Experience]], 14, FALSE)</f>
        <v>#N/A</v>
      </c>
      <c r="D27" t="e">
        <f>VLOOKUP(A27, tblSalaries[[#All],[Selected Region]:[Hrs]], 13, FALSE)</f>
        <v>#N/A</v>
      </c>
    </row>
    <row r="28" spans="1:7">
      <c r="A28">
        <v>25</v>
      </c>
      <c r="B28" s="2" t="e">
        <f>VLOOKUP(A28, tblSalaries[[#All],[Selected Region]:[Salary in USD]], 6, FALSE)</f>
        <v>#N/A</v>
      </c>
      <c r="C28" t="e">
        <f>VLOOKUP(A28, tblSalaries[[#All],[Selected Region]:[Years of Experience]], 14, FALSE)</f>
        <v>#N/A</v>
      </c>
      <c r="D28" t="e">
        <f>VLOOKUP(A28, tblSalaries[[#All],[Selected Region]:[Hrs]], 13, FALSE)</f>
        <v>#N/A</v>
      </c>
    </row>
    <row r="29" spans="1:7">
      <c r="A29">
        <v>26</v>
      </c>
      <c r="B29" s="2" t="e">
        <f>VLOOKUP(A29, tblSalaries[[#All],[Selected Region]:[Salary in USD]], 6, FALSE)</f>
        <v>#N/A</v>
      </c>
      <c r="C29" t="e">
        <f>VLOOKUP(A29, tblSalaries[[#All],[Selected Region]:[Years of Experience]], 14, FALSE)</f>
        <v>#N/A</v>
      </c>
      <c r="D29" t="e">
        <f>VLOOKUP(A29, tblSalaries[[#All],[Selected Region]:[Hrs]], 13, FALSE)</f>
        <v>#N/A</v>
      </c>
    </row>
    <row r="30" spans="1:7">
      <c r="A30">
        <v>27</v>
      </c>
      <c r="B30" s="2" t="e">
        <f>VLOOKUP(A30, tblSalaries[[#All],[Selected Region]:[Salary in USD]], 6, FALSE)</f>
        <v>#N/A</v>
      </c>
      <c r="C30" t="e">
        <f>VLOOKUP(A30, tblSalaries[[#All],[Selected Region]:[Years of Experience]], 14, FALSE)</f>
        <v>#N/A</v>
      </c>
      <c r="D30" t="e">
        <f>VLOOKUP(A30, tblSalaries[[#All],[Selected Region]:[Hrs]], 13, FALSE)</f>
        <v>#N/A</v>
      </c>
    </row>
    <row r="31" spans="1:7">
      <c r="A31">
        <v>28</v>
      </c>
      <c r="B31" s="2" t="e">
        <f>VLOOKUP(A31, tblSalaries[[#All],[Selected Region]:[Salary in USD]], 6, FALSE)</f>
        <v>#N/A</v>
      </c>
      <c r="C31" t="e">
        <f>VLOOKUP(A31, tblSalaries[[#All],[Selected Region]:[Years of Experience]], 14, FALSE)</f>
        <v>#N/A</v>
      </c>
      <c r="D31" t="e">
        <f>VLOOKUP(A31, tblSalaries[[#All],[Selected Region]:[Hrs]], 13, FALSE)</f>
        <v>#N/A</v>
      </c>
    </row>
    <row r="32" spans="1:7">
      <c r="A32">
        <v>29</v>
      </c>
      <c r="B32" s="2" t="e">
        <f>VLOOKUP(A32, tblSalaries[[#All],[Selected Region]:[Salary in USD]], 6, FALSE)</f>
        <v>#N/A</v>
      </c>
      <c r="C32" t="e">
        <f>VLOOKUP(A32, tblSalaries[[#All],[Selected Region]:[Years of Experience]], 14, FALSE)</f>
        <v>#N/A</v>
      </c>
      <c r="D32" t="e">
        <f>VLOOKUP(A32, tblSalaries[[#All],[Selected Region]:[Hrs]], 13, FALSE)</f>
        <v>#N/A</v>
      </c>
    </row>
    <row r="33" spans="1:4">
      <c r="A33">
        <v>30</v>
      </c>
      <c r="B33" s="2" t="e">
        <f>VLOOKUP(A33, tblSalaries[[#All],[Selected Region]:[Salary in USD]], 6, FALSE)</f>
        <v>#N/A</v>
      </c>
      <c r="C33" t="e">
        <f>VLOOKUP(A33, tblSalaries[[#All],[Selected Region]:[Years of Experience]], 14, FALSE)</f>
        <v>#N/A</v>
      </c>
      <c r="D33" t="e">
        <f>VLOOKUP(A33, tblSalaries[[#All],[Selected Region]:[Hrs]], 13, FALSE)</f>
        <v>#N/A</v>
      </c>
    </row>
    <row r="34" spans="1:4">
      <c r="A34">
        <v>31</v>
      </c>
      <c r="B34" s="2" t="e">
        <f>VLOOKUP(A34, tblSalaries[[#All],[Selected Region]:[Salary in USD]], 6, FALSE)</f>
        <v>#N/A</v>
      </c>
      <c r="C34" t="e">
        <f>VLOOKUP(A34, tblSalaries[[#All],[Selected Region]:[Years of Experience]], 14, FALSE)</f>
        <v>#N/A</v>
      </c>
      <c r="D34" t="e">
        <f>VLOOKUP(A34, tblSalaries[[#All],[Selected Region]:[Hrs]], 13, FALSE)</f>
        <v>#N/A</v>
      </c>
    </row>
    <row r="35" spans="1:4">
      <c r="A35">
        <v>32</v>
      </c>
      <c r="B35" s="2" t="e">
        <f>VLOOKUP(A35, tblSalaries[[#All],[Selected Region]:[Salary in USD]], 6, FALSE)</f>
        <v>#N/A</v>
      </c>
      <c r="C35" t="e">
        <f>VLOOKUP(A35, tblSalaries[[#All],[Selected Region]:[Years of Experience]], 14, FALSE)</f>
        <v>#N/A</v>
      </c>
      <c r="D35" t="e">
        <f>VLOOKUP(A35, tblSalaries[[#All],[Selected Region]:[Hrs]], 13, FALSE)</f>
        <v>#N/A</v>
      </c>
    </row>
    <row r="36" spans="1:4">
      <c r="A36">
        <v>33</v>
      </c>
      <c r="B36" s="2" t="e">
        <f>VLOOKUP(A36, tblSalaries[[#All],[Selected Region]:[Salary in USD]], 6, FALSE)</f>
        <v>#N/A</v>
      </c>
      <c r="C36" t="e">
        <f>VLOOKUP(A36, tblSalaries[[#All],[Selected Region]:[Years of Experience]], 14, FALSE)</f>
        <v>#N/A</v>
      </c>
      <c r="D36" t="e">
        <f>VLOOKUP(A36, tblSalaries[[#All],[Selected Region]:[Hrs]], 13, FALSE)</f>
        <v>#N/A</v>
      </c>
    </row>
    <row r="37" spans="1:4">
      <c r="A37">
        <v>34</v>
      </c>
      <c r="B37" s="2" t="e">
        <f>VLOOKUP(A37, tblSalaries[[#All],[Selected Region]:[Salary in USD]], 6, FALSE)</f>
        <v>#N/A</v>
      </c>
      <c r="C37" t="e">
        <f>VLOOKUP(A37, tblSalaries[[#All],[Selected Region]:[Years of Experience]], 14, FALSE)</f>
        <v>#N/A</v>
      </c>
      <c r="D37" t="e">
        <f>VLOOKUP(A37, tblSalaries[[#All],[Selected Region]:[Hrs]], 13, FALSE)</f>
        <v>#N/A</v>
      </c>
    </row>
    <row r="38" spans="1:4">
      <c r="A38">
        <v>35</v>
      </c>
      <c r="B38" s="2" t="e">
        <f>VLOOKUP(A38, tblSalaries[[#All],[Selected Region]:[Salary in USD]], 6, FALSE)</f>
        <v>#N/A</v>
      </c>
      <c r="C38" t="e">
        <f>VLOOKUP(A38, tblSalaries[[#All],[Selected Region]:[Years of Experience]], 14, FALSE)</f>
        <v>#N/A</v>
      </c>
      <c r="D38" t="e">
        <f>VLOOKUP(A38, tblSalaries[[#All],[Selected Region]:[Hrs]], 13, FALSE)</f>
        <v>#N/A</v>
      </c>
    </row>
    <row r="39" spans="1:4">
      <c r="A39">
        <v>36</v>
      </c>
      <c r="B39" s="2" t="e">
        <f>VLOOKUP(A39, tblSalaries[[#All],[Selected Region]:[Salary in USD]], 6, FALSE)</f>
        <v>#N/A</v>
      </c>
      <c r="C39" t="e">
        <f>VLOOKUP(A39, tblSalaries[[#All],[Selected Region]:[Years of Experience]], 14, FALSE)</f>
        <v>#N/A</v>
      </c>
      <c r="D39" t="e">
        <f>VLOOKUP(A39, tblSalaries[[#All],[Selected Region]:[Hrs]], 13, FALSE)</f>
        <v>#N/A</v>
      </c>
    </row>
    <row r="40" spans="1:4">
      <c r="A40">
        <v>37</v>
      </c>
      <c r="B40" s="2" t="e">
        <f>VLOOKUP(A40, tblSalaries[[#All],[Selected Region]:[Salary in USD]], 6, FALSE)</f>
        <v>#N/A</v>
      </c>
      <c r="C40" t="e">
        <f>VLOOKUP(A40, tblSalaries[[#All],[Selected Region]:[Years of Experience]], 14, FALSE)</f>
        <v>#N/A</v>
      </c>
      <c r="D40" t="e">
        <f>VLOOKUP(A40, tblSalaries[[#All],[Selected Region]:[Hrs]], 13, FALSE)</f>
        <v>#N/A</v>
      </c>
    </row>
    <row r="41" spans="1:4">
      <c r="A41">
        <v>38</v>
      </c>
      <c r="B41" s="2" t="e">
        <f>VLOOKUP(A41, tblSalaries[[#All],[Selected Region]:[Salary in USD]], 6, FALSE)</f>
        <v>#N/A</v>
      </c>
      <c r="C41" t="e">
        <f>VLOOKUP(A41, tblSalaries[[#All],[Selected Region]:[Years of Experience]], 14, FALSE)</f>
        <v>#N/A</v>
      </c>
      <c r="D41" t="e">
        <f>VLOOKUP(A41, tblSalaries[[#All],[Selected Region]:[Hrs]], 13, FALSE)</f>
        <v>#N/A</v>
      </c>
    </row>
    <row r="42" spans="1:4">
      <c r="A42">
        <v>39</v>
      </c>
      <c r="B42" s="2" t="e">
        <f>VLOOKUP(A42, tblSalaries[[#All],[Selected Region]:[Salary in USD]], 6, FALSE)</f>
        <v>#N/A</v>
      </c>
      <c r="C42" t="e">
        <f>VLOOKUP(A42, tblSalaries[[#All],[Selected Region]:[Years of Experience]], 14, FALSE)</f>
        <v>#N/A</v>
      </c>
      <c r="D42" t="e">
        <f>VLOOKUP(A42, tblSalaries[[#All],[Selected Region]:[Hrs]], 13, FALSE)</f>
        <v>#N/A</v>
      </c>
    </row>
    <row r="43" spans="1:4">
      <c r="A43">
        <v>40</v>
      </c>
      <c r="B43" s="2" t="e">
        <f>VLOOKUP(A43, tblSalaries[[#All],[Selected Region]:[Salary in USD]], 6, FALSE)</f>
        <v>#N/A</v>
      </c>
      <c r="C43" t="e">
        <f>VLOOKUP(A43, tblSalaries[[#All],[Selected Region]:[Years of Experience]], 14, FALSE)</f>
        <v>#N/A</v>
      </c>
      <c r="D43" t="e">
        <f>VLOOKUP(A43, tblSalaries[[#All],[Selected Region]:[Hrs]], 13, FALSE)</f>
        <v>#N/A</v>
      </c>
    </row>
    <row r="44" spans="1:4">
      <c r="A44">
        <v>41</v>
      </c>
      <c r="B44" s="2" t="e">
        <f>VLOOKUP(A44, tblSalaries[[#All],[Selected Region]:[Salary in USD]], 6, FALSE)</f>
        <v>#N/A</v>
      </c>
      <c r="C44" t="e">
        <f>VLOOKUP(A44, tblSalaries[[#All],[Selected Region]:[Years of Experience]], 14, FALSE)</f>
        <v>#N/A</v>
      </c>
      <c r="D44" t="e">
        <f>VLOOKUP(A44, tblSalaries[[#All],[Selected Region]:[Hrs]], 13, FALSE)</f>
        <v>#N/A</v>
      </c>
    </row>
    <row r="45" spans="1:4">
      <c r="A45">
        <v>42</v>
      </c>
      <c r="B45" s="2" t="e">
        <f>VLOOKUP(A45, tblSalaries[[#All],[Selected Region]:[Salary in USD]], 6, FALSE)</f>
        <v>#N/A</v>
      </c>
      <c r="C45" t="e">
        <f>VLOOKUP(A45, tblSalaries[[#All],[Selected Region]:[Years of Experience]], 14, FALSE)</f>
        <v>#N/A</v>
      </c>
      <c r="D45" t="e">
        <f>VLOOKUP(A45, tblSalaries[[#All],[Selected Region]:[Hrs]], 13, FALSE)</f>
        <v>#N/A</v>
      </c>
    </row>
    <row r="46" spans="1:4">
      <c r="A46">
        <v>43</v>
      </c>
      <c r="B46" s="2" t="e">
        <f>VLOOKUP(A46, tblSalaries[[#All],[Selected Region]:[Salary in USD]], 6, FALSE)</f>
        <v>#N/A</v>
      </c>
      <c r="C46" t="e">
        <f>VLOOKUP(A46, tblSalaries[[#All],[Selected Region]:[Years of Experience]], 14, FALSE)</f>
        <v>#N/A</v>
      </c>
      <c r="D46" t="e">
        <f>VLOOKUP(A46, tblSalaries[[#All],[Selected Region]:[Hrs]], 13, FALSE)</f>
        <v>#N/A</v>
      </c>
    </row>
    <row r="47" spans="1:4">
      <c r="A47">
        <v>44</v>
      </c>
      <c r="B47" s="2" t="e">
        <f>VLOOKUP(A47, tblSalaries[[#All],[Selected Region]:[Salary in USD]], 6, FALSE)</f>
        <v>#N/A</v>
      </c>
      <c r="C47" t="e">
        <f>VLOOKUP(A47, tblSalaries[[#All],[Selected Region]:[Years of Experience]], 14, FALSE)</f>
        <v>#N/A</v>
      </c>
      <c r="D47" t="e">
        <f>VLOOKUP(A47, tblSalaries[[#All],[Selected Region]:[Hrs]], 13, FALSE)</f>
        <v>#N/A</v>
      </c>
    </row>
    <row r="48" spans="1:4">
      <c r="A48">
        <v>45</v>
      </c>
      <c r="B48" s="2" t="e">
        <f>VLOOKUP(A48, tblSalaries[[#All],[Selected Region]:[Salary in USD]], 6, FALSE)</f>
        <v>#N/A</v>
      </c>
      <c r="C48" t="e">
        <f>VLOOKUP(A48, tblSalaries[[#All],[Selected Region]:[Years of Experience]], 14, FALSE)</f>
        <v>#N/A</v>
      </c>
      <c r="D48" t="e">
        <f>VLOOKUP(A48, tblSalaries[[#All],[Selected Region]:[Hrs]], 13, FALSE)</f>
        <v>#N/A</v>
      </c>
    </row>
    <row r="49" spans="1:4">
      <c r="A49">
        <v>46</v>
      </c>
      <c r="B49" s="2" t="e">
        <f>VLOOKUP(A49, tblSalaries[[#All],[Selected Region]:[Salary in USD]], 6, FALSE)</f>
        <v>#N/A</v>
      </c>
      <c r="C49" t="e">
        <f>VLOOKUP(A49, tblSalaries[[#All],[Selected Region]:[Years of Experience]], 14, FALSE)</f>
        <v>#N/A</v>
      </c>
      <c r="D49" t="e">
        <f>VLOOKUP(A49, tblSalaries[[#All],[Selected Region]:[Hrs]], 13, FALSE)</f>
        <v>#N/A</v>
      </c>
    </row>
    <row r="50" spans="1:4">
      <c r="A50">
        <v>47</v>
      </c>
      <c r="B50" s="2" t="e">
        <f>VLOOKUP(A50, tblSalaries[[#All],[Selected Region]:[Salary in USD]], 6, FALSE)</f>
        <v>#N/A</v>
      </c>
      <c r="C50" t="e">
        <f>VLOOKUP(A50, tblSalaries[[#All],[Selected Region]:[Years of Experience]], 14, FALSE)</f>
        <v>#N/A</v>
      </c>
      <c r="D50" t="e">
        <f>VLOOKUP(A50, tblSalaries[[#All],[Selected Region]:[Hrs]], 13, FALSE)</f>
        <v>#N/A</v>
      </c>
    </row>
    <row r="51" spans="1:4">
      <c r="A51">
        <v>48</v>
      </c>
      <c r="B51" s="2" t="e">
        <f>VLOOKUP(A51, tblSalaries[[#All],[Selected Region]:[Salary in USD]], 6, FALSE)</f>
        <v>#N/A</v>
      </c>
      <c r="C51" t="e">
        <f>VLOOKUP(A51, tblSalaries[[#All],[Selected Region]:[Years of Experience]], 14, FALSE)</f>
        <v>#N/A</v>
      </c>
      <c r="D51" t="e">
        <f>VLOOKUP(A51, tblSalaries[[#All],[Selected Region]:[Hrs]], 13, FALSE)</f>
        <v>#N/A</v>
      </c>
    </row>
    <row r="52" spans="1:4">
      <c r="A52">
        <v>49</v>
      </c>
      <c r="B52" s="2" t="e">
        <f>VLOOKUP(A52, tblSalaries[[#All],[Selected Region]:[Salary in USD]], 6, FALSE)</f>
        <v>#N/A</v>
      </c>
      <c r="C52" t="e">
        <f>VLOOKUP(A52, tblSalaries[[#All],[Selected Region]:[Years of Experience]], 14, FALSE)</f>
        <v>#N/A</v>
      </c>
      <c r="D52" t="e">
        <f>VLOOKUP(A52, tblSalaries[[#All],[Selected Region]:[Hrs]], 13, FALSE)</f>
        <v>#N/A</v>
      </c>
    </row>
    <row r="53" spans="1:4">
      <c r="A53">
        <v>50</v>
      </c>
      <c r="B53" s="2" t="e">
        <f>VLOOKUP(A53, tblSalaries[[#All],[Selected Region]:[Salary in USD]], 6, FALSE)</f>
        <v>#N/A</v>
      </c>
      <c r="C53" t="e">
        <f>VLOOKUP(A53, tblSalaries[[#All],[Selected Region]:[Years of Experience]], 14, FALSE)</f>
        <v>#N/A</v>
      </c>
      <c r="D53" t="e">
        <f>VLOOKUP(A53, tblSalaries[[#All],[Selected Region]:[Hrs]], 13, FALSE)</f>
        <v>#N/A</v>
      </c>
    </row>
    <row r="54" spans="1:4">
      <c r="A54">
        <v>51</v>
      </c>
      <c r="B54" s="2" t="e">
        <f>VLOOKUP(A54, tblSalaries[[#All],[Selected Region]:[Salary in USD]], 6, FALSE)</f>
        <v>#N/A</v>
      </c>
      <c r="C54" t="e">
        <f>VLOOKUP(A54, tblSalaries[[#All],[Selected Region]:[Years of Experience]], 14, FALSE)</f>
        <v>#N/A</v>
      </c>
      <c r="D54" t="e">
        <f>VLOOKUP(A54, tblSalaries[[#All],[Selected Region]:[Hrs]], 13, FALSE)</f>
        <v>#N/A</v>
      </c>
    </row>
    <row r="55" spans="1:4">
      <c r="A55">
        <v>52</v>
      </c>
      <c r="B55" s="2" t="e">
        <f>VLOOKUP(A55, tblSalaries[[#All],[Selected Region]:[Salary in USD]], 6, FALSE)</f>
        <v>#N/A</v>
      </c>
      <c r="C55" t="e">
        <f>VLOOKUP(A55, tblSalaries[[#All],[Selected Region]:[Years of Experience]], 14, FALSE)</f>
        <v>#N/A</v>
      </c>
      <c r="D55" t="e">
        <f>VLOOKUP(A55, tblSalaries[[#All],[Selected Region]:[Hrs]], 13, FALSE)</f>
        <v>#N/A</v>
      </c>
    </row>
    <row r="56" spans="1:4">
      <c r="A56">
        <v>53</v>
      </c>
      <c r="B56" s="2" t="e">
        <f>VLOOKUP(A56, tblSalaries[[#All],[Selected Region]:[Salary in USD]], 6, FALSE)</f>
        <v>#N/A</v>
      </c>
      <c r="C56" t="e">
        <f>VLOOKUP(A56, tblSalaries[[#All],[Selected Region]:[Years of Experience]], 14, FALSE)</f>
        <v>#N/A</v>
      </c>
      <c r="D56" t="e">
        <f>VLOOKUP(A56, tblSalaries[[#All],[Selected Region]:[Hrs]], 13, FALSE)</f>
        <v>#N/A</v>
      </c>
    </row>
    <row r="57" spans="1:4">
      <c r="A57">
        <v>54</v>
      </c>
      <c r="B57" s="2" t="e">
        <f>VLOOKUP(A57, tblSalaries[[#All],[Selected Region]:[Salary in USD]], 6, FALSE)</f>
        <v>#N/A</v>
      </c>
      <c r="C57" t="e">
        <f>VLOOKUP(A57, tblSalaries[[#All],[Selected Region]:[Years of Experience]], 14, FALSE)</f>
        <v>#N/A</v>
      </c>
      <c r="D57" t="e">
        <f>VLOOKUP(A57, tblSalaries[[#All],[Selected Region]:[Hrs]], 13, FALSE)</f>
        <v>#N/A</v>
      </c>
    </row>
    <row r="58" spans="1:4">
      <c r="A58">
        <v>55</v>
      </c>
      <c r="B58" s="2" t="e">
        <f>VLOOKUP(A58, tblSalaries[[#All],[Selected Region]:[Salary in USD]], 6, FALSE)</f>
        <v>#N/A</v>
      </c>
      <c r="C58" t="e">
        <f>VLOOKUP(A58, tblSalaries[[#All],[Selected Region]:[Years of Experience]], 14, FALSE)</f>
        <v>#N/A</v>
      </c>
      <c r="D58" t="e">
        <f>VLOOKUP(A58, tblSalaries[[#All],[Selected Region]:[Hrs]], 13, FALSE)</f>
        <v>#N/A</v>
      </c>
    </row>
    <row r="59" spans="1:4">
      <c r="A59">
        <v>56</v>
      </c>
      <c r="B59" s="2" t="e">
        <f>VLOOKUP(A59, tblSalaries[[#All],[Selected Region]:[Salary in USD]], 6, FALSE)</f>
        <v>#N/A</v>
      </c>
      <c r="C59" t="e">
        <f>VLOOKUP(A59, tblSalaries[[#All],[Selected Region]:[Years of Experience]], 14, FALSE)</f>
        <v>#N/A</v>
      </c>
      <c r="D59" t="e">
        <f>VLOOKUP(A59, tblSalaries[[#All],[Selected Region]:[Hrs]], 13, FALSE)</f>
        <v>#N/A</v>
      </c>
    </row>
    <row r="60" spans="1:4">
      <c r="A60">
        <v>57</v>
      </c>
      <c r="B60" s="2" t="e">
        <f>VLOOKUP(A60, tblSalaries[[#All],[Selected Region]:[Salary in USD]], 6, FALSE)</f>
        <v>#N/A</v>
      </c>
      <c r="C60" t="e">
        <f>VLOOKUP(A60, tblSalaries[[#All],[Selected Region]:[Years of Experience]], 14, FALSE)</f>
        <v>#N/A</v>
      </c>
      <c r="D60" t="e">
        <f>VLOOKUP(A60, tblSalaries[[#All],[Selected Region]:[Hrs]], 13, FALSE)</f>
        <v>#N/A</v>
      </c>
    </row>
    <row r="61" spans="1:4">
      <c r="A61">
        <v>58</v>
      </c>
      <c r="B61" s="2" t="e">
        <f>VLOOKUP(A61, tblSalaries[[#All],[Selected Region]:[Salary in USD]], 6, FALSE)</f>
        <v>#N/A</v>
      </c>
      <c r="C61" t="e">
        <f>VLOOKUP(A61, tblSalaries[[#All],[Selected Region]:[Years of Experience]], 14, FALSE)</f>
        <v>#N/A</v>
      </c>
      <c r="D61" t="e">
        <f>VLOOKUP(A61, tblSalaries[[#All],[Selected Region]:[Hrs]], 13, FALSE)</f>
        <v>#N/A</v>
      </c>
    </row>
    <row r="62" spans="1:4">
      <c r="A62">
        <v>59</v>
      </c>
      <c r="B62" s="2" t="e">
        <f>VLOOKUP(A62, tblSalaries[[#All],[Selected Region]:[Salary in USD]], 6, FALSE)</f>
        <v>#N/A</v>
      </c>
      <c r="C62" t="e">
        <f>VLOOKUP(A62, tblSalaries[[#All],[Selected Region]:[Years of Experience]], 14, FALSE)</f>
        <v>#N/A</v>
      </c>
      <c r="D62" t="e">
        <f>VLOOKUP(A62, tblSalaries[[#All],[Selected Region]:[Hrs]], 13, FALSE)</f>
        <v>#N/A</v>
      </c>
    </row>
    <row r="63" spans="1:4">
      <c r="A63">
        <v>60</v>
      </c>
      <c r="B63" s="2" t="e">
        <f>VLOOKUP(A63, tblSalaries[[#All],[Selected Region]:[Salary in USD]], 6, FALSE)</f>
        <v>#N/A</v>
      </c>
      <c r="C63" t="e">
        <f>VLOOKUP(A63, tblSalaries[[#All],[Selected Region]:[Years of Experience]], 14, FALSE)</f>
        <v>#N/A</v>
      </c>
      <c r="D63" t="e">
        <f>VLOOKUP(A63, tblSalaries[[#All],[Selected Region]:[Hrs]], 13, FALSE)</f>
        <v>#N/A</v>
      </c>
    </row>
    <row r="64" spans="1:4">
      <c r="A64">
        <v>61</v>
      </c>
      <c r="B64" s="2" t="e">
        <f>VLOOKUP(A64, tblSalaries[[#All],[Selected Region]:[Salary in USD]], 6, FALSE)</f>
        <v>#N/A</v>
      </c>
      <c r="C64" t="e">
        <f>VLOOKUP(A64, tblSalaries[[#All],[Selected Region]:[Years of Experience]], 14, FALSE)</f>
        <v>#N/A</v>
      </c>
      <c r="D64" t="e">
        <f>VLOOKUP(A64, tblSalaries[[#All],[Selected Region]:[Hrs]], 13, FALSE)</f>
        <v>#N/A</v>
      </c>
    </row>
    <row r="65" spans="1:4">
      <c r="A65">
        <v>62</v>
      </c>
      <c r="B65" s="2" t="e">
        <f>VLOOKUP(A65, tblSalaries[[#All],[Selected Region]:[Salary in USD]], 6, FALSE)</f>
        <v>#N/A</v>
      </c>
      <c r="C65" t="e">
        <f>VLOOKUP(A65, tblSalaries[[#All],[Selected Region]:[Years of Experience]], 14, FALSE)</f>
        <v>#N/A</v>
      </c>
      <c r="D65" t="e">
        <f>VLOOKUP(A65, tblSalaries[[#All],[Selected Region]:[Hrs]], 13, FALSE)</f>
        <v>#N/A</v>
      </c>
    </row>
    <row r="66" spans="1:4">
      <c r="A66">
        <v>63</v>
      </c>
      <c r="B66" s="2" t="e">
        <f>VLOOKUP(A66, tblSalaries[[#All],[Selected Region]:[Salary in USD]], 6, FALSE)</f>
        <v>#N/A</v>
      </c>
      <c r="C66" t="e">
        <f>VLOOKUP(A66, tblSalaries[[#All],[Selected Region]:[Years of Experience]], 14, FALSE)</f>
        <v>#N/A</v>
      </c>
      <c r="D66" t="e">
        <f>VLOOKUP(A66, tblSalaries[[#All],[Selected Region]:[Hrs]], 13, FALSE)</f>
        <v>#N/A</v>
      </c>
    </row>
    <row r="67" spans="1:4">
      <c r="A67">
        <v>64</v>
      </c>
      <c r="B67" s="2" t="e">
        <f>VLOOKUP(A67, tblSalaries[[#All],[Selected Region]:[Salary in USD]], 6, FALSE)</f>
        <v>#N/A</v>
      </c>
      <c r="C67" t="e">
        <f>VLOOKUP(A67, tblSalaries[[#All],[Selected Region]:[Years of Experience]], 14, FALSE)</f>
        <v>#N/A</v>
      </c>
      <c r="D67" t="e">
        <f>VLOOKUP(A67, tblSalaries[[#All],[Selected Region]:[Hrs]], 13, FALSE)</f>
        <v>#N/A</v>
      </c>
    </row>
    <row r="68" spans="1:4">
      <c r="A68">
        <v>65</v>
      </c>
      <c r="B68" s="2" t="e">
        <f>VLOOKUP(A68, tblSalaries[[#All],[Selected Region]:[Salary in USD]], 6, FALSE)</f>
        <v>#N/A</v>
      </c>
      <c r="C68" t="e">
        <f>VLOOKUP(A68, tblSalaries[[#All],[Selected Region]:[Years of Experience]], 14, FALSE)</f>
        <v>#N/A</v>
      </c>
      <c r="D68" t="e">
        <f>VLOOKUP(A68, tblSalaries[[#All],[Selected Region]:[Hrs]], 13, FALSE)</f>
        <v>#N/A</v>
      </c>
    </row>
    <row r="69" spans="1:4">
      <c r="A69">
        <v>66</v>
      </c>
      <c r="B69" s="2" t="e">
        <f>VLOOKUP(A69, tblSalaries[[#All],[Selected Region]:[Salary in USD]], 6, FALSE)</f>
        <v>#N/A</v>
      </c>
      <c r="C69" t="e">
        <f>VLOOKUP(A69, tblSalaries[[#All],[Selected Region]:[Years of Experience]], 14, FALSE)</f>
        <v>#N/A</v>
      </c>
      <c r="D69" t="e">
        <f>VLOOKUP(A69, tblSalaries[[#All],[Selected Region]:[Hrs]], 13, FALSE)</f>
        <v>#N/A</v>
      </c>
    </row>
    <row r="70" spans="1:4">
      <c r="A70">
        <v>67</v>
      </c>
      <c r="B70" s="2" t="e">
        <f>VLOOKUP(A70, tblSalaries[[#All],[Selected Region]:[Salary in USD]], 6, FALSE)</f>
        <v>#N/A</v>
      </c>
      <c r="C70" t="e">
        <f>VLOOKUP(A70, tblSalaries[[#All],[Selected Region]:[Years of Experience]], 14, FALSE)</f>
        <v>#N/A</v>
      </c>
      <c r="D70" t="e">
        <f>VLOOKUP(A70, tblSalaries[[#All],[Selected Region]:[Hrs]], 13, FALSE)</f>
        <v>#N/A</v>
      </c>
    </row>
    <row r="71" spans="1:4">
      <c r="A71">
        <v>68</v>
      </c>
      <c r="B71" s="2" t="e">
        <f>VLOOKUP(A71, tblSalaries[[#All],[Selected Region]:[Salary in USD]], 6, FALSE)</f>
        <v>#N/A</v>
      </c>
      <c r="C71" t="e">
        <f>VLOOKUP(A71, tblSalaries[[#All],[Selected Region]:[Years of Experience]], 14, FALSE)</f>
        <v>#N/A</v>
      </c>
      <c r="D71" t="e">
        <f>VLOOKUP(A71, tblSalaries[[#All],[Selected Region]:[Hrs]], 13, FALSE)</f>
        <v>#N/A</v>
      </c>
    </row>
    <row r="72" spans="1:4">
      <c r="A72">
        <v>69</v>
      </c>
      <c r="B72" s="2" t="e">
        <f>VLOOKUP(A72, tblSalaries[[#All],[Selected Region]:[Salary in USD]], 6, FALSE)</f>
        <v>#N/A</v>
      </c>
      <c r="C72" t="e">
        <f>VLOOKUP(A72, tblSalaries[[#All],[Selected Region]:[Years of Experience]], 14, FALSE)</f>
        <v>#N/A</v>
      </c>
      <c r="D72" t="e">
        <f>VLOOKUP(A72, tblSalaries[[#All],[Selected Region]:[Hrs]], 13, FALSE)</f>
        <v>#N/A</v>
      </c>
    </row>
    <row r="73" spans="1:4">
      <c r="A73">
        <v>70</v>
      </c>
      <c r="B73" s="2" t="e">
        <f>VLOOKUP(A73, tblSalaries[[#All],[Selected Region]:[Salary in USD]], 6, FALSE)</f>
        <v>#N/A</v>
      </c>
      <c r="C73" t="e">
        <f>VLOOKUP(A73, tblSalaries[[#All],[Selected Region]:[Years of Experience]], 14, FALSE)</f>
        <v>#N/A</v>
      </c>
      <c r="D73" t="e">
        <f>VLOOKUP(A73, tblSalaries[[#All],[Selected Region]:[Hrs]], 13, FALSE)</f>
        <v>#N/A</v>
      </c>
    </row>
    <row r="74" spans="1:4">
      <c r="A74">
        <v>71</v>
      </c>
      <c r="B74" s="2" t="e">
        <f>VLOOKUP(A74, tblSalaries[[#All],[Selected Region]:[Salary in USD]], 6, FALSE)</f>
        <v>#N/A</v>
      </c>
      <c r="C74" t="e">
        <f>VLOOKUP(A74, tblSalaries[[#All],[Selected Region]:[Years of Experience]], 14, FALSE)</f>
        <v>#N/A</v>
      </c>
      <c r="D74" t="e">
        <f>VLOOKUP(A74, tblSalaries[[#All],[Selected Region]:[Hrs]], 13, FALSE)</f>
        <v>#N/A</v>
      </c>
    </row>
    <row r="75" spans="1:4">
      <c r="A75">
        <v>72</v>
      </c>
      <c r="B75" s="2" t="e">
        <f>VLOOKUP(A75, tblSalaries[[#All],[Selected Region]:[Salary in USD]], 6, FALSE)</f>
        <v>#N/A</v>
      </c>
      <c r="C75" t="e">
        <f>VLOOKUP(A75, tblSalaries[[#All],[Selected Region]:[Years of Experience]], 14, FALSE)</f>
        <v>#N/A</v>
      </c>
      <c r="D75" t="e">
        <f>VLOOKUP(A75, tblSalaries[[#All],[Selected Region]:[Hrs]], 13, FALSE)</f>
        <v>#N/A</v>
      </c>
    </row>
    <row r="76" spans="1:4">
      <c r="A76">
        <v>73</v>
      </c>
      <c r="B76" s="2" t="e">
        <f>VLOOKUP(A76, tblSalaries[[#All],[Selected Region]:[Salary in USD]], 6, FALSE)</f>
        <v>#N/A</v>
      </c>
      <c r="C76" t="e">
        <f>VLOOKUP(A76, tblSalaries[[#All],[Selected Region]:[Years of Experience]], 14, FALSE)</f>
        <v>#N/A</v>
      </c>
      <c r="D76" t="e">
        <f>VLOOKUP(A76, tblSalaries[[#All],[Selected Region]:[Hrs]], 13, FALSE)</f>
        <v>#N/A</v>
      </c>
    </row>
    <row r="77" spans="1:4">
      <c r="A77">
        <v>74</v>
      </c>
      <c r="B77" s="2" t="e">
        <f>VLOOKUP(A77, tblSalaries[[#All],[Selected Region]:[Salary in USD]], 6, FALSE)</f>
        <v>#N/A</v>
      </c>
      <c r="C77" t="e">
        <f>VLOOKUP(A77, tblSalaries[[#All],[Selected Region]:[Years of Experience]], 14, FALSE)</f>
        <v>#N/A</v>
      </c>
      <c r="D77" t="e">
        <f>VLOOKUP(A77, tblSalaries[[#All],[Selected Region]:[Hrs]], 13, FALSE)</f>
        <v>#N/A</v>
      </c>
    </row>
    <row r="78" spans="1:4">
      <c r="A78">
        <v>75</v>
      </c>
      <c r="B78" s="2" t="e">
        <f>VLOOKUP(A78, tblSalaries[[#All],[Selected Region]:[Salary in USD]], 6, FALSE)</f>
        <v>#N/A</v>
      </c>
      <c r="C78" t="e">
        <f>VLOOKUP(A78, tblSalaries[[#All],[Selected Region]:[Years of Experience]], 14, FALSE)</f>
        <v>#N/A</v>
      </c>
      <c r="D78" t="e">
        <f>VLOOKUP(A78, tblSalaries[[#All],[Selected Region]:[Hrs]], 13, FALSE)</f>
        <v>#N/A</v>
      </c>
    </row>
    <row r="79" spans="1:4">
      <c r="A79">
        <v>76</v>
      </c>
      <c r="B79" s="2" t="e">
        <f>VLOOKUP(A79, tblSalaries[[#All],[Selected Region]:[Salary in USD]], 6, FALSE)</f>
        <v>#N/A</v>
      </c>
      <c r="C79" t="e">
        <f>VLOOKUP(A79, tblSalaries[[#All],[Selected Region]:[Years of Experience]], 14, FALSE)</f>
        <v>#N/A</v>
      </c>
      <c r="D79" t="e">
        <f>VLOOKUP(A79, tblSalaries[[#All],[Selected Region]:[Hrs]], 13, FALSE)</f>
        <v>#N/A</v>
      </c>
    </row>
    <row r="80" spans="1:4">
      <c r="A80">
        <v>77</v>
      </c>
      <c r="B80" s="2" t="e">
        <f>VLOOKUP(A80, tblSalaries[[#All],[Selected Region]:[Salary in USD]], 6, FALSE)</f>
        <v>#N/A</v>
      </c>
      <c r="C80" t="e">
        <f>VLOOKUP(A80, tblSalaries[[#All],[Selected Region]:[Years of Experience]], 14, FALSE)</f>
        <v>#N/A</v>
      </c>
      <c r="D80" t="e">
        <f>VLOOKUP(A80, tblSalaries[[#All],[Selected Region]:[Hrs]], 13, FALSE)</f>
        <v>#N/A</v>
      </c>
    </row>
    <row r="81" spans="1:4">
      <c r="A81">
        <v>78</v>
      </c>
      <c r="B81" s="2" t="e">
        <f>VLOOKUP(A81, tblSalaries[[#All],[Selected Region]:[Salary in USD]], 6, FALSE)</f>
        <v>#N/A</v>
      </c>
      <c r="C81" t="e">
        <f>VLOOKUP(A81, tblSalaries[[#All],[Selected Region]:[Years of Experience]], 14, FALSE)</f>
        <v>#N/A</v>
      </c>
      <c r="D81" t="e">
        <f>VLOOKUP(A81, tblSalaries[[#All],[Selected Region]:[Hrs]], 13, FALSE)</f>
        <v>#N/A</v>
      </c>
    </row>
    <row r="82" spans="1:4">
      <c r="A82">
        <v>79</v>
      </c>
      <c r="B82" s="2" t="e">
        <f>VLOOKUP(A82, tblSalaries[[#All],[Selected Region]:[Salary in USD]], 6, FALSE)</f>
        <v>#N/A</v>
      </c>
      <c r="C82" t="e">
        <f>VLOOKUP(A82, tblSalaries[[#All],[Selected Region]:[Years of Experience]], 14, FALSE)</f>
        <v>#N/A</v>
      </c>
      <c r="D82" t="e">
        <f>VLOOKUP(A82, tblSalaries[[#All],[Selected Region]:[Hrs]], 13, FALSE)</f>
        <v>#N/A</v>
      </c>
    </row>
    <row r="83" spans="1:4">
      <c r="A83">
        <v>80</v>
      </c>
      <c r="B83" s="2" t="e">
        <f>VLOOKUP(A83, tblSalaries[[#All],[Selected Region]:[Salary in USD]], 6, FALSE)</f>
        <v>#N/A</v>
      </c>
      <c r="C83" t="e">
        <f>VLOOKUP(A83, tblSalaries[[#All],[Selected Region]:[Years of Experience]], 14, FALSE)</f>
        <v>#N/A</v>
      </c>
      <c r="D83" t="e">
        <f>VLOOKUP(A83, tblSalaries[[#All],[Selected Region]:[Hrs]], 13, FALSE)</f>
        <v>#N/A</v>
      </c>
    </row>
    <row r="84" spans="1:4">
      <c r="A84">
        <v>81</v>
      </c>
      <c r="B84" s="2" t="e">
        <f>VLOOKUP(A84, tblSalaries[[#All],[Selected Region]:[Salary in USD]], 6, FALSE)</f>
        <v>#N/A</v>
      </c>
      <c r="C84" t="e">
        <f>VLOOKUP(A84, tblSalaries[[#All],[Selected Region]:[Years of Experience]], 14, FALSE)</f>
        <v>#N/A</v>
      </c>
      <c r="D84" t="e">
        <f>VLOOKUP(A84, tblSalaries[[#All],[Selected Region]:[Hrs]], 13, FALSE)</f>
        <v>#N/A</v>
      </c>
    </row>
    <row r="85" spans="1:4">
      <c r="A85">
        <v>82</v>
      </c>
      <c r="B85" s="2" t="e">
        <f>VLOOKUP(A85, tblSalaries[[#All],[Selected Region]:[Salary in USD]], 6, FALSE)</f>
        <v>#N/A</v>
      </c>
      <c r="C85" t="e">
        <f>VLOOKUP(A85, tblSalaries[[#All],[Selected Region]:[Years of Experience]], 14, FALSE)</f>
        <v>#N/A</v>
      </c>
      <c r="D85" t="e">
        <f>VLOOKUP(A85, tblSalaries[[#All],[Selected Region]:[Hrs]], 13, FALSE)</f>
        <v>#N/A</v>
      </c>
    </row>
    <row r="86" spans="1:4">
      <c r="A86">
        <v>83</v>
      </c>
      <c r="B86" s="2" t="e">
        <f>VLOOKUP(A86, tblSalaries[[#All],[Selected Region]:[Salary in USD]], 6, FALSE)</f>
        <v>#N/A</v>
      </c>
      <c r="C86" t="e">
        <f>VLOOKUP(A86, tblSalaries[[#All],[Selected Region]:[Years of Experience]], 14, FALSE)</f>
        <v>#N/A</v>
      </c>
      <c r="D86" t="e">
        <f>VLOOKUP(A86, tblSalaries[[#All],[Selected Region]:[Hrs]], 13, FALSE)</f>
        <v>#N/A</v>
      </c>
    </row>
    <row r="87" spans="1:4">
      <c r="A87">
        <v>84</v>
      </c>
      <c r="B87" s="2" t="e">
        <f>VLOOKUP(A87, tblSalaries[[#All],[Selected Region]:[Salary in USD]], 6, FALSE)</f>
        <v>#N/A</v>
      </c>
      <c r="C87" t="e">
        <f>VLOOKUP(A87, tblSalaries[[#All],[Selected Region]:[Years of Experience]], 14, FALSE)</f>
        <v>#N/A</v>
      </c>
      <c r="D87" t="e">
        <f>VLOOKUP(A87, tblSalaries[[#All],[Selected Region]:[Hrs]], 13, FALSE)</f>
        <v>#N/A</v>
      </c>
    </row>
    <row r="88" spans="1:4">
      <c r="A88">
        <v>85</v>
      </c>
      <c r="B88" s="2" t="e">
        <f>VLOOKUP(A88, tblSalaries[[#All],[Selected Region]:[Salary in USD]], 6, FALSE)</f>
        <v>#N/A</v>
      </c>
      <c r="C88" t="e">
        <f>VLOOKUP(A88, tblSalaries[[#All],[Selected Region]:[Years of Experience]], 14, FALSE)</f>
        <v>#N/A</v>
      </c>
      <c r="D88" t="e">
        <f>VLOOKUP(A88, tblSalaries[[#All],[Selected Region]:[Hrs]], 13, FALSE)</f>
        <v>#N/A</v>
      </c>
    </row>
    <row r="89" spans="1:4">
      <c r="A89">
        <v>86</v>
      </c>
      <c r="B89" s="2" t="e">
        <f>VLOOKUP(A89, tblSalaries[[#All],[Selected Region]:[Salary in USD]], 6, FALSE)</f>
        <v>#N/A</v>
      </c>
      <c r="C89" t="e">
        <f>VLOOKUP(A89, tblSalaries[[#All],[Selected Region]:[Years of Experience]], 14, FALSE)</f>
        <v>#N/A</v>
      </c>
      <c r="D89" t="e">
        <f>VLOOKUP(A89, tblSalaries[[#All],[Selected Region]:[Hrs]], 13, FALSE)</f>
        <v>#N/A</v>
      </c>
    </row>
    <row r="90" spans="1:4">
      <c r="A90">
        <v>87</v>
      </c>
      <c r="B90" s="2" t="e">
        <f>VLOOKUP(A90, tblSalaries[[#All],[Selected Region]:[Salary in USD]], 6, FALSE)</f>
        <v>#N/A</v>
      </c>
      <c r="C90" t="e">
        <f>VLOOKUP(A90, tblSalaries[[#All],[Selected Region]:[Years of Experience]], 14, FALSE)</f>
        <v>#N/A</v>
      </c>
      <c r="D90" t="e">
        <f>VLOOKUP(A90, tblSalaries[[#All],[Selected Region]:[Hrs]], 13, FALSE)</f>
        <v>#N/A</v>
      </c>
    </row>
    <row r="91" spans="1:4">
      <c r="A91">
        <v>88</v>
      </c>
      <c r="B91" s="2" t="e">
        <f>VLOOKUP(A91, tblSalaries[[#All],[Selected Region]:[Salary in USD]], 6, FALSE)</f>
        <v>#N/A</v>
      </c>
      <c r="C91" t="e">
        <f>VLOOKUP(A91, tblSalaries[[#All],[Selected Region]:[Years of Experience]], 14, FALSE)</f>
        <v>#N/A</v>
      </c>
      <c r="D91" t="e">
        <f>VLOOKUP(A91, tblSalaries[[#All],[Selected Region]:[Hrs]], 13, FALSE)</f>
        <v>#N/A</v>
      </c>
    </row>
    <row r="92" spans="1:4">
      <c r="A92">
        <v>89</v>
      </c>
      <c r="B92" s="2" t="e">
        <f>VLOOKUP(A92, tblSalaries[[#All],[Selected Region]:[Salary in USD]], 6, FALSE)</f>
        <v>#N/A</v>
      </c>
      <c r="C92" t="e">
        <f>VLOOKUP(A92, tblSalaries[[#All],[Selected Region]:[Years of Experience]], 14, FALSE)</f>
        <v>#N/A</v>
      </c>
      <c r="D92" t="e">
        <f>VLOOKUP(A92, tblSalaries[[#All],[Selected Region]:[Hrs]], 13, FALSE)</f>
        <v>#N/A</v>
      </c>
    </row>
    <row r="93" spans="1:4">
      <c r="A93">
        <v>90</v>
      </c>
      <c r="B93" s="2" t="e">
        <f>VLOOKUP(A93, tblSalaries[[#All],[Selected Region]:[Salary in USD]], 6, FALSE)</f>
        <v>#N/A</v>
      </c>
      <c r="C93" t="e">
        <f>VLOOKUP(A93, tblSalaries[[#All],[Selected Region]:[Years of Experience]], 14, FALSE)</f>
        <v>#N/A</v>
      </c>
      <c r="D93" t="e">
        <f>VLOOKUP(A93, tblSalaries[[#All],[Selected Region]:[Hrs]], 13, FALSE)</f>
        <v>#N/A</v>
      </c>
    </row>
    <row r="94" spans="1:4">
      <c r="A94">
        <v>91</v>
      </c>
      <c r="B94" s="2" t="e">
        <f>VLOOKUP(A94, tblSalaries[[#All],[Selected Region]:[Salary in USD]], 6, FALSE)</f>
        <v>#N/A</v>
      </c>
      <c r="C94" t="e">
        <f>VLOOKUP(A94, tblSalaries[[#All],[Selected Region]:[Years of Experience]], 14, FALSE)</f>
        <v>#N/A</v>
      </c>
      <c r="D94" t="e">
        <f>VLOOKUP(A94, tblSalaries[[#All],[Selected Region]:[Hrs]], 13, FALSE)</f>
        <v>#N/A</v>
      </c>
    </row>
    <row r="95" spans="1:4">
      <c r="A95">
        <v>92</v>
      </c>
      <c r="B95" s="2" t="e">
        <f>VLOOKUP(A95, tblSalaries[[#All],[Selected Region]:[Salary in USD]], 6, FALSE)</f>
        <v>#N/A</v>
      </c>
      <c r="C95" t="e">
        <f>VLOOKUP(A95, tblSalaries[[#All],[Selected Region]:[Years of Experience]], 14, FALSE)</f>
        <v>#N/A</v>
      </c>
      <c r="D95" t="e">
        <f>VLOOKUP(A95, tblSalaries[[#All],[Selected Region]:[Hrs]], 13, FALSE)</f>
        <v>#N/A</v>
      </c>
    </row>
    <row r="96" spans="1:4">
      <c r="A96">
        <v>93</v>
      </c>
      <c r="B96" s="2" t="e">
        <f>VLOOKUP(A96, tblSalaries[[#All],[Selected Region]:[Salary in USD]], 6, FALSE)</f>
        <v>#N/A</v>
      </c>
      <c r="C96" t="e">
        <f>VLOOKUP(A96, tblSalaries[[#All],[Selected Region]:[Years of Experience]], 14, FALSE)</f>
        <v>#N/A</v>
      </c>
      <c r="D96" t="e">
        <f>VLOOKUP(A96, tblSalaries[[#All],[Selected Region]:[Hrs]], 13, FALSE)</f>
        <v>#N/A</v>
      </c>
    </row>
    <row r="97" spans="1:4">
      <c r="A97">
        <v>94</v>
      </c>
      <c r="B97" s="2" t="e">
        <f>VLOOKUP(A97, tblSalaries[[#All],[Selected Region]:[Salary in USD]], 6, FALSE)</f>
        <v>#N/A</v>
      </c>
      <c r="C97" t="e">
        <f>VLOOKUP(A97, tblSalaries[[#All],[Selected Region]:[Years of Experience]], 14, FALSE)</f>
        <v>#N/A</v>
      </c>
      <c r="D97" t="e">
        <f>VLOOKUP(A97, tblSalaries[[#All],[Selected Region]:[Hrs]], 13, FALSE)</f>
        <v>#N/A</v>
      </c>
    </row>
    <row r="98" spans="1:4">
      <c r="A98">
        <v>95</v>
      </c>
      <c r="B98" s="2" t="e">
        <f>VLOOKUP(A98, tblSalaries[[#All],[Selected Region]:[Salary in USD]], 6, FALSE)</f>
        <v>#N/A</v>
      </c>
      <c r="C98" t="e">
        <f>VLOOKUP(A98, tblSalaries[[#All],[Selected Region]:[Years of Experience]], 14, FALSE)</f>
        <v>#N/A</v>
      </c>
      <c r="D98" t="e">
        <f>VLOOKUP(A98, tblSalaries[[#All],[Selected Region]:[Hrs]], 13, FALSE)</f>
        <v>#N/A</v>
      </c>
    </row>
    <row r="99" spans="1:4">
      <c r="A99">
        <v>96</v>
      </c>
      <c r="B99" s="2" t="e">
        <f>VLOOKUP(A99, tblSalaries[[#All],[Selected Region]:[Salary in USD]], 6, FALSE)</f>
        <v>#N/A</v>
      </c>
      <c r="C99" t="e">
        <f>VLOOKUP(A99, tblSalaries[[#All],[Selected Region]:[Years of Experience]], 14, FALSE)</f>
        <v>#N/A</v>
      </c>
      <c r="D99" t="e">
        <f>VLOOKUP(A99, tblSalaries[[#All],[Selected Region]:[Hrs]], 13, FALSE)</f>
        <v>#N/A</v>
      </c>
    </row>
    <row r="100" spans="1:4">
      <c r="A100">
        <v>97</v>
      </c>
      <c r="B100" s="2" t="e">
        <f>VLOOKUP(A100, tblSalaries[[#All],[Selected Region]:[Salary in USD]], 6, FALSE)</f>
        <v>#N/A</v>
      </c>
      <c r="C100" t="e">
        <f>VLOOKUP(A100, tblSalaries[[#All],[Selected Region]:[Years of Experience]], 14, FALSE)</f>
        <v>#N/A</v>
      </c>
      <c r="D100" t="e">
        <f>VLOOKUP(A100, tblSalaries[[#All],[Selected Region]:[Hrs]], 13, FALSE)</f>
        <v>#N/A</v>
      </c>
    </row>
    <row r="101" spans="1:4">
      <c r="A101">
        <v>98</v>
      </c>
      <c r="B101" s="2" t="e">
        <f>VLOOKUP(A101, tblSalaries[[#All],[Selected Region]:[Salary in USD]], 6, FALSE)</f>
        <v>#N/A</v>
      </c>
      <c r="C101" t="e">
        <f>VLOOKUP(A101, tblSalaries[[#All],[Selected Region]:[Years of Experience]], 14, FALSE)</f>
        <v>#N/A</v>
      </c>
      <c r="D101" t="e">
        <f>VLOOKUP(A101, tblSalaries[[#All],[Selected Region]:[Hrs]], 13, FALSE)</f>
        <v>#N/A</v>
      </c>
    </row>
    <row r="102" spans="1:4">
      <c r="A102">
        <v>99</v>
      </c>
      <c r="B102" s="2" t="e">
        <f>VLOOKUP(A102, tblSalaries[[#All],[Selected Region]:[Salary in USD]], 6, FALSE)</f>
        <v>#N/A</v>
      </c>
      <c r="C102" t="e">
        <f>VLOOKUP(A102, tblSalaries[[#All],[Selected Region]:[Years of Experience]], 14, FALSE)</f>
        <v>#N/A</v>
      </c>
      <c r="D102" t="e">
        <f>VLOOKUP(A102, tblSalaries[[#All],[Selected Region]:[Hrs]], 13, FALSE)</f>
        <v>#N/A</v>
      </c>
    </row>
    <row r="103" spans="1:4">
      <c r="A103">
        <v>100</v>
      </c>
      <c r="B103" s="2" t="e">
        <f>VLOOKUP(A103, tblSalaries[[#All],[Selected Region]:[Salary in USD]], 6, FALSE)</f>
        <v>#N/A</v>
      </c>
      <c r="C103" t="e">
        <f>VLOOKUP(A103, tblSalaries[[#All],[Selected Region]:[Years of Experience]], 14, FALSE)</f>
        <v>#N/A</v>
      </c>
      <c r="D103" t="e">
        <f>VLOOKUP(A103, tblSalaries[[#All],[Selected Region]:[Hrs]], 13, FALSE)</f>
        <v>#N/A</v>
      </c>
    </row>
    <row r="104" spans="1:4">
      <c r="A104">
        <v>101</v>
      </c>
      <c r="B104" s="2" t="e">
        <f>VLOOKUP(A104, tblSalaries[[#All],[Selected Region]:[Salary in USD]], 6, FALSE)</f>
        <v>#N/A</v>
      </c>
      <c r="C104" t="e">
        <f>VLOOKUP(A104, tblSalaries[[#All],[Selected Region]:[Years of Experience]], 14, FALSE)</f>
        <v>#N/A</v>
      </c>
      <c r="D104" t="e">
        <f>VLOOKUP(A104, tblSalaries[[#All],[Selected Region]:[Hrs]], 13, FALSE)</f>
        <v>#N/A</v>
      </c>
    </row>
    <row r="105" spans="1:4">
      <c r="A105">
        <v>102</v>
      </c>
      <c r="B105" s="2" t="e">
        <f>VLOOKUP(A105, tblSalaries[[#All],[Selected Region]:[Salary in USD]], 6, FALSE)</f>
        <v>#N/A</v>
      </c>
      <c r="C105" t="e">
        <f>VLOOKUP(A105, tblSalaries[[#All],[Selected Region]:[Years of Experience]], 14, FALSE)</f>
        <v>#N/A</v>
      </c>
      <c r="D105" t="e">
        <f>VLOOKUP(A105, tblSalaries[[#All],[Selected Region]:[Hrs]], 13, FALSE)</f>
        <v>#N/A</v>
      </c>
    </row>
    <row r="106" spans="1:4">
      <c r="A106">
        <v>103</v>
      </c>
      <c r="B106" s="2" t="e">
        <f>VLOOKUP(A106, tblSalaries[[#All],[Selected Region]:[Salary in USD]], 6, FALSE)</f>
        <v>#N/A</v>
      </c>
      <c r="C106" t="e">
        <f>VLOOKUP(A106, tblSalaries[[#All],[Selected Region]:[Years of Experience]], 14, FALSE)</f>
        <v>#N/A</v>
      </c>
      <c r="D106" t="e">
        <f>VLOOKUP(A106, tblSalaries[[#All],[Selected Region]:[Hrs]], 13, FALSE)</f>
        <v>#N/A</v>
      </c>
    </row>
    <row r="107" spans="1:4">
      <c r="A107">
        <v>104</v>
      </c>
      <c r="B107" s="2" t="e">
        <f>VLOOKUP(A107, tblSalaries[[#All],[Selected Region]:[Salary in USD]], 6, FALSE)</f>
        <v>#N/A</v>
      </c>
      <c r="C107" t="e">
        <f>VLOOKUP(A107, tblSalaries[[#All],[Selected Region]:[Years of Experience]], 14, FALSE)</f>
        <v>#N/A</v>
      </c>
      <c r="D107" t="e">
        <f>VLOOKUP(A107, tblSalaries[[#All],[Selected Region]:[Hrs]], 13, FALSE)</f>
        <v>#N/A</v>
      </c>
    </row>
    <row r="108" spans="1:4">
      <c r="A108">
        <v>105</v>
      </c>
      <c r="B108" s="2" t="e">
        <f>VLOOKUP(A108, tblSalaries[[#All],[Selected Region]:[Salary in USD]], 6, FALSE)</f>
        <v>#N/A</v>
      </c>
      <c r="C108" t="e">
        <f>VLOOKUP(A108, tblSalaries[[#All],[Selected Region]:[Years of Experience]], 14, FALSE)</f>
        <v>#N/A</v>
      </c>
      <c r="D108" t="e">
        <f>VLOOKUP(A108, tblSalaries[[#All],[Selected Region]:[Hrs]], 13, FALSE)</f>
        <v>#N/A</v>
      </c>
    </row>
    <row r="109" spans="1:4">
      <c r="A109">
        <v>106</v>
      </c>
      <c r="B109" s="2" t="e">
        <f>VLOOKUP(A109, tblSalaries[[#All],[Selected Region]:[Salary in USD]], 6, FALSE)</f>
        <v>#N/A</v>
      </c>
      <c r="C109" t="e">
        <f>VLOOKUP(A109, tblSalaries[[#All],[Selected Region]:[Years of Experience]], 14, FALSE)</f>
        <v>#N/A</v>
      </c>
      <c r="D109" t="e">
        <f>VLOOKUP(A109, tblSalaries[[#All],[Selected Region]:[Hrs]], 13, FALSE)</f>
        <v>#N/A</v>
      </c>
    </row>
    <row r="110" spans="1:4">
      <c r="A110">
        <v>107</v>
      </c>
      <c r="B110" s="2" t="e">
        <f>VLOOKUP(A110, tblSalaries[[#All],[Selected Region]:[Salary in USD]], 6, FALSE)</f>
        <v>#N/A</v>
      </c>
      <c r="C110" t="e">
        <f>VLOOKUP(A110, tblSalaries[[#All],[Selected Region]:[Years of Experience]], 14, FALSE)</f>
        <v>#N/A</v>
      </c>
      <c r="D110" t="e">
        <f>VLOOKUP(A110, tblSalaries[[#All],[Selected Region]:[Hrs]], 13, FALSE)</f>
        <v>#N/A</v>
      </c>
    </row>
    <row r="111" spans="1:4">
      <c r="A111">
        <v>108</v>
      </c>
      <c r="B111" s="2" t="e">
        <f>VLOOKUP(A111, tblSalaries[[#All],[Selected Region]:[Salary in USD]], 6, FALSE)</f>
        <v>#N/A</v>
      </c>
      <c r="C111" t="e">
        <f>VLOOKUP(A111, tblSalaries[[#All],[Selected Region]:[Years of Experience]], 14, FALSE)</f>
        <v>#N/A</v>
      </c>
      <c r="D111" t="e">
        <f>VLOOKUP(A111, tblSalaries[[#All],[Selected Region]:[Hrs]], 13, FALSE)</f>
        <v>#N/A</v>
      </c>
    </row>
    <row r="112" spans="1:4">
      <c r="A112">
        <v>109</v>
      </c>
      <c r="B112" s="2" t="e">
        <f>VLOOKUP(A112, tblSalaries[[#All],[Selected Region]:[Salary in USD]], 6, FALSE)</f>
        <v>#N/A</v>
      </c>
      <c r="C112" t="e">
        <f>VLOOKUP(A112, tblSalaries[[#All],[Selected Region]:[Years of Experience]], 14, FALSE)</f>
        <v>#N/A</v>
      </c>
      <c r="D112" t="e">
        <f>VLOOKUP(A112, tblSalaries[[#All],[Selected Region]:[Hrs]], 13, FALSE)</f>
        <v>#N/A</v>
      </c>
    </row>
    <row r="113" spans="1:4">
      <c r="A113">
        <v>110</v>
      </c>
      <c r="B113" s="2" t="e">
        <f>VLOOKUP(A113, tblSalaries[[#All],[Selected Region]:[Salary in USD]], 6, FALSE)</f>
        <v>#N/A</v>
      </c>
      <c r="C113" t="e">
        <f>VLOOKUP(A113, tblSalaries[[#All],[Selected Region]:[Years of Experience]], 14, FALSE)</f>
        <v>#N/A</v>
      </c>
      <c r="D113" t="e">
        <f>VLOOKUP(A113, tblSalaries[[#All],[Selected Region]:[Hrs]], 13, FALSE)</f>
        <v>#N/A</v>
      </c>
    </row>
    <row r="114" spans="1:4">
      <c r="A114">
        <v>111</v>
      </c>
      <c r="B114" s="2" t="e">
        <f>VLOOKUP(A114, tblSalaries[[#All],[Selected Region]:[Salary in USD]], 6, FALSE)</f>
        <v>#N/A</v>
      </c>
      <c r="C114" t="e">
        <f>VLOOKUP(A114, tblSalaries[[#All],[Selected Region]:[Years of Experience]], 14, FALSE)</f>
        <v>#N/A</v>
      </c>
      <c r="D114" t="e">
        <f>VLOOKUP(A114, tblSalaries[[#All],[Selected Region]:[Hrs]], 13, FALSE)</f>
        <v>#N/A</v>
      </c>
    </row>
    <row r="115" spans="1:4">
      <c r="A115">
        <v>112</v>
      </c>
      <c r="B115" s="2" t="e">
        <f>VLOOKUP(A115, tblSalaries[[#All],[Selected Region]:[Salary in USD]], 6, FALSE)</f>
        <v>#N/A</v>
      </c>
      <c r="C115" t="e">
        <f>VLOOKUP(A115, tblSalaries[[#All],[Selected Region]:[Years of Experience]], 14, FALSE)</f>
        <v>#N/A</v>
      </c>
      <c r="D115" t="e">
        <f>VLOOKUP(A115, tblSalaries[[#All],[Selected Region]:[Hrs]], 13, FALSE)</f>
        <v>#N/A</v>
      </c>
    </row>
    <row r="116" spans="1:4">
      <c r="A116">
        <v>113</v>
      </c>
      <c r="B116" s="2" t="e">
        <f>VLOOKUP(A116, tblSalaries[[#All],[Selected Region]:[Salary in USD]], 6, FALSE)</f>
        <v>#N/A</v>
      </c>
      <c r="C116" t="e">
        <f>VLOOKUP(A116, tblSalaries[[#All],[Selected Region]:[Years of Experience]], 14, FALSE)</f>
        <v>#N/A</v>
      </c>
      <c r="D116" t="e">
        <f>VLOOKUP(A116, tblSalaries[[#All],[Selected Region]:[Hrs]], 13, FALSE)</f>
        <v>#N/A</v>
      </c>
    </row>
    <row r="117" spans="1:4">
      <c r="A117">
        <v>114</v>
      </c>
      <c r="B117" s="2" t="e">
        <f>VLOOKUP(A117, tblSalaries[[#All],[Selected Region]:[Salary in USD]], 6, FALSE)</f>
        <v>#N/A</v>
      </c>
      <c r="C117" t="e">
        <f>VLOOKUP(A117, tblSalaries[[#All],[Selected Region]:[Years of Experience]], 14, FALSE)</f>
        <v>#N/A</v>
      </c>
      <c r="D117" t="e">
        <f>VLOOKUP(A117, tblSalaries[[#All],[Selected Region]:[Hrs]], 13, FALSE)</f>
        <v>#N/A</v>
      </c>
    </row>
    <row r="118" spans="1:4">
      <c r="A118">
        <v>115</v>
      </c>
      <c r="B118" s="2" t="e">
        <f>VLOOKUP(A118, tblSalaries[[#All],[Selected Region]:[Salary in USD]], 6, FALSE)</f>
        <v>#N/A</v>
      </c>
      <c r="C118" t="e">
        <f>VLOOKUP(A118, tblSalaries[[#All],[Selected Region]:[Years of Experience]], 14, FALSE)</f>
        <v>#N/A</v>
      </c>
      <c r="D118" t="e">
        <f>VLOOKUP(A118, tblSalaries[[#All],[Selected Region]:[Hrs]], 13, FALSE)</f>
        <v>#N/A</v>
      </c>
    </row>
    <row r="119" spans="1:4">
      <c r="A119">
        <v>116</v>
      </c>
      <c r="B119" s="2" t="e">
        <f>VLOOKUP(A119, tblSalaries[[#All],[Selected Region]:[Salary in USD]], 6, FALSE)</f>
        <v>#N/A</v>
      </c>
      <c r="C119" t="e">
        <f>VLOOKUP(A119, tblSalaries[[#All],[Selected Region]:[Years of Experience]], 14, FALSE)</f>
        <v>#N/A</v>
      </c>
      <c r="D119" t="e">
        <f>VLOOKUP(A119, tblSalaries[[#All],[Selected Region]:[Hrs]], 13, FALSE)</f>
        <v>#N/A</v>
      </c>
    </row>
    <row r="120" spans="1:4">
      <c r="A120">
        <v>117</v>
      </c>
      <c r="B120" s="2" t="e">
        <f>VLOOKUP(A120, tblSalaries[[#All],[Selected Region]:[Salary in USD]], 6, FALSE)</f>
        <v>#N/A</v>
      </c>
      <c r="C120" t="e">
        <f>VLOOKUP(A120, tblSalaries[[#All],[Selected Region]:[Years of Experience]], 14, FALSE)</f>
        <v>#N/A</v>
      </c>
      <c r="D120" t="e">
        <f>VLOOKUP(A120, tblSalaries[[#All],[Selected Region]:[Hrs]], 13, FALSE)</f>
        <v>#N/A</v>
      </c>
    </row>
    <row r="121" spans="1:4">
      <c r="A121">
        <v>118</v>
      </c>
      <c r="B121" s="2" t="e">
        <f>VLOOKUP(A121, tblSalaries[[#All],[Selected Region]:[Salary in USD]], 6, FALSE)</f>
        <v>#N/A</v>
      </c>
      <c r="C121" t="e">
        <f>VLOOKUP(A121, tblSalaries[[#All],[Selected Region]:[Years of Experience]], 14, FALSE)</f>
        <v>#N/A</v>
      </c>
      <c r="D121" t="e">
        <f>VLOOKUP(A121, tblSalaries[[#All],[Selected Region]:[Hrs]], 13, FALSE)</f>
        <v>#N/A</v>
      </c>
    </row>
    <row r="122" spans="1:4">
      <c r="A122">
        <v>119</v>
      </c>
      <c r="B122" s="2" t="e">
        <f>VLOOKUP(A122, tblSalaries[[#All],[Selected Region]:[Salary in USD]], 6, FALSE)</f>
        <v>#N/A</v>
      </c>
      <c r="C122" t="e">
        <f>VLOOKUP(A122, tblSalaries[[#All],[Selected Region]:[Years of Experience]], 14, FALSE)</f>
        <v>#N/A</v>
      </c>
      <c r="D122" t="e">
        <f>VLOOKUP(A122, tblSalaries[[#All],[Selected Region]:[Hrs]], 13, FALSE)</f>
        <v>#N/A</v>
      </c>
    </row>
    <row r="123" spans="1:4">
      <c r="A123">
        <v>120</v>
      </c>
      <c r="B123" s="2" t="e">
        <f>VLOOKUP(A123, tblSalaries[[#All],[Selected Region]:[Salary in USD]], 6, FALSE)</f>
        <v>#N/A</v>
      </c>
      <c r="C123" t="e">
        <f>VLOOKUP(A123, tblSalaries[[#All],[Selected Region]:[Years of Experience]], 14, FALSE)</f>
        <v>#N/A</v>
      </c>
      <c r="D123" t="e">
        <f>VLOOKUP(A123, tblSalaries[[#All],[Selected Region]:[Hrs]], 13, FALSE)</f>
        <v>#N/A</v>
      </c>
    </row>
    <row r="124" spans="1:4">
      <c r="A124">
        <v>121</v>
      </c>
      <c r="B124" s="2" t="e">
        <f>VLOOKUP(A124, tblSalaries[[#All],[Selected Region]:[Salary in USD]], 6, FALSE)</f>
        <v>#N/A</v>
      </c>
      <c r="C124" t="e">
        <f>VLOOKUP(A124, tblSalaries[[#All],[Selected Region]:[Years of Experience]], 14, FALSE)</f>
        <v>#N/A</v>
      </c>
      <c r="D124" t="e">
        <f>VLOOKUP(A124, tblSalaries[[#All],[Selected Region]:[Hrs]], 13, FALSE)</f>
        <v>#N/A</v>
      </c>
    </row>
    <row r="125" spans="1:4">
      <c r="A125">
        <v>122</v>
      </c>
      <c r="B125" s="2" t="e">
        <f>VLOOKUP(A125, tblSalaries[[#All],[Selected Region]:[Salary in USD]], 6, FALSE)</f>
        <v>#N/A</v>
      </c>
      <c r="C125" t="e">
        <f>VLOOKUP(A125, tblSalaries[[#All],[Selected Region]:[Years of Experience]], 14, FALSE)</f>
        <v>#N/A</v>
      </c>
      <c r="D125" t="e">
        <f>VLOOKUP(A125, tblSalaries[[#All],[Selected Region]:[Hrs]], 13, FALSE)</f>
        <v>#N/A</v>
      </c>
    </row>
    <row r="126" spans="1:4">
      <c r="A126">
        <v>123</v>
      </c>
      <c r="B126" s="2" t="e">
        <f>VLOOKUP(A126, tblSalaries[[#All],[Selected Region]:[Salary in USD]], 6, FALSE)</f>
        <v>#N/A</v>
      </c>
      <c r="C126" t="e">
        <f>VLOOKUP(A126, tblSalaries[[#All],[Selected Region]:[Years of Experience]], 14, FALSE)</f>
        <v>#N/A</v>
      </c>
      <c r="D126" t="e">
        <f>VLOOKUP(A126, tblSalaries[[#All],[Selected Region]:[Hrs]], 13, FALSE)</f>
        <v>#N/A</v>
      </c>
    </row>
    <row r="127" spans="1:4">
      <c r="A127">
        <v>124</v>
      </c>
      <c r="B127" s="2" t="e">
        <f>VLOOKUP(A127, tblSalaries[[#All],[Selected Region]:[Salary in USD]], 6, FALSE)</f>
        <v>#N/A</v>
      </c>
      <c r="C127" t="e">
        <f>VLOOKUP(A127, tblSalaries[[#All],[Selected Region]:[Years of Experience]], 14, FALSE)</f>
        <v>#N/A</v>
      </c>
      <c r="D127" t="e">
        <f>VLOOKUP(A127, tblSalaries[[#All],[Selected Region]:[Hrs]], 13, FALSE)</f>
        <v>#N/A</v>
      </c>
    </row>
    <row r="128" spans="1:4">
      <c r="A128">
        <v>125</v>
      </c>
      <c r="B128" s="2" t="e">
        <f>VLOOKUP(A128, tblSalaries[[#All],[Selected Region]:[Salary in USD]], 6, FALSE)</f>
        <v>#N/A</v>
      </c>
      <c r="C128" t="e">
        <f>VLOOKUP(A128, tblSalaries[[#All],[Selected Region]:[Years of Experience]], 14, FALSE)</f>
        <v>#N/A</v>
      </c>
      <c r="D128" t="e">
        <f>VLOOKUP(A128, tblSalaries[[#All],[Selected Region]:[Hrs]], 13, FALSE)</f>
        <v>#N/A</v>
      </c>
    </row>
    <row r="129" spans="1:4">
      <c r="A129">
        <v>126</v>
      </c>
      <c r="B129" s="2" t="e">
        <f>VLOOKUP(A129, tblSalaries[[#All],[Selected Region]:[Salary in USD]], 6, FALSE)</f>
        <v>#N/A</v>
      </c>
      <c r="C129" t="e">
        <f>VLOOKUP(A129, tblSalaries[[#All],[Selected Region]:[Years of Experience]], 14, FALSE)</f>
        <v>#N/A</v>
      </c>
      <c r="D129" t="e">
        <f>VLOOKUP(A129, tblSalaries[[#All],[Selected Region]:[Hrs]], 13, FALSE)</f>
        <v>#N/A</v>
      </c>
    </row>
    <row r="130" spans="1:4">
      <c r="A130">
        <v>127</v>
      </c>
      <c r="B130" s="2" t="e">
        <f>VLOOKUP(A130, tblSalaries[[#All],[Selected Region]:[Salary in USD]], 6, FALSE)</f>
        <v>#N/A</v>
      </c>
      <c r="C130" t="e">
        <f>VLOOKUP(A130, tblSalaries[[#All],[Selected Region]:[Years of Experience]], 14, FALSE)</f>
        <v>#N/A</v>
      </c>
      <c r="D130" t="e">
        <f>VLOOKUP(A130, tblSalaries[[#All],[Selected Region]:[Hrs]], 13, FALSE)</f>
        <v>#N/A</v>
      </c>
    </row>
    <row r="131" spans="1:4">
      <c r="A131">
        <v>128</v>
      </c>
      <c r="B131" s="2" t="e">
        <f>VLOOKUP(A131, tblSalaries[[#All],[Selected Region]:[Salary in USD]], 6, FALSE)</f>
        <v>#N/A</v>
      </c>
      <c r="C131" t="e">
        <f>VLOOKUP(A131, tblSalaries[[#All],[Selected Region]:[Years of Experience]], 14, FALSE)</f>
        <v>#N/A</v>
      </c>
      <c r="D131" t="e">
        <f>VLOOKUP(A131, tblSalaries[[#All],[Selected Region]:[Hrs]], 13, FALSE)</f>
        <v>#N/A</v>
      </c>
    </row>
    <row r="132" spans="1:4">
      <c r="A132">
        <v>129</v>
      </c>
      <c r="B132" s="2" t="e">
        <f>VLOOKUP(A132, tblSalaries[[#All],[Selected Region]:[Salary in USD]], 6, FALSE)</f>
        <v>#N/A</v>
      </c>
      <c r="C132" t="e">
        <f>VLOOKUP(A132, tblSalaries[[#All],[Selected Region]:[Years of Experience]], 14, FALSE)</f>
        <v>#N/A</v>
      </c>
      <c r="D132" t="e">
        <f>VLOOKUP(A132, tblSalaries[[#All],[Selected Region]:[Hrs]], 13, FALSE)</f>
        <v>#N/A</v>
      </c>
    </row>
    <row r="133" spans="1:4">
      <c r="A133">
        <v>130</v>
      </c>
      <c r="B133" s="2" t="e">
        <f>VLOOKUP(A133, tblSalaries[[#All],[Selected Region]:[Salary in USD]], 6, FALSE)</f>
        <v>#N/A</v>
      </c>
      <c r="C133" t="e">
        <f>VLOOKUP(A133, tblSalaries[[#All],[Selected Region]:[Years of Experience]], 14, FALSE)</f>
        <v>#N/A</v>
      </c>
      <c r="D133" t="e">
        <f>VLOOKUP(A133, tblSalaries[[#All],[Selected Region]:[Hrs]], 13, FALSE)</f>
        <v>#N/A</v>
      </c>
    </row>
    <row r="134" spans="1:4">
      <c r="A134">
        <v>131</v>
      </c>
      <c r="B134" s="2" t="e">
        <f>VLOOKUP(A134, tblSalaries[[#All],[Selected Region]:[Salary in USD]], 6, FALSE)</f>
        <v>#N/A</v>
      </c>
      <c r="C134" t="e">
        <f>VLOOKUP(A134, tblSalaries[[#All],[Selected Region]:[Years of Experience]], 14, FALSE)</f>
        <v>#N/A</v>
      </c>
      <c r="D134" t="e">
        <f>VLOOKUP(A134, tblSalaries[[#All],[Selected Region]:[Hrs]], 13, FALSE)</f>
        <v>#N/A</v>
      </c>
    </row>
    <row r="135" spans="1:4">
      <c r="A135">
        <v>132</v>
      </c>
      <c r="B135" s="2" t="e">
        <f>VLOOKUP(A135, tblSalaries[[#All],[Selected Region]:[Salary in USD]], 6, FALSE)</f>
        <v>#N/A</v>
      </c>
      <c r="C135" t="e">
        <f>VLOOKUP(A135, tblSalaries[[#All],[Selected Region]:[Years of Experience]], 14, FALSE)</f>
        <v>#N/A</v>
      </c>
      <c r="D135" t="e">
        <f>VLOOKUP(A135, tblSalaries[[#All],[Selected Region]:[Hrs]], 13, FALSE)</f>
        <v>#N/A</v>
      </c>
    </row>
    <row r="136" spans="1:4">
      <c r="A136">
        <v>133</v>
      </c>
      <c r="B136" s="2" t="e">
        <f>VLOOKUP(A136, tblSalaries[[#All],[Selected Region]:[Salary in USD]], 6, FALSE)</f>
        <v>#N/A</v>
      </c>
      <c r="C136" t="e">
        <f>VLOOKUP(A136, tblSalaries[[#All],[Selected Region]:[Years of Experience]], 14, FALSE)</f>
        <v>#N/A</v>
      </c>
      <c r="D136" t="e">
        <f>VLOOKUP(A136, tblSalaries[[#All],[Selected Region]:[Hrs]], 13, FALSE)</f>
        <v>#N/A</v>
      </c>
    </row>
    <row r="137" spans="1:4">
      <c r="A137">
        <v>134</v>
      </c>
      <c r="B137" s="2" t="e">
        <f>VLOOKUP(A137, tblSalaries[[#All],[Selected Region]:[Salary in USD]], 6, FALSE)</f>
        <v>#N/A</v>
      </c>
      <c r="C137" t="e">
        <f>VLOOKUP(A137, tblSalaries[[#All],[Selected Region]:[Years of Experience]], 14, FALSE)</f>
        <v>#N/A</v>
      </c>
      <c r="D137" t="e">
        <f>VLOOKUP(A137, tblSalaries[[#All],[Selected Region]:[Hrs]], 13, FALSE)</f>
        <v>#N/A</v>
      </c>
    </row>
    <row r="138" spans="1:4">
      <c r="A138">
        <v>135</v>
      </c>
      <c r="B138" s="2" t="e">
        <f>VLOOKUP(A138, tblSalaries[[#All],[Selected Region]:[Salary in USD]], 6, FALSE)</f>
        <v>#N/A</v>
      </c>
      <c r="C138" t="e">
        <f>VLOOKUP(A138, tblSalaries[[#All],[Selected Region]:[Years of Experience]], 14, FALSE)</f>
        <v>#N/A</v>
      </c>
      <c r="D138" t="e">
        <f>VLOOKUP(A138, tblSalaries[[#All],[Selected Region]:[Hrs]], 13, FALSE)</f>
        <v>#N/A</v>
      </c>
    </row>
    <row r="139" spans="1:4">
      <c r="A139">
        <v>136</v>
      </c>
      <c r="B139" s="2" t="e">
        <f>VLOOKUP(A139, tblSalaries[[#All],[Selected Region]:[Salary in USD]], 6, FALSE)</f>
        <v>#N/A</v>
      </c>
      <c r="C139" t="e">
        <f>VLOOKUP(A139, tblSalaries[[#All],[Selected Region]:[Years of Experience]], 14, FALSE)</f>
        <v>#N/A</v>
      </c>
      <c r="D139" t="e">
        <f>VLOOKUP(A139, tblSalaries[[#All],[Selected Region]:[Hrs]], 13, FALSE)</f>
        <v>#N/A</v>
      </c>
    </row>
    <row r="140" spans="1:4">
      <c r="A140">
        <v>137</v>
      </c>
      <c r="B140" s="2" t="e">
        <f>VLOOKUP(A140, tblSalaries[[#All],[Selected Region]:[Salary in USD]], 6, FALSE)</f>
        <v>#N/A</v>
      </c>
      <c r="C140" t="e">
        <f>VLOOKUP(A140, tblSalaries[[#All],[Selected Region]:[Years of Experience]], 14, FALSE)</f>
        <v>#N/A</v>
      </c>
      <c r="D140" t="e">
        <f>VLOOKUP(A140, tblSalaries[[#All],[Selected Region]:[Hrs]], 13, FALSE)</f>
        <v>#N/A</v>
      </c>
    </row>
    <row r="141" spans="1:4">
      <c r="A141">
        <v>138</v>
      </c>
      <c r="B141" s="2" t="e">
        <f>VLOOKUP(A141, tblSalaries[[#All],[Selected Region]:[Salary in USD]], 6, FALSE)</f>
        <v>#N/A</v>
      </c>
      <c r="C141" t="e">
        <f>VLOOKUP(A141, tblSalaries[[#All],[Selected Region]:[Years of Experience]], 14, FALSE)</f>
        <v>#N/A</v>
      </c>
      <c r="D141" t="e">
        <f>VLOOKUP(A141, tblSalaries[[#All],[Selected Region]:[Hrs]], 13, FALSE)</f>
        <v>#N/A</v>
      </c>
    </row>
    <row r="142" spans="1:4">
      <c r="A142">
        <v>139</v>
      </c>
      <c r="B142" s="2" t="e">
        <f>VLOOKUP(A142, tblSalaries[[#All],[Selected Region]:[Salary in USD]], 6, FALSE)</f>
        <v>#N/A</v>
      </c>
      <c r="C142" t="e">
        <f>VLOOKUP(A142, tblSalaries[[#All],[Selected Region]:[Years of Experience]], 14, FALSE)</f>
        <v>#N/A</v>
      </c>
      <c r="D142" t="e">
        <f>VLOOKUP(A142, tblSalaries[[#All],[Selected Region]:[Hrs]], 13, FALSE)</f>
        <v>#N/A</v>
      </c>
    </row>
    <row r="143" spans="1:4">
      <c r="A143">
        <v>140</v>
      </c>
      <c r="B143" s="2" t="e">
        <f>VLOOKUP(A143, tblSalaries[[#All],[Selected Region]:[Salary in USD]], 6, FALSE)</f>
        <v>#N/A</v>
      </c>
      <c r="C143" t="e">
        <f>VLOOKUP(A143, tblSalaries[[#All],[Selected Region]:[Years of Experience]], 14, FALSE)</f>
        <v>#N/A</v>
      </c>
      <c r="D143" t="e">
        <f>VLOOKUP(A143, tblSalaries[[#All],[Selected Region]:[Hrs]], 13, FALSE)</f>
        <v>#N/A</v>
      </c>
    </row>
    <row r="144" spans="1:4">
      <c r="A144">
        <v>141</v>
      </c>
      <c r="B144" s="2" t="e">
        <f>VLOOKUP(A144, tblSalaries[[#All],[Selected Region]:[Salary in USD]], 6, FALSE)</f>
        <v>#N/A</v>
      </c>
      <c r="C144" t="e">
        <f>VLOOKUP(A144, tblSalaries[[#All],[Selected Region]:[Years of Experience]], 14, FALSE)</f>
        <v>#N/A</v>
      </c>
      <c r="D144" t="e">
        <f>VLOOKUP(A144, tblSalaries[[#All],[Selected Region]:[Hrs]], 13, FALSE)</f>
        <v>#N/A</v>
      </c>
    </row>
    <row r="145" spans="1:4">
      <c r="A145">
        <v>142</v>
      </c>
      <c r="B145" s="2" t="e">
        <f>VLOOKUP(A145, tblSalaries[[#All],[Selected Region]:[Salary in USD]], 6, FALSE)</f>
        <v>#N/A</v>
      </c>
      <c r="C145" t="e">
        <f>VLOOKUP(A145, tblSalaries[[#All],[Selected Region]:[Years of Experience]], 14, FALSE)</f>
        <v>#N/A</v>
      </c>
      <c r="D145" t="e">
        <f>VLOOKUP(A145, tblSalaries[[#All],[Selected Region]:[Hrs]], 13, FALSE)</f>
        <v>#N/A</v>
      </c>
    </row>
    <row r="146" spans="1:4">
      <c r="A146">
        <v>143</v>
      </c>
      <c r="B146" s="2" t="e">
        <f>VLOOKUP(A146, tblSalaries[[#All],[Selected Region]:[Salary in USD]], 6, FALSE)</f>
        <v>#N/A</v>
      </c>
      <c r="C146" t="e">
        <f>VLOOKUP(A146, tblSalaries[[#All],[Selected Region]:[Years of Experience]], 14, FALSE)</f>
        <v>#N/A</v>
      </c>
      <c r="D146" t="e">
        <f>VLOOKUP(A146, tblSalaries[[#All],[Selected Region]:[Hrs]], 13, FALSE)</f>
        <v>#N/A</v>
      </c>
    </row>
    <row r="147" spans="1:4">
      <c r="A147">
        <v>144</v>
      </c>
      <c r="B147" s="2" t="e">
        <f>VLOOKUP(A147, tblSalaries[[#All],[Selected Region]:[Salary in USD]], 6, FALSE)</f>
        <v>#N/A</v>
      </c>
      <c r="C147" t="e">
        <f>VLOOKUP(A147, tblSalaries[[#All],[Selected Region]:[Years of Experience]], 14, FALSE)</f>
        <v>#N/A</v>
      </c>
      <c r="D147" t="e">
        <f>VLOOKUP(A147, tblSalaries[[#All],[Selected Region]:[Hrs]], 13, FALSE)</f>
        <v>#N/A</v>
      </c>
    </row>
    <row r="148" spans="1:4">
      <c r="A148">
        <v>145</v>
      </c>
      <c r="B148" s="2" t="e">
        <f>VLOOKUP(A148, tblSalaries[[#All],[Selected Region]:[Salary in USD]], 6, FALSE)</f>
        <v>#N/A</v>
      </c>
      <c r="C148" t="e">
        <f>VLOOKUP(A148, tblSalaries[[#All],[Selected Region]:[Years of Experience]], 14, FALSE)</f>
        <v>#N/A</v>
      </c>
      <c r="D148" t="e">
        <f>VLOOKUP(A148, tblSalaries[[#All],[Selected Region]:[Hrs]], 13, FALSE)</f>
        <v>#N/A</v>
      </c>
    </row>
    <row r="149" spans="1:4">
      <c r="A149">
        <v>146</v>
      </c>
      <c r="B149" s="2" t="e">
        <f>VLOOKUP(A149, tblSalaries[[#All],[Selected Region]:[Salary in USD]], 6, FALSE)</f>
        <v>#N/A</v>
      </c>
      <c r="C149" t="e">
        <f>VLOOKUP(A149, tblSalaries[[#All],[Selected Region]:[Years of Experience]], 14, FALSE)</f>
        <v>#N/A</v>
      </c>
      <c r="D149" t="e">
        <f>VLOOKUP(A149, tblSalaries[[#All],[Selected Region]:[Hrs]], 13, FALSE)</f>
        <v>#N/A</v>
      </c>
    </row>
    <row r="150" spans="1:4">
      <c r="A150">
        <v>147</v>
      </c>
      <c r="B150" s="2" t="e">
        <f>VLOOKUP(A150, tblSalaries[[#All],[Selected Region]:[Salary in USD]], 6, FALSE)</f>
        <v>#N/A</v>
      </c>
      <c r="C150" t="e">
        <f>VLOOKUP(A150, tblSalaries[[#All],[Selected Region]:[Years of Experience]], 14, FALSE)</f>
        <v>#N/A</v>
      </c>
      <c r="D150" t="e">
        <f>VLOOKUP(A150, tblSalaries[[#All],[Selected Region]:[Hrs]], 13, FALSE)</f>
        <v>#N/A</v>
      </c>
    </row>
    <row r="151" spans="1:4">
      <c r="A151">
        <v>148</v>
      </c>
      <c r="B151" s="2" t="e">
        <f>VLOOKUP(A151, tblSalaries[[#All],[Selected Region]:[Salary in USD]], 6, FALSE)</f>
        <v>#N/A</v>
      </c>
      <c r="C151" t="e">
        <f>VLOOKUP(A151, tblSalaries[[#All],[Selected Region]:[Years of Experience]], 14, FALSE)</f>
        <v>#N/A</v>
      </c>
      <c r="D151" t="e">
        <f>VLOOKUP(A151, tblSalaries[[#All],[Selected Region]:[Hrs]], 13, FALSE)</f>
        <v>#N/A</v>
      </c>
    </row>
    <row r="152" spans="1:4">
      <c r="A152">
        <v>149</v>
      </c>
      <c r="B152" s="2" t="e">
        <f>VLOOKUP(A152, tblSalaries[[#All],[Selected Region]:[Salary in USD]], 6, FALSE)</f>
        <v>#N/A</v>
      </c>
      <c r="C152" t="e">
        <f>VLOOKUP(A152, tblSalaries[[#All],[Selected Region]:[Years of Experience]], 14, FALSE)</f>
        <v>#N/A</v>
      </c>
      <c r="D152" t="e">
        <f>VLOOKUP(A152, tblSalaries[[#All],[Selected Region]:[Hrs]], 13, FALSE)</f>
        <v>#N/A</v>
      </c>
    </row>
    <row r="153" spans="1:4">
      <c r="A153">
        <v>150</v>
      </c>
      <c r="B153" s="2" t="e">
        <f>VLOOKUP(A153, tblSalaries[[#All],[Selected Region]:[Salary in USD]], 6, FALSE)</f>
        <v>#N/A</v>
      </c>
      <c r="C153" t="e">
        <f>VLOOKUP(A153, tblSalaries[[#All],[Selected Region]:[Years of Experience]], 14, FALSE)</f>
        <v>#N/A</v>
      </c>
      <c r="D153" t="e">
        <f>VLOOKUP(A153, tblSalaries[[#All],[Selected Region]:[Hrs]], 13, FALSE)</f>
        <v>#N/A</v>
      </c>
    </row>
    <row r="154" spans="1:4">
      <c r="A154">
        <v>151</v>
      </c>
      <c r="B154" s="2" t="e">
        <f>VLOOKUP(A154, tblSalaries[[#All],[Selected Region]:[Salary in USD]], 6, FALSE)</f>
        <v>#N/A</v>
      </c>
      <c r="C154" t="e">
        <f>VLOOKUP(A154, tblSalaries[[#All],[Selected Region]:[Years of Experience]], 14, FALSE)</f>
        <v>#N/A</v>
      </c>
      <c r="D154" t="e">
        <f>VLOOKUP(A154, tblSalaries[[#All],[Selected Region]:[Hrs]], 13, FALSE)</f>
        <v>#N/A</v>
      </c>
    </row>
    <row r="155" spans="1:4">
      <c r="A155">
        <v>152</v>
      </c>
      <c r="B155" s="2" t="e">
        <f>VLOOKUP(A155, tblSalaries[[#All],[Selected Region]:[Salary in USD]], 6, FALSE)</f>
        <v>#N/A</v>
      </c>
      <c r="C155" t="e">
        <f>VLOOKUP(A155, tblSalaries[[#All],[Selected Region]:[Years of Experience]], 14, FALSE)</f>
        <v>#N/A</v>
      </c>
      <c r="D155" t="e">
        <f>VLOOKUP(A155, tblSalaries[[#All],[Selected Region]:[Hrs]], 13, FALSE)</f>
        <v>#N/A</v>
      </c>
    </row>
    <row r="156" spans="1:4">
      <c r="A156">
        <v>153</v>
      </c>
      <c r="B156" s="2" t="e">
        <f>VLOOKUP(A156, tblSalaries[[#All],[Selected Region]:[Salary in USD]], 6, FALSE)</f>
        <v>#N/A</v>
      </c>
      <c r="C156" t="e">
        <f>VLOOKUP(A156, tblSalaries[[#All],[Selected Region]:[Years of Experience]], 14, FALSE)</f>
        <v>#N/A</v>
      </c>
      <c r="D156" t="e">
        <f>VLOOKUP(A156, tblSalaries[[#All],[Selected Region]:[Hrs]], 13, FALSE)</f>
        <v>#N/A</v>
      </c>
    </row>
    <row r="157" spans="1:4">
      <c r="A157">
        <v>154</v>
      </c>
      <c r="B157" s="2" t="e">
        <f>VLOOKUP(A157, tblSalaries[[#All],[Selected Region]:[Salary in USD]], 6, FALSE)</f>
        <v>#N/A</v>
      </c>
      <c r="C157" t="e">
        <f>VLOOKUP(A157, tblSalaries[[#All],[Selected Region]:[Years of Experience]], 14, FALSE)</f>
        <v>#N/A</v>
      </c>
      <c r="D157" t="e">
        <f>VLOOKUP(A157, tblSalaries[[#All],[Selected Region]:[Hrs]], 13, FALSE)</f>
        <v>#N/A</v>
      </c>
    </row>
    <row r="158" spans="1:4">
      <c r="A158">
        <v>155</v>
      </c>
      <c r="B158" s="2" t="e">
        <f>VLOOKUP(A158, tblSalaries[[#All],[Selected Region]:[Salary in USD]], 6, FALSE)</f>
        <v>#N/A</v>
      </c>
      <c r="C158" t="e">
        <f>VLOOKUP(A158, tblSalaries[[#All],[Selected Region]:[Years of Experience]], 14, FALSE)</f>
        <v>#N/A</v>
      </c>
      <c r="D158" t="e">
        <f>VLOOKUP(A158, tblSalaries[[#All],[Selected Region]:[Hrs]], 13, FALSE)</f>
        <v>#N/A</v>
      </c>
    </row>
    <row r="159" spans="1:4">
      <c r="A159">
        <v>156</v>
      </c>
      <c r="B159" s="2" t="e">
        <f>VLOOKUP(A159, tblSalaries[[#All],[Selected Region]:[Salary in USD]], 6, FALSE)</f>
        <v>#N/A</v>
      </c>
      <c r="C159" t="e">
        <f>VLOOKUP(A159, tblSalaries[[#All],[Selected Region]:[Years of Experience]], 14, FALSE)</f>
        <v>#N/A</v>
      </c>
      <c r="D159" t="e">
        <f>VLOOKUP(A159, tblSalaries[[#All],[Selected Region]:[Hrs]], 13, FALSE)</f>
        <v>#N/A</v>
      </c>
    </row>
    <row r="160" spans="1:4">
      <c r="A160">
        <v>157</v>
      </c>
      <c r="B160" s="2" t="e">
        <f>VLOOKUP(A160, tblSalaries[[#All],[Selected Region]:[Salary in USD]], 6, FALSE)</f>
        <v>#N/A</v>
      </c>
      <c r="C160" t="e">
        <f>VLOOKUP(A160, tblSalaries[[#All],[Selected Region]:[Years of Experience]], 14, FALSE)</f>
        <v>#N/A</v>
      </c>
      <c r="D160" t="e">
        <f>VLOOKUP(A160, tblSalaries[[#All],[Selected Region]:[Hrs]], 13, FALSE)</f>
        <v>#N/A</v>
      </c>
    </row>
    <row r="161" spans="1:4">
      <c r="A161">
        <v>158</v>
      </c>
      <c r="B161" s="2" t="e">
        <f>VLOOKUP(A161, tblSalaries[[#All],[Selected Region]:[Salary in USD]], 6, FALSE)</f>
        <v>#N/A</v>
      </c>
      <c r="C161" t="e">
        <f>VLOOKUP(A161, tblSalaries[[#All],[Selected Region]:[Years of Experience]], 14, FALSE)</f>
        <v>#N/A</v>
      </c>
      <c r="D161" t="e">
        <f>VLOOKUP(A161, tblSalaries[[#All],[Selected Region]:[Hrs]], 13, FALSE)</f>
        <v>#N/A</v>
      </c>
    </row>
    <row r="162" spans="1:4">
      <c r="A162">
        <v>159</v>
      </c>
      <c r="B162" s="2" t="e">
        <f>VLOOKUP(A162, tblSalaries[[#All],[Selected Region]:[Salary in USD]], 6, FALSE)</f>
        <v>#N/A</v>
      </c>
      <c r="C162" t="e">
        <f>VLOOKUP(A162, tblSalaries[[#All],[Selected Region]:[Years of Experience]], 14, FALSE)</f>
        <v>#N/A</v>
      </c>
      <c r="D162" t="e">
        <f>VLOOKUP(A162, tblSalaries[[#All],[Selected Region]:[Hrs]], 13, FALSE)</f>
        <v>#N/A</v>
      </c>
    </row>
    <row r="163" spans="1:4">
      <c r="A163">
        <v>160</v>
      </c>
      <c r="B163" s="2" t="e">
        <f>VLOOKUP(A163, tblSalaries[[#All],[Selected Region]:[Salary in USD]], 6, FALSE)</f>
        <v>#N/A</v>
      </c>
      <c r="C163" t="e">
        <f>VLOOKUP(A163, tblSalaries[[#All],[Selected Region]:[Years of Experience]], 14, FALSE)</f>
        <v>#N/A</v>
      </c>
      <c r="D163" t="e">
        <f>VLOOKUP(A163, tblSalaries[[#All],[Selected Region]:[Hrs]], 13, FALSE)</f>
        <v>#N/A</v>
      </c>
    </row>
    <row r="164" spans="1:4">
      <c r="A164">
        <v>161</v>
      </c>
      <c r="B164" s="2" t="e">
        <f>VLOOKUP(A164, tblSalaries[[#All],[Selected Region]:[Salary in USD]], 6, FALSE)</f>
        <v>#N/A</v>
      </c>
      <c r="C164" t="e">
        <f>VLOOKUP(A164, tblSalaries[[#All],[Selected Region]:[Years of Experience]], 14, FALSE)</f>
        <v>#N/A</v>
      </c>
      <c r="D164" t="e">
        <f>VLOOKUP(A164, tblSalaries[[#All],[Selected Region]:[Hrs]], 13, FALSE)</f>
        <v>#N/A</v>
      </c>
    </row>
    <row r="165" spans="1:4">
      <c r="A165">
        <v>162</v>
      </c>
      <c r="B165" s="2" t="e">
        <f>VLOOKUP(A165, tblSalaries[[#All],[Selected Region]:[Salary in USD]], 6, FALSE)</f>
        <v>#N/A</v>
      </c>
      <c r="C165" t="e">
        <f>VLOOKUP(A165, tblSalaries[[#All],[Selected Region]:[Years of Experience]], 14, FALSE)</f>
        <v>#N/A</v>
      </c>
      <c r="D165" t="e">
        <f>VLOOKUP(A165, tblSalaries[[#All],[Selected Region]:[Hrs]], 13, FALSE)</f>
        <v>#N/A</v>
      </c>
    </row>
    <row r="166" spans="1:4">
      <c r="A166">
        <v>163</v>
      </c>
      <c r="B166" s="2" t="e">
        <f>VLOOKUP(A166, tblSalaries[[#All],[Selected Region]:[Salary in USD]], 6, FALSE)</f>
        <v>#N/A</v>
      </c>
      <c r="C166" t="e">
        <f>VLOOKUP(A166, tblSalaries[[#All],[Selected Region]:[Years of Experience]], 14, FALSE)</f>
        <v>#N/A</v>
      </c>
      <c r="D166" t="e">
        <f>VLOOKUP(A166, tblSalaries[[#All],[Selected Region]:[Hrs]], 13, FALSE)</f>
        <v>#N/A</v>
      </c>
    </row>
    <row r="167" spans="1:4">
      <c r="A167">
        <v>164</v>
      </c>
      <c r="B167" s="2" t="e">
        <f>VLOOKUP(A167, tblSalaries[[#All],[Selected Region]:[Salary in USD]], 6, FALSE)</f>
        <v>#N/A</v>
      </c>
      <c r="C167" t="e">
        <f>VLOOKUP(A167, tblSalaries[[#All],[Selected Region]:[Years of Experience]], 14, FALSE)</f>
        <v>#N/A</v>
      </c>
      <c r="D167" t="e">
        <f>VLOOKUP(A167, tblSalaries[[#All],[Selected Region]:[Hrs]], 13, FALSE)</f>
        <v>#N/A</v>
      </c>
    </row>
    <row r="168" spans="1:4">
      <c r="A168">
        <v>165</v>
      </c>
      <c r="B168" s="2" t="e">
        <f>VLOOKUP(A168, tblSalaries[[#All],[Selected Region]:[Salary in USD]], 6, FALSE)</f>
        <v>#N/A</v>
      </c>
      <c r="C168" t="e">
        <f>VLOOKUP(A168, tblSalaries[[#All],[Selected Region]:[Years of Experience]], 14, FALSE)</f>
        <v>#N/A</v>
      </c>
      <c r="D168" t="e">
        <f>VLOOKUP(A168, tblSalaries[[#All],[Selected Region]:[Hrs]], 13, FALSE)</f>
        <v>#N/A</v>
      </c>
    </row>
    <row r="169" spans="1:4">
      <c r="A169">
        <v>166</v>
      </c>
      <c r="B169" s="2" t="e">
        <f>VLOOKUP(A169, tblSalaries[[#All],[Selected Region]:[Salary in USD]], 6, FALSE)</f>
        <v>#N/A</v>
      </c>
      <c r="C169" t="e">
        <f>VLOOKUP(A169, tblSalaries[[#All],[Selected Region]:[Years of Experience]], 14, FALSE)</f>
        <v>#N/A</v>
      </c>
      <c r="D169" t="e">
        <f>VLOOKUP(A169, tblSalaries[[#All],[Selected Region]:[Hrs]], 13, FALSE)</f>
        <v>#N/A</v>
      </c>
    </row>
    <row r="170" spans="1:4">
      <c r="A170">
        <v>167</v>
      </c>
      <c r="B170" s="2" t="e">
        <f>VLOOKUP(A170, tblSalaries[[#All],[Selected Region]:[Salary in USD]], 6, FALSE)</f>
        <v>#N/A</v>
      </c>
      <c r="C170" t="e">
        <f>VLOOKUP(A170, tblSalaries[[#All],[Selected Region]:[Years of Experience]], 14, FALSE)</f>
        <v>#N/A</v>
      </c>
      <c r="D170" t="e">
        <f>VLOOKUP(A170, tblSalaries[[#All],[Selected Region]:[Hrs]], 13, FALSE)</f>
        <v>#N/A</v>
      </c>
    </row>
    <row r="171" spans="1:4">
      <c r="A171">
        <v>168</v>
      </c>
      <c r="B171" s="2" t="e">
        <f>VLOOKUP(A171, tblSalaries[[#All],[Selected Region]:[Salary in USD]], 6, FALSE)</f>
        <v>#N/A</v>
      </c>
      <c r="C171" t="e">
        <f>VLOOKUP(A171, tblSalaries[[#All],[Selected Region]:[Years of Experience]], 14, FALSE)</f>
        <v>#N/A</v>
      </c>
      <c r="D171" t="e">
        <f>VLOOKUP(A171, tblSalaries[[#All],[Selected Region]:[Hrs]], 13, FALSE)</f>
        <v>#N/A</v>
      </c>
    </row>
    <row r="172" spans="1:4">
      <c r="A172">
        <v>169</v>
      </c>
      <c r="B172" s="2" t="e">
        <f>VLOOKUP(A172, tblSalaries[[#All],[Selected Region]:[Salary in USD]], 6, FALSE)</f>
        <v>#N/A</v>
      </c>
      <c r="C172" t="e">
        <f>VLOOKUP(A172, tblSalaries[[#All],[Selected Region]:[Years of Experience]], 14, FALSE)</f>
        <v>#N/A</v>
      </c>
      <c r="D172" t="e">
        <f>VLOOKUP(A172, tblSalaries[[#All],[Selected Region]:[Hrs]], 13, FALSE)</f>
        <v>#N/A</v>
      </c>
    </row>
    <row r="173" spans="1:4">
      <c r="A173">
        <v>170</v>
      </c>
      <c r="B173" s="2" t="e">
        <f>VLOOKUP(A173, tblSalaries[[#All],[Selected Region]:[Salary in USD]], 6, FALSE)</f>
        <v>#N/A</v>
      </c>
      <c r="C173" t="e">
        <f>VLOOKUP(A173, tblSalaries[[#All],[Selected Region]:[Years of Experience]], 14, FALSE)</f>
        <v>#N/A</v>
      </c>
      <c r="D173" t="e">
        <f>VLOOKUP(A173, tblSalaries[[#All],[Selected Region]:[Hrs]], 13, FALSE)</f>
        <v>#N/A</v>
      </c>
    </row>
    <row r="174" spans="1:4">
      <c r="A174">
        <v>171</v>
      </c>
      <c r="B174" s="2" t="e">
        <f>VLOOKUP(A174, tblSalaries[[#All],[Selected Region]:[Salary in USD]], 6, FALSE)</f>
        <v>#N/A</v>
      </c>
      <c r="C174" t="e">
        <f>VLOOKUP(A174, tblSalaries[[#All],[Selected Region]:[Years of Experience]], 14, FALSE)</f>
        <v>#N/A</v>
      </c>
      <c r="D174" t="e">
        <f>VLOOKUP(A174, tblSalaries[[#All],[Selected Region]:[Hrs]], 13, FALSE)</f>
        <v>#N/A</v>
      </c>
    </row>
    <row r="175" spans="1:4">
      <c r="A175">
        <v>172</v>
      </c>
      <c r="B175" s="2" t="e">
        <f>VLOOKUP(A175, tblSalaries[[#All],[Selected Region]:[Salary in USD]], 6, FALSE)</f>
        <v>#N/A</v>
      </c>
      <c r="C175" t="e">
        <f>VLOOKUP(A175, tblSalaries[[#All],[Selected Region]:[Years of Experience]], 14, FALSE)</f>
        <v>#N/A</v>
      </c>
      <c r="D175" t="e">
        <f>VLOOKUP(A175, tblSalaries[[#All],[Selected Region]:[Hrs]], 13, FALSE)</f>
        <v>#N/A</v>
      </c>
    </row>
    <row r="176" spans="1:4">
      <c r="A176">
        <v>173</v>
      </c>
      <c r="B176" s="2" t="e">
        <f>VLOOKUP(A176, tblSalaries[[#All],[Selected Region]:[Salary in USD]], 6, FALSE)</f>
        <v>#N/A</v>
      </c>
      <c r="C176" t="e">
        <f>VLOOKUP(A176, tblSalaries[[#All],[Selected Region]:[Years of Experience]], 14, FALSE)</f>
        <v>#N/A</v>
      </c>
      <c r="D176" t="e">
        <f>VLOOKUP(A176, tblSalaries[[#All],[Selected Region]:[Hrs]], 13, FALSE)</f>
        <v>#N/A</v>
      </c>
    </row>
    <row r="177" spans="1:4">
      <c r="A177">
        <v>174</v>
      </c>
      <c r="B177" s="2" t="e">
        <f>VLOOKUP(A177, tblSalaries[[#All],[Selected Region]:[Salary in USD]], 6, FALSE)</f>
        <v>#N/A</v>
      </c>
      <c r="C177" t="e">
        <f>VLOOKUP(A177, tblSalaries[[#All],[Selected Region]:[Years of Experience]], 14, FALSE)</f>
        <v>#N/A</v>
      </c>
      <c r="D177" t="e">
        <f>VLOOKUP(A177, tblSalaries[[#All],[Selected Region]:[Hrs]], 13, FALSE)</f>
        <v>#N/A</v>
      </c>
    </row>
    <row r="178" spans="1:4">
      <c r="A178">
        <v>175</v>
      </c>
      <c r="B178" s="2" t="e">
        <f>VLOOKUP(A178, tblSalaries[[#All],[Selected Region]:[Salary in USD]], 6, FALSE)</f>
        <v>#N/A</v>
      </c>
      <c r="C178" t="e">
        <f>VLOOKUP(A178, tblSalaries[[#All],[Selected Region]:[Years of Experience]], 14, FALSE)</f>
        <v>#N/A</v>
      </c>
      <c r="D178" t="e">
        <f>VLOOKUP(A178, tblSalaries[[#All],[Selected Region]:[Hrs]], 13, FALSE)</f>
        <v>#N/A</v>
      </c>
    </row>
    <row r="179" spans="1:4">
      <c r="A179">
        <v>176</v>
      </c>
      <c r="B179" s="2" t="e">
        <f>VLOOKUP(A179, tblSalaries[[#All],[Selected Region]:[Salary in USD]], 6, FALSE)</f>
        <v>#N/A</v>
      </c>
      <c r="C179" t="e">
        <f>VLOOKUP(A179, tblSalaries[[#All],[Selected Region]:[Years of Experience]], 14, FALSE)</f>
        <v>#N/A</v>
      </c>
      <c r="D179" t="e">
        <f>VLOOKUP(A179, tblSalaries[[#All],[Selected Region]:[Hrs]], 13, FALSE)</f>
        <v>#N/A</v>
      </c>
    </row>
    <row r="180" spans="1:4">
      <c r="A180">
        <v>177</v>
      </c>
      <c r="B180" s="2" t="e">
        <f>VLOOKUP(A180, tblSalaries[[#All],[Selected Region]:[Salary in USD]], 6, FALSE)</f>
        <v>#N/A</v>
      </c>
      <c r="C180" t="e">
        <f>VLOOKUP(A180, tblSalaries[[#All],[Selected Region]:[Years of Experience]], 14, FALSE)</f>
        <v>#N/A</v>
      </c>
      <c r="D180" t="e">
        <f>VLOOKUP(A180, tblSalaries[[#All],[Selected Region]:[Hrs]], 13, FALSE)</f>
        <v>#N/A</v>
      </c>
    </row>
    <row r="181" spans="1:4">
      <c r="A181">
        <v>178</v>
      </c>
      <c r="B181" s="2" t="e">
        <f>VLOOKUP(A181, tblSalaries[[#All],[Selected Region]:[Salary in USD]], 6, FALSE)</f>
        <v>#N/A</v>
      </c>
      <c r="C181" t="e">
        <f>VLOOKUP(A181, tblSalaries[[#All],[Selected Region]:[Years of Experience]], 14, FALSE)</f>
        <v>#N/A</v>
      </c>
      <c r="D181" t="e">
        <f>VLOOKUP(A181, tblSalaries[[#All],[Selected Region]:[Hrs]], 13, FALSE)</f>
        <v>#N/A</v>
      </c>
    </row>
    <row r="182" spans="1:4">
      <c r="A182">
        <v>179</v>
      </c>
      <c r="B182" s="2" t="e">
        <f>VLOOKUP(A182, tblSalaries[[#All],[Selected Region]:[Salary in USD]], 6, FALSE)</f>
        <v>#N/A</v>
      </c>
      <c r="C182" t="e">
        <f>VLOOKUP(A182, tblSalaries[[#All],[Selected Region]:[Years of Experience]], 14, FALSE)</f>
        <v>#N/A</v>
      </c>
      <c r="D182" t="e">
        <f>VLOOKUP(A182, tblSalaries[[#All],[Selected Region]:[Hrs]], 13, FALSE)</f>
        <v>#N/A</v>
      </c>
    </row>
    <row r="183" spans="1:4">
      <c r="A183">
        <v>180</v>
      </c>
      <c r="B183" s="2" t="e">
        <f>VLOOKUP(A183, tblSalaries[[#All],[Selected Region]:[Salary in USD]], 6, FALSE)</f>
        <v>#N/A</v>
      </c>
      <c r="C183" t="e">
        <f>VLOOKUP(A183, tblSalaries[[#All],[Selected Region]:[Years of Experience]], 14, FALSE)</f>
        <v>#N/A</v>
      </c>
      <c r="D183" t="e">
        <f>VLOOKUP(A183, tblSalaries[[#All],[Selected Region]:[Hrs]], 13, FALSE)</f>
        <v>#N/A</v>
      </c>
    </row>
    <row r="184" spans="1:4">
      <c r="A184">
        <v>181</v>
      </c>
      <c r="B184" s="2" t="e">
        <f>VLOOKUP(A184, tblSalaries[[#All],[Selected Region]:[Salary in USD]], 6, FALSE)</f>
        <v>#N/A</v>
      </c>
      <c r="C184" t="e">
        <f>VLOOKUP(A184, tblSalaries[[#All],[Selected Region]:[Years of Experience]], 14, FALSE)</f>
        <v>#N/A</v>
      </c>
      <c r="D184" t="e">
        <f>VLOOKUP(A184, tblSalaries[[#All],[Selected Region]:[Hrs]], 13, FALSE)</f>
        <v>#N/A</v>
      </c>
    </row>
    <row r="185" spans="1:4">
      <c r="A185">
        <v>182</v>
      </c>
      <c r="B185" s="2" t="e">
        <f>VLOOKUP(A185, tblSalaries[[#All],[Selected Region]:[Salary in USD]], 6, FALSE)</f>
        <v>#N/A</v>
      </c>
      <c r="C185" t="e">
        <f>VLOOKUP(A185, tblSalaries[[#All],[Selected Region]:[Years of Experience]], 14, FALSE)</f>
        <v>#N/A</v>
      </c>
      <c r="D185" t="e">
        <f>VLOOKUP(A185, tblSalaries[[#All],[Selected Region]:[Hrs]], 13, FALSE)</f>
        <v>#N/A</v>
      </c>
    </row>
    <row r="186" spans="1:4">
      <c r="A186">
        <v>183</v>
      </c>
      <c r="B186" s="2" t="e">
        <f>VLOOKUP(A186, tblSalaries[[#All],[Selected Region]:[Salary in USD]], 6, FALSE)</f>
        <v>#N/A</v>
      </c>
      <c r="C186" t="e">
        <f>VLOOKUP(A186, tblSalaries[[#All],[Selected Region]:[Years of Experience]], 14, FALSE)</f>
        <v>#N/A</v>
      </c>
      <c r="D186" t="e">
        <f>VLOOKUP(A186, tblSalaries[[#All],[Selected Region]:[Hrs]], 13, FALSE)</f>
        <v>#N/A</v>
      </c>
    </row>
    <row r="187" spans="1:4">
      <c r="A187">
        <v>184</v>
      </c>
      <c r="B187" s="2" t="e">
        <f>VLOOKUP(A187, tblSalaries[[#All],[Selected Region]:[Salary in USD]], 6, FALSE)</f>
        <v>#N/A</v>
      </c>
      <c r="C187" t="e">
        <f>VLOOKUP(A187, tblSalaries[[#All],[Selected Region]:[Years of Experience]], 14, FALSE)</f>
        <v>#N/A</v>
      </c>
      <c r="D187" t="e">
        <f>VLOOKUP(A187, tblSalaries[[#All],[Selected Region]:[Hrs]], 13, FALSE)</f>
        <v>#N/A</v>
      </c>
    </row>
    <row r="188" spans="1:4">
      <c r="A188">
        <v>185</v>
      </c>
      <c r="B188" s="2" t="e">
        <f>VLOOKUP(A188, tblSalaries[[#All],[Selected Region]:[Salary in USD]], 6, FALSE)</f>
        <v>#N/A</v>
      </c>
      <c r="C188" t="e">
        <f>VLOOKUP(A188, tblSalaries[[#All],[Selected Region]:[Years of Experience]], 14, FALSE)</f>
        <v>#N/A</v>
      </c>
      <c r="D188" t="e">
        <f>VLOOKUP(A188, tblSalaries[[#All],[Selected Region]:[Hrs]], 13, FALSE)</f>
        <v>#N/A</v>
      </c>
    </row>
    <row r="189" spans="1:4">
      <c r="A189">
        <v>186</v>
      </c>
      <c r="B189" s="2" t="e">
        <f>VLOOKUP(A189, tblSalaries[[#All],[Selected Region]:[Salary in USD]], 6, FALSE)</f>
        <v>#N/A</v>
      </c>
      <c r="C189" t="e">
        <f>VLOOKUP(A189, tblSalaries[[#All],[Selected Region]:[Years of Experience]], 14, FALSE)</f>
        <v>#N/A</v>
      </c>
      <c r="D189" t="e">
        <f>VLOOKUP(A189, tblSalaries[[#All],[Selected Region]:[Hrs]], 13, FALSE)</f>
        <v>#N/A</v>
      </c>
    </row>
    <row r="190" spans="1:4">
      <c r="A190">
        <v>187</v>
      </c>
      <c r="B190" s="2" t="e">
        <f>VLOOKUP(A190, tblSalaries[[#All],[Selected Region]:[Salary in USD]], 6, FALSE)</f>
        <v>#N/A</v>
      </c>
      <c r="C190" t="e">
        <f>VLOOKUP(A190, tblSalaries[[#All],[Selected Region]:[Years of Experience]], 14, FALSE)</f>
        <v>#N/A</v>
      </c>
      <c r="D190" t="e">
        <f>VLOOKUP(A190, tblSalaries[[#All],[Selected Region]:[Hrs]], 13, FALSE)</f>
        <v>#N/A</v>
      </c>
    </row>
    <row r="191" spans="1:4">
      <c r="A191">
        <v>188</v>
      </c>
      <c r="B191" s="2" t="e">
        <f>VLOOKUP(A191, tblSalaries[[#All],[Selected Region]:[Salary in USD]], 6, FALSE)</f>
        <v>#N/A</v>
      </c>
      <c r="C191" t="e">
        <f>VLOOKUP(A191, tblSalaries[[#All],[Selected Region]:[Years of Experience]], 14, FALSE)</f>
        <v>#N/A</v>
      </c>
      <c r="D191" t="e">
        <f>VLOOKUP(A191, tblSalaries[[#All],[Selected Region]:[Hrs]], 13, FALSE)</f>
        <v>#N/A</v>
      </c>
    </row>
    <row r="192" spans="1:4">
      <c r="A192">
        <v>189</v>
      </c>
      <c r="B192" s="2" t="e">
        <f>VLOOKUP(A192, tblSalaries[[#All],[Selected Region]:[Salary in USD]], 6, FALSE)</f>
        <v>#N/A</v>
      </c>
      <c r="C192" t="e">
        <f>VLOOKUP(A192, tblSalaries[[#All],[Selected Region]:[Years of Experience]], 14, FALSE)</f>
        <v>#N/A</v>
      </c>
      <c r="D192" t="e">
        <f>VLOOKUP(A192, tblSalaries[[#All],[Selected Region]:[Hrs]], 13, FALSE)</f>
        <v>#N/A</v>
      </c>
    </row>
    <row r="193" spans="1:4">
      <c r="A193">
        <v>190</v>
      </c>
      <c r="B193" s="2" t="e">
        <f>VLOOKUP(A193, tblSalaries[[#All],[Selected Region]:[Salary in USD]], 6, FALSE)</f>
        <v>#N/A</v>
      </c>
      <c r="C193" t="e">
        <f>VLOOKUP(A193, tblSalaries[[#All],[Selected Region]:[Years of Experience]], 14, FALSE)</f>
        <v>#N/A</v>
      </c>
      <c r="D193" t="e">
        <f>VLOOKUP(A193, tblSalaries[[#All],[Selected Region]:[Hrs]], 13, FALSE)</f>
        <v>#N/A</v>
      </c>
    </row>
    <row r="194" spans="1:4">
      <c r="A194">
        <v>191</v>
      </c>
      <c r="B194" s="2" t="e">
        <f>VLOOKUP(A194, tblSalaries[[#All],[Selected Region]:[Salary in USD]], 6, FALSE)</f>
        <v>#N/A</v>
      </c>
      <c r="C194" t="e">
        <f>VLOOKUP(A194, tblSalaries[[#All],[Selected Region]:[Years of Experience]], 14, FALSE)</f>
        <v>#N/A</v>
      </c>
      <c r="D194" t="e">
        <f>VLOOKUP(A194, tblSalaries[[#All],[Selected Region]:[Hrs]], 13, FALSE)</f>
        <v>#N/A</v>
      </c>
    </row>
    <row r="195" spans="1:4">
      <c r="A195">
        <v>192</v>
      </c>
      <c r="B195" s="2" t="e">
        <f>VLOOKUP(A195, tblSalaries[[#All],[Selected Region]:[Salary in USD]], 6, FALSE)</f>
        <v>#N/A</v>
      </c>
      <c r="C195" t="e">
        <f>VLOOKUP(A195, tblSalaries[[#All],[Selected Region]:[Years of Experience]], 14, FALSE)</f>
        <v>#N/A</v>
      </c>
      <c r="D195" t="e">
        <f>VLOOKUP(A195, tblSalaries[[#All],[Selected Region]:[Hrs]], 13, FALSE)</f>
        <v>#N/A</v>
      </c>
    </row>
    <row r="196" spans="1:4">
      <c r="A196">
        <v>193</v>
      </c>
      <c r="B196" s="2" t="e">
        <f>VLOOKUP(A196, tblSalaries[[#All],[Selected Region]:[Salary in USD]], 6, FALSE)</f>
        <v>#N/A</v>
      </c>
      <c r="C196" t="e">
        <f>VLOOKUP(A196, tblSalaries[[#All],[Selected Region]:[Years of Experience]], 14, FALSE)</f>
        <v>#N/A</v>
      </c>
      <c r="D196" t="e">
        <f>VLOOKUP(A196, tblSalaries[[#All],[Selected Region]:[Hrs]], 13, FALSE)</f>
        <v>#N/A</v>
      </c>
    </row>
    <row r="197" spans="1:4">
      <c r="A197">
        <v>194</v>
      </c>
      <c r="B197" s="2" t="e">
        <f>VLOOKUP(A197, tblSalaries[[#All],[Selected Region]:[Salary in USD]], 6, FALSE)</f>
        <v>#N/A</v>
      </c>
      <c r="C197" t="e">
        <f>VLOOKUP(A197, tblSalaries[[#All],[Selected Region]:[Years of Experience]], 14, FALSE)</f>
        <v>#N/A</v>
      </c>
      <c r="D197" t="e">
        <f>VLOOKUP(A197, tblSalaries[[#All],[Selected Region]:[Hrs]], 13, FALSE)</f>
        <v>#N/A</v>
      </c>
    </row>
    <row r="198" spans="1:4">
      <c r="A198">
        <v>195</v>
      </c>
      <c r="B198" s="2" t="e">
        <f>VLOOKUP(A198, tblSalaries[[#All],[Selected Region]:[Salary in USD]], 6, FALSE)</f>
        <v>#N/A</v>
      </c>
      <c r="C198" t="e">
        <f>VLOOKUP(A198, tblSalaries[[#All],[Selected Region]:[Years of Experience]], 14, FALSE)</f>
        <v>#N/A</v>
      </c>
      <c r="D198" t="e">
        <f>VLOOKUP(A198, tblSalaries[[#All],[Selected Region]:[Hrs]], 13, FALSE)</f>
        <v>#N/A</v>
      </c>
    </row>
    <row r="199" spans="1:4">
      <c r="A199">
        <v>196</v>
      </c>
      <c r="B199" s="2" t="e">
        <f>VLOOKUP(A199, tblSalaries[[#All],[Selected Region]:[Salary in USD]], 6, FALSE)</f>
        <v>#N/A</v>
      </c>
      <c r="C199" t="e">
        <f>VLOOKUP(A199, tblSalaries[[#All],[Selected Region]:[Years of Experience]], 14, FALSE)</f>
        <v>#N/A</v>
      </c>
      <c r="D199" t="e">
        <f>VLOOKUP(A199, tblSalaries[[#All],[Selected Region]:[Hrs]], 13, FALSE)</f>
        <v>#N/A</v>
      </c>
    </row>
    <row r="200" spans="1:4">
      <c r="A200">
        <v>197</v>
      </c>
      <c r="B200" s="2" t="e">
        <f>VLOOKUP(A200, tblSalaries[[#All],[Selected Region]:[Salary in USD]], 6, FALSE)</f>
        <v>#N/A</v>
      </c>
      <c r="C200" t="e">
        <f>VLOOKUP(A200, tblSalaries[[#All],[Selected Region]:[Years of Experience]], 14, FALSE)</f>
        <v>#N/A</v>
      </c>
      <c r="D200" t="e">
        <f>VLOOKUP(A200, tblSalaries[[#All],[Selected Region]:[Hrs]], 13, FALSE)</f>
        <v>#N/A</v>
      </c>
    </row>
    <row r="201" spans="1:4">
      <c r="A201">
        <v>198</v>
      </c>
      <c r="B201" s="2" t="e">
        <f>VLOOKUP(A201, tblSalaries[[#All],[Selected Region]:[Salary in USD]], 6, FALSE)</f>
        <v>#N/A</v>
      </c>
      <c r="C201" t="e">
        <f>VLOOKUP(A201, tblSalaries[[#All],[Selected Region]:[Years of Experience]], 14, FALSE)</f>
        <v>#N/A</v>
      </c>
      <c r="D201" t="e">
        <f>VLOOKUP(A201, tblSalaries[[#All],[Selected Region]:[Hrs]], 13, FALSE)</f>
        <v>#N/A</v>
      </c>
    </row>
    <row r="202" spans="1:4">
      <c r="A202">
        <v>199</v>
      </c>
      <c r="B202" s="2" t="e">
        <f>VLOOKUP(A202, tblSalaries[[#All],[Selected Region]:[Salary in USD]], 6, FALSE)</f>
        <v>#N/A</v>
      </c>
      <c r="C202" t="e">
        <f>VLOOKUP(A202, tblSalaries[[#All],[Selected Region]:[Years of Experience]], 14, FALSE)</f>
        <v>#N/A</v>
      </c>
      <c r="D202" t="e">
        <f>VLOOKUP(A202, tblSalaries[[#All],[Selected Region]:[Hrs]], 13, FALSE)</f>
        <v>#N/A</v>
      </c>
    </row>
    <row r="203" spans="1:4">
      <c r="A203">
        <v>200</v>
      </c>
      <c r="B203" s="2" t="e">
        <f>VLOOKUP(A203, tblSalaries[[#All],[Selected Region]:[Salary in USD]], 6, FALSE)</f>
        <v>#N/A</v>
      </c>
      <c r="C203" t="e">
        <f>VLOOKUP(A203, tblSalaries[[#All],[Selected Region]:[Years of Experience]], 14, FALSE)</f>
        <v>#N/A</v>
      </c>
      <c r="D203" t="e">
        <f>VLOOKUP(A203, tblSalaries[[#All],[Selected Region]:[Hrs]], 13, FALSE)</f>
        <v>#N/A</v>
      </c>
    </row>
    <row r="204" spans="1:4">
      <c r="A204">
        <v>201</v>
      </c>
      <c r="B204" s="2" t="e">
        <f>VLOOKUP(A204, tblSalaries[[#All],[Selected Region]:[Salary in USD]], 6, FALSE)</f>
        <v>#N/A</v>
      </c>
      <c r="C204" t="e">
        <f>VLOOKUP(A204, tblSalaries[[#All],[Selected Region]:[Years of Experience]], 14, FALSE)</f>
        <v>#N/A</v>
      </c>
      <c r="D204" t="e">
        <f>VLOOKUP(A204, tblSalaries[[#All],[Selected Region]:[Hrs]], 13, FALSE)</f>
        <v>#N/A</v>
      </c>
    </row>
    <row r="205" spans="1:4">
      <c r="A205">
        <v>202</v>
      </c>
      <c r="B205" s="2" t="e">
        <f>VLOOKUP(A205, tblSalaries[[#All],[Selected Region]:[Salary in USD]], 6, FALSE)</f>
        <v>#N/A</v>
      </c>
      <c r="C205" t="e">
        <f>VLOOKUP(A205, tblSalaries[[#All],[Selected Region]:[Years of Experience]], 14, FALSE)</f>
        <v>#N/A</v>
      </c>
      <c r="D205" t="e">
        <f>VLOOKUP(A205, tblSalaries[[#All],[Selected Region]:[Hrs]], 13, FALSE)</f>
        <v>#N/A</v>
      </c>
    </row>
    <row r="206" spans="1:4">
      <c r="A206">
        <v>203</v>
      </c>
      <c r="B206" s="2" t="e">
        <f>VLOOKUP(A206, tblSalaries[[#All],[Selected Region]:[Salary in USD]], 6, FALSE)</f>
        <v>#N/A</v>
      </c>
      <c r="C206" t="e">
        <f>VLOOKUP(A206, tblSalaries[[#All],[Selected Region]:[Years of Experience]], 14, FALSE)</f>
        <v>#N/A</v>
      </c>
      <c r="D206" t="e">
        <f>VLOOKUP(A206, tblSalaries[[#All],[Selected Region]:[Hrs]], 13, FALSE)</f>
        <v>#N/A</v>
      </c>
    </row>
    <row r="207" spans="1:4">
      <c r="A207">
        <v>204</v>
      </c>
      <c r="B207" s="2" t="e">
        <f>VLOOKUP(A207, tblSalaries[[#All],[Selected Region]:[Salary in USD]], 6, FALSE)</f>
        <v>#N/A</v>
      </c>
      <c r="C207" t="e">
        <f>VLOOKUP(A207, tblSalaries[[#All],[Selected Region]:[Years of Experience]], 14, FALSE)</f>
        <v>#N/A</v>
      </c>
      <c r="D207" t="e">
        <f>VLOOKUP(A207, tblSalaries[[#All],[Selected Region]:[Hrs]], 13, FALSE)</f>
        <v>#N/A</v>
      </c>
    </row>
    <row r="208" spans="1:4">
      <c r="A208">
        <v>205</v>
      </c>
      <c r="B208" s="2" t="e">
        <f>VLOOKUP(A208, tblSalaries[[#All],[Selected Region]:[Salary in USD]], 6, FALSE)</f>
        <v>#N/A</v>
      </c>
      <c r="C208" t="e">
        <f>VLOOKUP(A208, tblSalaries[[#All],[Selected Region]:[Years of Experience]], 14, FALSE)</f>
        <v>#N/A</v>
      </c>
      <c r="D208" t="e">
        <f>VLOOKUP(A208, tblSalaries[[#All],[Selected Region]:[Hrs]], 13, FALSE)</f>
        <v>#N/A</v>
      </c>
    </row>
    <row r="209" spans="1:4">
      <c r="A209">
        <v>206</v>
      </c>
      <c r="B209" s="2" t="e">
        <f>VLOOKUP(A209, tblSalaries[[#All],[Selected Region]:[Salary in USD]], 6, FALSE)</f>
        <v>#N/A</v>
      </c>
      <c r="C209" t="e">
        <f>VLOOKUP(A209, tblSalaries[[#All],[Selected Region]:[Years of Experience]], 14, FALSE)</f>
        <v>#N/A</v>
      </c>
      <c r="D209" t="e">
        <f>VLOOKUP(A209, tblSalaries[[#All],[Selected Region]:[Hrs]], 13, FALSE)</f>
        <v>#N/A</v>
      </c>
    </row>
    <row r="210" spans="1:4">
      <c r="A210">
        <v>207</v>
      </c>
      <c r="B210" s="2" t="e">
        <f>VLOOKUP(A210, tblSalaries[[#All],[Selected Region]:[Salary in USD]], 6, FALSE)</f>
        <v>#N/A</v>
      </c>
      <c r="C210" t="e">
        <f>VLOOKUP(A210, tblSalaries[[#All],[Selected Region]:[Years of Experience]], 14, FALSE)</f>
        <v>#N/A</v>
      </c>
      <c r="D210" t="e">
        <f>VLOOKUP(A210, tblSalaries[[#All],[Selected Region]:[Hrs]], 13, FALSE)</f>
        <v>#N/A</v>
      </c>
    </row>
    <row r="211" spans="1:4">
      <c r="A211">
        <v>208</v>
      </c>
      <c r="B211" s="2" t="e">
        <f>VLOOKUP(A211, tblSalaries[[#All],[Selected Region]:[Salary in USD]], 6, FALSE)</f>
        <v>#N/A</v>
      </c>
      <c r="C211" t="e">
        <f>VLOOKUP(A211, tblSalaries[[#All],[Selected Region]:[Years of Experience]], 14, FALSE)</f>
        <v>#N/A</v>
      </c>
      <c r="D211" t="e">
        <f>VLOOKUP(A211, tblSalaries[[#All],[Selected Region]:[Hrs]], 13, FALSE)</f>
        <v>#N/A</v>
      </c>
    </row>
    <row r="212" spans="1:4">
      <c r="A212">
        <v>209</v>
      </c>
      <c r="B212" s="2" t="e">
        <f>VLOOKUP(A212, tblSalaries[[#All],[Selected Region]:[Salary in USD]], 6, FALSE)</f>
        <v>#N/A</v>
      </c>
      <c r="C212" t="e">
        <f>VLOOKUP(A212, tblSalaries[[#All],[Selected Region]:[Years of Experience]], 14, FALSE)</f>
        <v>#N/A</v>
      </c>
      <c r="D212" t="e">
        <f>VLOOKUP(A212, tblSalaries[[#All],[Selected Region]:[Hrs]], 13, FALSE)</f>
        <v>#N/A</v>
      </c>
    </row>
    <row r="213" spans="1:4">
      <c r="A213">
        <v>210</v>
      </c>
      <c r="B213" s="2" t="e">
        <f>VLOOKUP(A213, tblSalaries[[#All],[Selected Region]:[Salary in USD]], 6, FALSE)</f>
        <v>#N/A</v>
      </c>
      <c r="C213" t="e">
        <f>VLOOKUP(A213, tblSalaries[[#All],[Selected Region]:[Years of Experience]], 14, FALSE)</f>
        <v>#N/A</v>
      </c>
      <c r="D213" t="e">
        <f>VLOOKUP(A213, tblSalaries[[#All],[Selected Region]:[Hrs]], 13, FALSE)</f>
        <v>#N/A</v>
      </c>
    </row>
    <row r="214" spans="1:4">
      <c r="A214">
        <v>211</v>
      </c>
      <c r="B214" s="2" t="e">
        <f>VLOOKUP(A214, tblSalaries[[#All],[Selected Region]:[Salary in USD]], 6, FALSE)</f>
        <v>#N/A</v>
      </c>
      <c r="C214" t="e">
        <f>VLOOKUP(A214, tblSalaries[[#All],[Selected Region]:[Years of Experience]], 14, FALSE)</f>
        <v>#N/A</v>
      </c>
      <c r="D214" t="e">
        <f>VLOOKUP(A214, tblSalaries[[#All],[Selected Region]:[Hrs]], 13, FALSE)</f>
        <v>#N/A</v>
      </c>
    </row>
    <row r="215" spans="1:4">
      <c r="A215">
        <v>212</v>
      </c>
      <c r="B215" s="2" t="e">
        <f>VLOOKUP(A215, tblSalaries[[#All],[Selected Region]:[Salary in USD]], 6, FALSE)</f>
        <v>#N/A</v>
      </c>
      <c r="C215" t="e">
        <f>VLOOKUP(A215, tblSalaries[[#All],[Selected Region]:[Years of Experience]], 14, FALSE)</f>
        <v>#N/A</v>
      </c>
      <c r="D215" t="e">
        <f>VLOOKUP(A215, tblSalaries[[#All],[Selected Region]:[Hrs]], 13, FALSE)</f>
        <v>#N/A</v>
      </c>
    </row>
    <row r="216" spans="1:4">
      <c r="A216">
        <v>213</v>
      </c>
      <c r="B216" s="2" t="e">
        <f>VLOOKUP(A216, tblSalaries[[#All],[Selected Region]:[Salary in USD]], 6, FALSE)</f>
        <v>#N/A</v>
      </c>
      <c r="C216" t="e">
        <f>VLOOKUP(A216, tblSalaries[[#All],[Selected Region]:[Years of Experience]], 14, FALSE)</f>
        <v>#N/A</v>
      </c>
      <c r="D216" t="e">
        <f>VLOOKUP(A216, tblSalaries[[#All],[Selected Region]:[Hrs]], 13, FALSE)</f>
        <v>#N/A</v>
      </c>
    </row>
    <row r="217" spans="1:4">
      <c r="A217">
        <v>214</v>
      </c>
      <c r="B217" s="2" t="e">
        <f>VLOOKUP(A217, tblSalaries[[#All],[Selected Region]:[Salary in USD]], 6, FALSE)</f>
        <v>#N/A</v>
      </c>
      <c r="C217" t="e">
        <f>VLOOKUP(A217, tblSalaries[[#All],[Selected Region]:[Years of Experience]], 14, FALSE)</f>
        <v>#N/A</v>
      </c>
      <c r="D217" t="e">
        <f>VLOOKUP(A217, tblSalaries[[#All],[Selected Region]:[Hrs]], 13, FALSE)</f>
        <v>#N/A</v>
      </c>
    </row>
    <row r="218" spans="1:4">
      <c r="A218">
        <v>215</v>
      </c>
      <c r="B218" s="2" t="e">
        <f>VLOOKUP(A218, tblSalaries[[#All],[Selected Region]:[Salary in USD]], 6, FALSE)</f>
        <v>#N/A</v>
      </c>
      <c r="C218" t="e">
        <f>VLOOKUP(A218, tblSalaries[[#All],[Selected Region]:[Years of Experience]], 14, FALSE)</f>
        <v>#N/A</v>
      </c>
      <c r="D218" t="e">
        <f>VLOOKUP(A218, tblSalaries[[#All],[Selected Region]:[Hrs]], 13, FALSE)</f>
        <v>#N/A</v>
      </c>
    </row>
    <row r="219" spans="1:4">
      <c r="A219">
        <v>216</v>
      </c>
      <c r="B219" s="2" t="e">
        <f>VLOOKUP(A219, tblSalaries[[#All],[Selected Region]:[Salary in USD]], 6, FALSE)</f>
        <v>#N/A</v>
      </c>
      <c r="C219" t="e">
        <f>VLOOKUP(A219, tblSalaries[[#All],[Selected Region]:[Years of Experience]], 14, FALSE)</f>
        <v>#N/A</v>
      </c>
      <c r="D219" t="e">
        <f>VLOOKUP(A219, tblSalaries[[#All],[Selected Region]:[Hrs]], 13, FALSE)</f>
        <v>#N/A</v>
      </c>
    </row>
    <row r="220" spans="1:4">
      <c r="A220">
        <v>217</v>
      </c>
      <c r="B220" s="2" t="e">
        <f>VLOOKUP(A220, tblSalaries[[#All],[Selected Region]:[Salary in USD]], 6, FALSE)</f>
        <v>#N/A</v>
      </c>
      <c r="C220" t="e">
        <f>VLOOKUP(A220, tblSalaries[[#All],[Selected Region]:[Years of Experience]], 14, FALSE)</f>
        <v>#N/A</v>
      </c>
      <c r="D220" t="e">
        <f>VLOOKUP(A220, tblSalaries[[#All],[Selected Region]:[Hrs]], 13, FALSE)</f>
        <v>#N/A</v>
      </c>
    </row>
    <row r="221" spans="1:4">
      <c r="A221">
        <v>218</v>
      </c>
      <c r="B221" s="2" t="e">
        <f>VLOOKUP(A221, tblSalaries[[#All],[Selected Region]:[Salary in USD]], 6, FALSE)</f>
        <v>#N/A</v>
      </c>
      <c r="C221" t="e">
        <f>VLOOKUP(A221, tblSalaries[[#All],[Selected Region]:[Years of Experience]], 14, FALSE)</f>
        <v>#N/A</v>
      </c>
      <c r="D221" t="e">
        <f>VLOOKUP(A221, tblSalaries[[#All],[Selected Region]:[Hrs]], 13, FALSE)</f>
        <v>#N/A</v>
      </c>
    </row>
    <row r="222" spans="1:4">
      <c r="A222">
        <v>219</v>
      </c>
      <c r="B222" s="2" t="e">
        <f>VLOOKUP(A222, tblSalaries[[#All],[Selected Region]:[Salary in USD]], 6, FALSE)</f>
        <v>#N/A</v>
      </c>
      <c r="C222" t="e">
        <f>VLOOKUP(A222, tblSalaries[[#All],[Selected Region]:[Years of Experience]], 14, FALSE)</f>
        <v>#N/A</v>
      </c>
      <c r="D222" t="e">
        <f>VLOOKUP(A222, tblSalaries[[#All],[Selected Region]:[Hrs]], 13, FALSE)</f>
        <v>#N/A</v>
      </c>
    </row>
    <row r="223" spans="1:4">
      <c r="A223">
        <v>220</v>
      </c>
      <c r="B223" s="2" t="e">
        <f>VLOOKUP(A223, tblSalaries[[#All],[Selected Region]:[Salary in USD]], 6, FALSE)</f>
        <v>#N/A</v>
      </c>
      <c r="C223" t="e">
        <f>VLOOKUP(A223, tblSalaries[[#All],[Selected Region]:[Years of Experience]], 14, FALSE)</f>
        <v>#N/A</v>
      </c>
      <c r="D223" t="e">
        <f>VLOOKUP(A223, tblSalaries[[#All],[Selected Region]:[Hrs]], 13, FALSE)</f>
        <v>#N/A</v>
      </c>
    </row>
    <row r="224" spans="1:4">
      <c r="A224">
        <v>221</v>
      </c>
      <c r="B224" s="2" t="e">
        <f>VLOOKUP(A224, tblSalaries[[#All],[Selected Region]:[Salary in USD]], 6, FALSE)</f>
        <v>#N/A</v>
      </c>
      <c r="C224" t="e">
        <f>VLOOKUP(A224, tblSalaries[[#All],[Selected Region]:[Years of Experience]], 14, FALSE)</f>
        <v>#N/A</v>
      </c>
      <c r="D224" t="e">
        <f>VLOOKUP(A224, tblSalaries[[#All],[Selected Region]:[Hrs]], 13, FALSE)</f>
        <v>#N/A</v>
      </c>
    </row>
    <row r="225" spans="1:4">
      <c r="A225">
        <v>222</v>
      </c>
      <c r="B225" s="2" t="e">
        <f>VLOOKUP(A225, tblSalaries[[#All],[Selected Region]:[Salary in USD]], 6, FALSE)</f>
        <v>#N/A</v>
      </c>
      <c r="C225" t="e">
        <f>VLOOKUP(A225, tblSalaries[[#All],[Selected Region]:[Years of Experience]], 14, FALSE)</f>
        <v>#N/A</v>
      </c>
      <c r="D225" t="e">
        <f>VLOOKUP(A225, tblSalaries[[#All],[Selected Region]:[Hrs]], 13, FALSE)</f>
        <v>#N/A</v>
      </c>
    </row>
    <row r="226" spans="1:4">
      <c r="A226">
        <v>223</v>
      </c>
      <c r="B226" s="2" t="e">
        <f>VLOOKUP(A226, tblSalaries[[#All],[Selected Region]:[Salary in USD]], 6, FALSE)</f>
        <v>#N/A</v>
      </c>
      <c r="C226" t="e">
        <f>VLOOKUP(A226, tblSalaries[[#All],[Selected Region]:[Years of Experience]], 14, FALSE)</f>
        <v>#N/A</v>
      </c>
      <c r="D226" t="e">
        <f>VLOOKUP(A226, tblSalaries[[#All],[Selected Region]:[Hrs]], 13, FALSE)</f>
        <v>#N/A</v>
      </c>
    </row>
    <row r="227" spans="1:4">
      <c r="A227">
        <v>224</v>
      </c>
      <c r="B227" s="2" t="e">
        <f>VLOOKUP(A227, tblSalaries[[#All],[Selected Region]:[Salary in USD]], 6, FALSE)</f>
        <v>#N/A</v>
      </c>
      <c r="C227" t="e">
        <f>VLOOKUP(A227, tblSalaries[[#All],[Selected Region]:[Years of Experience]], 14, FALSE)</f>
        <v>#N/A</v>
      </c>
      <c r="D227" t="e">
        <f>VLOOKUP(A227, tblSalaries[[#All],[Selected Region]:[Hrs]], 13, FALSE)</f>
        <v>#N/A</v>
      </c>
    </row>
    <row r="228" spans="1:4">
      <c r="A228">
        <v>225</v>
      </c>
      <c r="B228" s="2" t="e">
        <f>VLOOKUP(A228, tblSalaries[[#All],[Selected Region]:[Salary in USD]], 6, FALSE)</f>
        <v>#N/A</v>
      </c>
      <c r="C228" t="e">
        <f>VLOOKUP(A228, tblSalaries[[#All],[Selected Region]:[Years of Experience]], 14, FALSE)</f>
        <v>#N/A</v>
      </c>
      <c r="D228" t="e">
        <f>VLOOKUP(A228, tblSalaries[[#All],[Selected Region]:[Hrs]], 13, FALSE)</f>
        <v>#N/A</v>
      </c>
    </row>
    <row r="229" spans="1:4">
      <c r="A229">
        <v>226</v>
      </c>
      <c r="B229" s="2" t="e">
        <f>VLOOKUP(A229, tblSalaries[[#All],[Selected Region]:[Salary in USD]], 6, FALSE)</f>
        <v>#N/A</v>
      </c>
      <c r="C229" t="e">
        <f>VLOOKUP(A229, tblSalaries[[#All],[Selected Region]:[Years of Experience]], 14, FALSE)</f>
        <v>#N/A</v>
      </c>
      <c r="D229" t="e">
        <f>VLOOKUP(A229, tblSalaries[[#All],[Selected Region]:[Hrs]], 13, FALSE)</f>
        <v>#N/A</v>
      </c>
    </row>
    <row r="230" spans="1:4">
      <c r="A230">
        <v>227</v>
      </c>
      <c r="B230" s="2" t="e">
        <f>VLOOKUP(A230, tblSalaries[[#All],[Selected Region]:[Salary in USD]], 6, FALSE)</f>
        <v>#N/A</v>
      </c>
      <c r="C230" t="e">
        <f>VLOOKUP(A230, tblSalaries[[#All],[Selected Region]:[Years of Experience]], 14, FALSE)</f>
        <v>#N/A</v>
      </c>
      <c r="D230" t="e">
        <f>VLOOKUP(A230, tblSalaries[[#All],[Selected Region]:[Hrs]], 13, FALSE)</f>
        <v>#N/A</v>
      </c>
    </row>
    <row r="231" spans="1:4">
      <c r="A231">
        <v>228</v>
      </c>
      <c r="B231" s="2" t="e">
        <f>VLOOKUP(A231, tblSalaries[[#All],[Selected Region]:[Salary in USD]], 6, FALSE)</f>
        <v>#N/A</v>
      </c>
      <c r="C231" t="e">
        <f>VLOOKUP(A231, tblSalaries[[#All],[Selected Region]:[Years of Experience]], 14, FALSE)</f>
        <v>#N/A</v>
      </c>
      <c r="D231" t="e">
        <f>VLOOKUP(A231, tblSalaries[[#All],[Selected Region]:[Hrs]], 13, FALSE)</f>
        <v>#N/A</v>
      </c>
    </row>
    <row r="232" spans="1:4">
      <c r="A232">
        <v>229</v>
      </c>
      <c r="B232" s="2" t="e">
        <f>VLOOKUP(A232, tblSalaries[[#All],[Selected Region]:[Salary in USD]], 6, FALSE)</f>
        <v>#N/A</v>
      </c>
      <c r="C232" t="e">
        <f>VLOOKUP(A232, tblSalaries[[#All],[Selected Region]:[Years of Experience]], 14, FALSE)</f>
        <v>#N/A</v>
      </c>
      <c r="D232" t="e">
        <f>VLOOKUP(A232, tblSalaries[[#All],[Selected Region]:[Hrs]], 13, FALSE)</f>
        <v>#N/A</v>
      </c>
    </row>
    <row r="233" spans="1:4">
      <c r="A233">
        <v>230</v>
      </c>
      <c r="B233" s="2" t="e">
        <f>VLOOKUP(A233, tblSalaries[[#All],[Selected Region]:[Salary in USD]], 6, FALSE)</f>
        <v>#N/A</v>
      </c>
      <c r="C233" t="e">
        <f>VLOOKUP(A233, tblSalaries[[#All],[Selected Region]:[Years of Experience]], 14, FALSE)</f>
        <v>#N/A</v>
      </c>
      <c r="D233" t="e">
        <f>VLOOKUP(A233, tblSalaries[[#All],[Selected Region]:[Hrs]], 13, FALSE)</f>
        <v>#N/A</v>
      </c>
    </row>
    <row r="234" spans="1:4">
      <c r="A234">
        <v>231</v>
      </c>
      <c r="B234" s="2" t="e">
        <f>VLOOKUP(A234, tblSalaries[[#All],[Selected Region]:[Salary in USD]], 6, FALSE)</f>
        <v>#N/A</v>
      </c>
      <c r="C234" t="e">
        <f>VLOOKUP(A234, tblSalaries[[#All],[Selected Region]:[Years of Experience]], 14, FALSE)</f>
        <v>#N/A</v>
      </c>
      <c r="D234" t="e">
        <f>VLOOKUP(A234, tblSalaries[[#All],[Selected Region]:[Hrs]], 13, FALSE)</f>
        <v>#N/A</v>
      </c>
    </row>
    <row r="235" spans="1:4">
      <c r="A235">
        <v>232</v>
      </c>
      <c r="B235" s="2" t="e">
        <f>VLOOKUP(A235, tblSalaries[[#All],[Selected Region]:[Salary in USD]], 6, FALSE)</f>
        <v>#N/A</v>
      </c>
      <c r="C235" t="e">
        <f>VLOOKUP(A235, tblSalaries[[#All],[Selected Region]:[Years of Experience]], 14, FALSE)</f>
        <v>#N/A</v>
      </c>
      <c r="D235" t="e">
        <f>VLOOKUP(A235, tblSalaries[[#All],[Selected Region]:[Hrs]], 13, FALSE)</f>
        <v>#N/A</v>
      </c>
    </row>
    <row r="236" spans="1:4">
      <c r="A236">
        <v>233</v>
      </c>
      <c r="B236" s="2" t="e">
        <f>VLOOKUP(A236, tblSalaries[[#All],[Selected Region]:[Salary in USD]], 6, FALSE)</f>
        <v>#N/A</v>
      </c>
      <c r="C236" t="e">
        <f>VLOOKUP(A236, tblSalaries[[#All],[Selected Region]:[Years of Experience]], 14, FALSE)</f>
        <v>#N/A</v>
      </c>
      <c r="D236" t="e">
        <f>VLOOKUP(A236, tblSalaries[[#All],[Selected Region]:[Hrs]], 13, FALSE)</f>
        <v>#N/A</v>
      </c>
    </row>
    <row r="237" spans="1:4">
      <c r="A237">
        <v>234</v>
      </c>
      <c r="B237" s="2" t="e">
        <f>VLOOKUP(A237, tblSalaries[[#All],[Selected Region]:[Salary in USD]], 6, FALSE)</f>
        <v>#N/A</v>
      </c>
      <c r="C237" t="e">
        <f>VLOOKUP(A237, tblSalaries[[#All],[Selected Region]:[Years of Experience]], 14, FALSE)</f>
        <v>#N/A</v>
      </c>
      <c r="D237" t="e">
        <f>VLOOKUP(A237, tblSalaries[[#All],[Selected Region]:[Hrs]], 13, FALSE)</f>
        <v>#N/A</v>
      </c>
    </row>
    <row r="238" spans="1:4">
      <c r="A238">
        <v>235</v>
      </c>
      <c r="B238" s="2" t="e">
        <f>VLOOKUP(A238, tblSalaries[[#All],[Selected Region]:[Salary in USD]], 6, FALSE)</f>
        <v>#N/A</v>
      </c>
      <c r="C238" t="e">
        <f>VLOOKUP(A238, tblSalaries[[#All],[Selected Region]:[Years of Experience]], 14, FALSE)</f>
        <v>#N/A</v>
      </c>
      <c r="D238" t="e">
        <f>VLOOKUP(A238, tblSalaries[[#All],[Selected Region]:[Hrs]], 13, FALSE)</f>
        <v>#N/A</v>
      </c>
    </row>
    <row r="239" spans="1:4">
      <c r="A239">
        <v>236</v>
      </c>
      <c r="B239" s="2" t="e">
        <f>VLOOKUP(A239, tblSalaries[[#All],[Selected Region]:[Salary in USD]], 6, FALSE)</f>
        <v>#N/A</v>
      </c>
      <c r="C239" t="e">
        <f>VLOOKUP(A239, tblSalaries[[#All],[Selected Region]:[Years of Experience]], 14, FALSE)</f>
        <v>#N/A</v>
      </c>
      <c r="D239" t="e">
        <f>VLOOKUP(A239, tblSalaries[[#All],[Selected Region]:[Hrs]], 13, FALSE)</f>
        <v>#N/A</v>
      </c>
    </row>
    <row r="240" spans="1:4">
      <c r="A240">
        <v>237</v>
      </c>
      <c r="B240" s="2" t="e">
        <f>VLOOKUP(A240, tblSalaries[[#All],[Selected Region]:[Salary in USD]], 6, FALSE)</f>
        <v>#N/A</v>
      </c>
      <c r="C240" t="e">
        <f>VLOOKUP(A240, tblSalaries[[#All],[Selected Region]:[Years of Experience]], 14, FALSE)</f>
        <v>#N/A</v>
      </c>
      <c r="D240" t="e">
        <f>VLOOKUP(A240, tblSalaries[[#All],[Selected Region]:[Hrs]], 13, FALSE)</f>
        <v>#N/A</v>
      </c>
    </row>
    <row r="241" spans="1:4">
      <c r="A241">
        <v>238</v>
      </c>
      <c r="B241" s="2" t="e">
        <f>VLOOKUP(A241, tblSalaries[[#All],[Selected Region]:[Salary in USD]], 6, FALSE)</f>
        <v>#N/A</v>
      </c>
      <c r="C241" t="e">
        <f>VLOOKUP(A241, tblSalaries[[#All],[Selected Region]:[Years of Experience]], 14, FALSE)</f>
        <v>#N/A</v>
      </c>
      <c r="D241" t="e">
        <f>VLOOKUP(A241, tblSalaries[[#All],[Selected Region]:[Hrs]], 13, FALSE)</f>
        <v>#N/A</v>
      </c>
    </row>
    <row r="242" spans="1:4">
      <c r="A242">
        <v>239</v>
      </c>
      <c r="B242" s="2" t="e">
        <f>VLOOKUP(A242, tblSalaries[[#All],[Selected Region]:[Salary in USD]], 6, FALSE)</f>
        <v>#N/A</v>
      </c>
      <c r="C242" t="e">
        <f>VLOOKUP(A242, tblSalaries[[#All],[Selected Region]:[Years of Experience]], 14, FALSE)</f>
        <v>#N/A</v>
      </c>
      <c r="D242" t="e">
        <f>VLOOKUP(A242, tblSalaries[[#All],[Selected Region]:[Hrs]], 13, FALSE)</f>
        <v>#N/A</v>
      </c>
    </row>
    <row r="243" spans="1:4">
      <c r="A243">
        <v>240</v>
      </c>
      <c r="B243" s="2" t="e">
        <f>VLOOKUP(A243, tblSalaries[[#All],[Selected Region]:[Salary in USD]], 6, FALSE)</f>
        <v>#N/A</v>
      </c>
      <c r="C243" t="e">
        <f>VLOOKUP(A243, tblSalaries[[#All],[Selected Region]:[Years of Experience]], 14, FALSE)</f>
        <v>#N/A</v>
      </c>
      <c r="D243" t="e">
        <f>VLOOKUP(A243, tblSalaries[[#All],[Selected Region]:[Hrs]], 13, FALSE)</f>
        <v>#N/A</v>
      </c>
    </row>
    <row r="244" spans="1:4">
      <c r="A244">
        <v>241</v>
      </c>
      <c r="B244" s="2" t="e">
        <f>VLOOKUP(A244, tblSalaries[[#All],[Selected Region]:[Salary in USD]], 6, FALSE)</f>
        <v>#N/A</v>
      </c>
      <c r="C244" t="e">
        <f>VLOOKUP(A244, tblSalaries[[#All],[Selected Region]:[Years of Experience]], 14, FALSE)</f>
        <v>#N/A</v>
      </c>
      <c r="D244" t="e">
        <f>VLOOKUP(A244, tblSalaries[[#All],[Selected Region]:[Hrs]], 13, FALSE)</f>
        <v>#N/A</v>
      </c>
    </row>
    <row r="245" spans="1:4">
      <c r="A245">
        <v>242</v>
      </c>
      <c r="B245" s="2" t="e">
        <f>VLOOKUP(A245, tblSalaries[[#All],[Selected Region]:[Salary in USD]], 6, FALSE)</f>
        <v>#N/A</v>
      </c>
      <c r="C245" t="e">
        <f>VLOOKUP(A245, tblSalaries[[#All],[Selected Region]:[Years of Experience]], 14, FALSE)</f>
        <v>#N/A</v>
      </c>
      <c r="D245" t="e">
        <f>VLOOKUP(A245, tblSalaries[[#All],[Selected Region]:[Hrs]], 13, FALSE)</f>
        <v>#N/A</v>
      </c>
    </row>
    <row r="246" spans="1:4">
      <c r="A246">
        <v>243</v>
      </c>
      <c r="B246" s="2" t="e">
        <f>VLOOKUP(A246, tblSalaries[[#All],[Selected Region]:[Salary in USD]], 6, FALSE)</f>
        <v>#N/A</v>
      </c>
      <c r="C246" t="e">
        <f>VLOOKUP(A246, tblSalaries[[#All],[Selected Region]:[Years of Experience]], 14, FALSE)</f>
        <v>#N/A</v>
      </c>
      <c r="D246" t="e">
        <f>VLOOKUP(A246, tblSalaries[[#All],[Selected Region]:[Hrs]], 13, FALSE)</f>
        <v>#N/A</v>
      </c>
    </row>
    <row r="247" spans="1:4">
      <c r="A247">
        <v>244</v>
      </c>
      <c r="B247" s="2" t="e">
        <f>VLOOKUP(A247, tblSalaries[[#All],[Selected Region]:[Salary in USD]], 6, FALSE)</f>
        <v>#N/A</v>
      </c>
      <c r="C247" t="e">
        <f>VLOOKUP(A247, tblSalaries[[#All],[Selected Region]:[Years of Experience]], 14, FALSE)</f>
        <v>#N/A</v>
      </c>
      <c r="D247" t="e">
        <f>VLOOKUP(A247, tblSalaries[[#All],[Selected Region]:[Hrs]], 13, FALSE)</f>
        <v>#N/A</v>
      </c>
    </row>
    <row r="248" spans="1:4">
      <c r="A248">
        <v>245</v>
      </c>
      <c r="B248" s="2" t="e">
        <f>VLOOKUP(A248, tblSalaries[[#All],[Selected Region]:[Salary in USD]], 6, FALSE)</f>
        <v>#N/A</v>
      </c>
      <c r="C248" t="e">
        <f>VLOOKUP(A248, tblSalaries[[#All],[Selected Region]:[Years of Experience]], 14, FALSE)</f>
        <v>#N/A</v>
      </c>
      <c r="D248" t="e">
        <f>VLOOKUP(A248, tblSalaries[[#All],[Selected Region]:[Hrs]], 13, FALSE)</f>
        <v>#N/A</v>
      </c>
    </row>
    <row r="249" spans="1:4">
      <c r="A249">
        <v>246</v>
      </c>
      <c r="B249" s="2" t="e">
        <f>VLOOKUP(A249, tblSalaries[[#All],[Selected Region]:[Salary in USD]], 6, FALSE)</f>
        <v>#N/A</v>
      </c>
      <c r="C249" t="e">
        <f>VLOOKUP(A249, tblSalaries[[#All],[Selected Region]:[Years of Experience]], 14, FALSE)</f>
        <v>#N/A</v>
      </c>
      <c r="D249" t="e">
        <f>VLOOKUP(A249, tblSalaries[[#All],[Selected Region]:[Hrs]], 13, FALSE)</f>
        <v>#N/A</v>
      </c>
    </row>
    <row r="250" spans="1:4">
      <c r="A250">
        <v>247</v>
      </c>
      <c r="B250" s="2" t="e">
        <f>VLOOKUP(A250, tblSalaries[[#All],[Selected Region]:[Salary in USD]], 6, FALSE)</f>
        <v>#N/A</v>
      </c>
      <c r="C250" t="e">
        <f>VLOOKUP(A250, tblSalaries[[#All],[Selected Region]:[Years of Experience]], 14, FALSE)</f>
        <v>#N/A</v>
      </c>
      <c r="D250" t="e">
        <f>VLOOKUP(A250, tblSalaries[[#All],[Selected Region]:[Hrs]], 13, FALSE)</f>
        <v>#N/A</v>
      </c>
    </row>
    <row r="251" spans="1:4">
      <c r="A251">
        <v>248</v>
      </c>
      <c r="B251" s="2" t="e">
        <f>VLOOKUP(A251, tblSalaries[[#All],[Selected Region]:[Salary in USD]], 6, FALSE)</f>
        <v>#N/A</v>
      </c>
      <c r="C251" t="e">
        <f>VLOOKUP(A251, tblSalaries[[#All],[Selected Region]:[Years of Experience]], 14, FALSE)</f>
        <v>#N/A</v>
      </c>
      <c r="D251" t="e">
        <f>VLOOKUP(A251, tblSalaries[[#All],[Selected Region]:[Hrs]], 13, FALSE)</f>
        <v>#N/A</v>
      </c>
    </row>
    <row r="252" spans="1:4">
      <c r="A252">
        <v>249</v>
      </c>
      <c r="B252" s="2" t="e">
        <f>VLOOKUP(A252, tblSalaries[[#All],[Selected Region]:[Salary in USD]], 6, FALSE)</f>
        <v>#N/A</v>
      </c>
      <c r="C252" t="e">
        <f>VLOOKUP(A252, tblSalaries[[#All],[Selected Region]:[Years of Experience]], 14, FALSE)</f>
        <v>#N/A</v>
      </c>
      <c r="D252" t="e">
        <f>VLOOKUP(A252, tblSalaries[[#All],[Selected Region]:[Hrs]], 13, FALSE)</f>
        <v>#N/A</v>
      </c>
    </row>
    <row r="253" spans="1:4">
      <c r="A253">
        <v>250</v>
      </c>
      <c r="B253" s="2" t="e">
        <f>VLOOKUP(A253, tblSalaries[[#All],[Selected Region]:[Salary in USD]], 6, FALSE)</f>
        <v>#N/A</v>
      </c>
      <c r="C253" t="e">
        <f>VLOOKUP(A253, tblSalaries[[#All],[Selected Region]:[Years of Experience]], 14, FALSE)</f>
        <v>#N/A</v>
      </c>
      <c r="D253" t="e">
        <f>VLOOKUP(A253, tblSalaries[[#All],[Selected Region]:[Hrs]], 13, FALSE)</f>
        <v>#N/A</v>
      </c>
    </row>
    <row r="254" spans="1:4">
      <c r="A254">
        <v>251</v>
      </c>
      <c r="B254" s="2" t="e">
        <f>VLOOKUP(A254, tblSalaries[[#All],[Selected Region]:[Salary in USD]], 6, FALSE)</f>
        <v>#N/A</v>
      </c>
      <c r="C254" t="e">
        <f>VLOOKUP(A254, tblSalaries[[#All],[Selected Region]:[Years of Experience]], 14, FALSE)</f>
        <v>#N/A</v>
      </c>
      <c r="D254" t="e">
        <f>VLOOKUP(A254, tblSalaries[[#All],[Selected Region]:[Hrs]], 13, FALSE)</f>
        <v>#N/A</v>
      </c>
    </row>
    <row r="255" spans="1:4">
      <c r="A255">
        <v>252</v>
      </c>
      <c r="B255" s="2" t="e">
        <f>VLOOKUP(A255, tblSalaries[[#All],[Selected Region]:[Salary in USD]], 6, FALSE)</f>
        <v>#N/A</v>
      </c>
      <c r="C255" t="e">
        <f>VLOOKUP(A255, tblSalaries[[#All],[Selected Region]:[Years of Experience]], 14, FALSE)</f>
        <v>#N/A</v>
      </c>
      <c r="D255" t="e">
        <f>VLOOKUP(A255, tblSalaries[[#All],[Selected Region]:[Hrs]], 13, FALSE)</f>
        <v>#N/A</v>
      </c>
    </row>
    <row r="256" spans="1:4">
      <c r="A256">
        <v>253</v>
      </c>
      <c r="B256" s="2" t="e">
        <f>VLOOKUP(A256, tblSalaries[[#All],[Selected Region]:[Salary in USD]], 6, FALSE)</f>
        <v>#N/A</v>
      </c>
      <c r="C256" t="e">
        <f>VLOOKUP(A256, tblSalaries[[#All],[Selected Region]:[Years of Experience]], 14, FALSE)</f>
        <v>#N/A</v>
      </c>
      <c r="D256" t="e">
        <f>VLOOKUP(A256, tblSalaries[[#All],[Selected Region]:[Hrs]], 13, FALSE)</f>
        <v>#N/A</v>
      </c>
    </row>
    <row r="257" spans="1:4">
      <c r="A257">
        <v>254</v>
      </c>
      <c r="B257" s="2" t="e">
        <f>VLOOKUP(A257, tblSalaries[[#All],[Selected Region]:[Salary in USD]], 6, FALSE)</f>
        <v>#N/A</v>
      </c>
      <c r="C257" t="e">
        <f>VLOOKUP(A257, tblSalaries[[#All],[Selected Region]:[Years of Experience]], 14, FALSE)</f>
        <v>#N/A</v>
      </c>
      <c r="D257" t="e">
        <f>VLOOKUP(A257, tblSalaries[[#All],[Selected Region]:[Hrs]], 13, FALSE)</f>
        <v>#N/A</v>
      </c>
    </row>
    <row r="258" spans="1:4">
      <c r="A258">
        <v>255</v>
      </c>
      <c r="B258" s="2" t="e">
        <f>VLOOKUP(A258, tblSalaries[[#All],[Selected Region]:[Salary in USD]], 6, FALSE)</f>
        <v>#N/A</v>
      </c>
      <c r="C258" t="e">
        <f>VLOOKUP(A258, tblSalaries[[#All],[Selected Region]:[Years of Experience]], 14, FALSE)</f>
        <v>#N/A</v>
      </c>
      <c r="D258" t="e">
        <f>VLOOKUP(A258, tblSalaries[[#All],[Selected Region]:[Hrs]], 13, FALSE)</f>
        <v>#N/A</v>
      </c>
    </row>
    <row r="259" spans="1:4">
      <c r="A259">
        <v>256</v>
      </c>
      <c r="B259" s="2" t="e">
        <f>VLOOKUP(A259, tblSalaries[[#All],[Selected Region]:[Salary in USD]], 6, FALSE)</f>
        <v>#N/A</v>
      </c>
      <c r="C259" t="e">
        <f>VLOOKUP(A259, tblSalaries[[#All],[Selected Region]:[Years of Experience]], 14, FALSE)</f>
        <v>#N/A</v>
      </c>
      <c r="D259" t="e">
        <f>VLOOKUP(A259, tblSalaries[[#All],[Selected Region]:[Hrs]], 13, FALSE)</f>
        <v>#N/A</v>
      </c>
    </row>
    <row r="260" spans="1:4">
      <c r="A260">
        <v>257</v>
      </c>
      <c r="B260" s="2" t="e">
        <f>VLOOKUP(A260, tblSalaries[[#All],[Selected Region]:[Salary in USD]], 6, FALSE)</f>
        <v>#N/A</v>
      </c>
      <c r="C260" t="e">
        <f>VLOOKUP(A260, tblSalaries[[#All],[Selected Region]:[Years of Experience]], 14, FALSE)</f>
        <v>#N/A</v>
      </c>
      <c r="D260" t="e">
        <f>VLOOKUP(A260, tblSalaries[[#All],[Selected Region]:[Hrs]], 13, FALSE)</f>
        <v>#N/A</v>
      </c>
    </row>
    <row r="261" spans="1:4">
      <c r="A261">
        <v>258</v>
      </c>
      <c r="B261" s="2" t="e">
        <f>VLOOKUP(A261, tblSalaries[[#All],[Selected Region]:[Salary in USD]], 6, FALSE)</f>
        <v>#N/A</v>
      </c>
      <c r="C261" t="e">
        <f>VLOOKUP(A261, tblSalaries[[#All],[Selected Region]:[Years of Experience]], 14, FALSE)</f>
        <v>#N/A</v>
      </c>
      <c r="D261" t="e">
        <f>VLOOKUP(A261, tblSalaries[[#All],[Selected Region]:[Hrs]], 13, FALSE)</f>
        <v>#N/A</v>
      </c>
    </row>
    <row r="262" spans="1:4">
      <c r="A262">
        <v>259</v>
      </c>
      <c r="B262" s="2" t="e">
        <f>VLOOKUP(A262, tblSalaries[[#All],[Selected Region]:[Salary in USD]], 6, FALSE)</f>
        <v>#N/A</v>
      </c>
      <c r="C262" t="e">
        <f>VLOOKUP(A262, tblSalaries[[#All],[Selected Region]:[Years of Experience]], 14, FALSE)</f>
        <v>#N/A</v>
      </c>
      <c r="D262" t="e">
        <f>VLOOKUP(A262, tblSalaries[[#All],[Selected Region]:[Hrs]], 13, FALSE)</f>
        <v>#N/A</v>
      </c>
    </row>
    <row r="263" spans="1:4">
      <c r="A263">
        <v>260</v>
      </c>
      <c r="B263" s="2" t="e">
        <f>VLOOKUP(A263, tblSalaries[[#All],[Selected Region]:[Salary in USD]], 6, FALSE)</f>
        <v>#N/A</v>
      </c>
      <c r="C263" t="e">
        <f>VLOOKUP(A263, tblSalaries[[#All],[Selected Region]:[Years of Experience]], 14, FALSE)</f>
        <v>#N/A</v>
      </c>
      <c r="D263" t="e">
        <f>VLOOKUP(A263, tblSalaries[[#All],[Selected Region]:[Hrs]], 13, FALSE)</f>
        <v>#N/A</v>
      </c>
    </row>
    <row r="264" spans="1:4">
      <c r="A264">
        <v>261</v>
      </c>
      <c r="B264" s="2" t="e">
        <f>VLOOKUP(A264, tblSalaries[[#All],[Selected Region]:[Salary in USD]], 6, FALSE)</f>
        <v>#N/A</v>
      </c>
      <c r="C264" t="e">
        <f>VLOOKUP(A264, tblSalaries[[#All],[Selected Region]:[Years of Experience]], 14, FALSE)</f>
        <v>#N/A</v>
      </c>
      <c r="D264" t="e">
        <f>VLOOKUP(A264, tblSalaries[[#All],[Selected Region]:[Hrs]], 13, FALSE)</f>
        <v>#N/A</v>
      </c>
    </row>
    <row r="265" spans="1:4">
      <c r="A265">
        <v>262</v>
      </c>
      <c r="B265" s="2" t="e">
        <f>VLOOKUP(A265, tblSalaries[[#All],[Selected Region]:[Salary in USD]], 6, FALSE)</f>
        <v>#N/A</v>
      </c>
      <c r="C265" t="e">
        <f>VLOOKUP(A265, tblSalaries[[#All],[Selected Region]:[Years of Experience]], 14, FALSE)</f>
        <v>#N/A</v>
      </c>
      <c r="D265" t="e">
        <f>VLOOKUP(A265, tblSalaries[[#All],[Selected Region]:[Hrs]], 13, FALSE)</f>
        <v>#N/A</v>
      </c>
    </row>
    <row r="266" spans="1:4">
      <c r="A266">
        <v>263</v>
      </c>
      <c r="B266" s="2" t="e">
        <f>VLOOKUP(A266, tblSalaries[[#All],[Selected Region]:[Salary in USD]], 6, FALSE)</f>
        <v>#N/A</v>
      </c>
      <c r="C266" t="e">
        <f>VLOOKUP(A266, tblSalaries[[#All],[Selected Region]:[Years of Experience]], 14, FALSE)</f>
        <v>#N/A</v>
      </c>
      <c r="D266" t="e">
        <f>VLOOKUP(A266, tblSalaries[[#All],[Selected Region]:[Hrs]], 13, FALSE)</f>
        <v>#N/A</v>
      </c>
    </row>
    <row r="267" spans="1:4">
      <c r="A267">
        <v>264</v>
      </c>
      <c r="B267" s="2" t="e">
        <f>VLOOKUP(A267, tblSalaries[[#All],[Selected Region]:[Salary in USD]], 6, FALSE)</f>
        <v>#N/A</v>
      </c>
      <c r="C267" t="e">
        <f>VLOOKUP(A267, tblSalaries[[#All],[Selected Region]:[Years of Experience]], 14, FALSE)</f>
        <v>#N/A</v>
      </c>
      <c r="D267" t="e">
        <f>VLOOKUP(A267, tblSalaries[[#All],[Selected Region]:[Hrs]], 13, FALSE)</f>
        <v>#N/A</v>
      </c>
    </row>
    <row r="268" spans="1:4">
      <c r="A268">
        <v>265</v>
      </c>
      <c r="B268" s="2" t="e">
        <f>VLOOKUP(A268, tblSalaries[[#All],[Selected Region]:[Salary in USD]], 6, FALSE)</f>
        <v>#N/A</v>
      </c>
      <c r="C268" t="e">
        <f>VLOOKUP(A268, tblSalaries[[#All],[Selected Region]:[Years of Experience]], 14, FALSE)</f>
        <v>#N/A</v>
      </c>
      <c r="D268" t="e">
        <f>VLOOKUP(A268, tblSalaries[[#All],[Selected Region]:[Hrs]], 13, FALSE)</f>
        <v>#N/A</v>
      </c>
    </row>
    <row r="269" spans="1:4">
      <c r="A269">
        <v>266</v>
      </c>
      <c r="B269" s="2" t="e">
        <f>VLOOKUP(A269, tblSalaries[[#All],[Selected Region]:[Salary in USD]], 6, FALSE)</f>
        <v>#N/A</v>
      </c>
      <c r="C269" t="e">
        <f>VLOOKUP(A269, tblSalaries[[#All],[Selected Region]:[Years of Experience]], 14, FALSE)</f>
        <v>#N/A</v>
      </c>
      <c r="D269" t="e">
        <f>VLOOKUP(A269, tblSalaries[[#All],[Selected Region]:[Hrs]], 13, FALSE)</f>
        <v>#N/A</v>
      </c>
    </row>
    <row r="270" spans="1:4">
      <c r="A270">
        <v>267</v>
      </c>
      <c r="B270" s="2" t="e">
        <f>VLOOKUP(A270, tblSalaries[[#All],[Selected Region]:[Salary in USD]], 6, FALSE)</f>
        <v>#N/A</v>
      </c>
      <c r="C270" t="e">
        <f>VLOOKUP(A270, tblSalaries[[#All],[Selected Region]:[Years of Experience]], 14, FALSE)</f>
        <v>#N/A</v>
      </c>
      <c r="D270" t="e">
        <f>VLOOKUP(A270, tblSalaries[[#All],[Selected Region]:[Hrs]], 13, FALSE)</f>
        <v>#N/A</v>
      </c>
    </row>
    <row r="271" spans="1:4">
      <c r="A271">
        <v>268</v>
      </c>
      <c r="B271" s="2" t="e">
        <f>VLOOKUP(A271, tblSalaries[[#All],[Selected Region]:[Salary in USD]], 6, FALSE)</f>
        <v>#N/A</v>
      </c>
      <c r="C271" t="e">
        <f>VLOOKUP(A271, tblSalaries[[#All],[Selected Region]:[Years of Experience]], 14, FALSE)</f>
        <v>#N/A</v>
      </c>
      <c r="D271" t="e">
        <f>VLOOKUP(A271, tblSalaries[[#All],[Selected Region]:[Hrs]], 13, FALSE)</f>
        <v>#N/A</v>
      </c>
    </row>
    <row r="272" spans="1:4">
      <c r="A272">
        <v>269</v>
      </c>
      <c r="B272" s="2" t="e">
        <f>VLOOKUP(A272, tblSalaries[[#All],[Selected Region]:[Salary in USD]], 6, FALSE)</f>
        <v>#N/A</v>
      </c>
      <c r="C272" t="e">
        <f>VLOOKUP(A272, tblSalaries[[#All],[Selected Region]:[Years of Experience]], 14, FALSE)</f>
        <v>#N/A</v>
      </c>
      <c r="D272" t="e">
        <f>VLOOKUP(A272, tblSalaries[[#All],[Selected Region]:[Hrs]], 13, FALSE)</f>
        <v>#N/A</v>
      </c>
    </row>
    <row r="273" spans="1:4">
      <c r="A273">
        <v>270</v>
      </c>
      <c r="B273" s="2" t="e">
        <f>VLOOKUP(A273, tblSalaries[[#All],[Selected Region]:[Salary in USD]], 6, FALSE)</f>
        <v>#N/A</v>
      </c>
      <c r="C273" t="e">
        <f>VLOOKUP(A273, tblSalaries[[#All],[Selected Region]:[Years of Experience]], 14, FALSE)</f>
        <v>#N/A</v>
      </c>
      <c r="D273" t="e">
        <f>VLOOKUP(A273, tblSalaries[[#All],[Selected Region]:[Hrs]], 13, FALSE)</f>
        <v>#N/A</v>
      </c>
    </row>
    <row r="274" spans="1:4">
      <c r="A274">
        <v>271</v>
      </c>
      <c r="B274" s="2" t="e">
        <f>VLOOKUP(A274, tblSalaries[[#All],[Selected Region]:[Salary in USD]], 6, FALSE)</f>
        <v>#N/A</v>
      </c>
      <c r="C274" t="e">
        <f>VLOOKUP(A274, tblSalaries[[#All],[Selected Region]:[Years of Experience]], 14, FALSE)</f>
        <v>#N/A</v>
      </c>
      <c r="D274" t="e">
        <f>VLOOKUP(A274, tblSalaries[[#All],[Selected Region]:[Hrs]], 13, FALSE)</f>
        <v>#N/A</v>
      </c>
    </row>
    <row r="275" spans="1:4">
      <c r="A275">
        <v>272</v>
      </c>
      <c r="B275" s="2" t="e">
        <f>VLOOKUP(A275, tblSalaries[[#All],[Selected Region]:[Salary in USD]], 6, FALSE)</f>
        <v>#N/A</v>
      </c>
      <c r="C275" t="e">
        <f>VLOOKUP(A275, tblSalaries[[#All],[Selected Region]:[Years of Experience]], 14, FALSE)</f>
        <v>#N/A</v>
      </c>
      <c r="D275" t="e">
        <f>VLOOKUP(A275, tblSalaries[[#All],[Selected Region]:[Hrs]], 13, FALSE)</f>
        <v>#N/A</v>
      </c>
    </row>
    <row r="276" spans="1:4">
      <c r="A276">
        <v>273</v>
      </c>
      <c r="B276" s="2" t="e">
        <f>VLOOKUP(A276, tblSalaries[[#All],[Selected Region]:[Salary in USD]], 6, FALSE)</f>
        <v>#N/A</v>
      </c>
      <c r="C276" t="e">
        <f>VLOOKUP(A276, tblSalaries[[#All],[Selected Region]:[Years of Experience]], 14, FALSE)</f>
        <v>#N/A</v>
      </c>
      <c r="D276" t="e">
        <f>VLOOKUP(A276, tblSalaries[[#All],[Selected Region]:[Hrs]], 13, FALSE)</f>
        <v>#N/A</v>
      </c>
    </row>
    <row r="277" spans="1:4">
      <c r="A277">
        <v>274</v>
      </c>
      <c r="B277" s="2" t="e">
        <f>VLOOKUP(A277, tblSalaries[[#All],[Selected Region]:[Salary in USD]], 6, FALSE)</f>
        <v>#N/A</v>
      </c>
      <c r="C277" t="e">
        <f>VLOOKUP(A277, tblSalaries[[#All],[Selected Region]:[Years of Experience]], 14, FALSE)</f>
        <v>#N/A</v>
      </c>
      <c r="D277" t="e">
        <f>VLOOKUP(A277, tblSalaries[[#All],[Selected Region]:[Hrs]], 13, FALSE)</f>
        <v>#N/A</v>
      </c>
    </row>
    <row r="278" spans="1:4">
      <c r="A278">
        <v>275</v>
      </c>
      <c r="B278" s="2" t="e">
        <f>VLOOKUP(A278, tblSalaries[[#All],[Selected Region]:[Salary in USD]], 6, FALSE)</f>
        <v>#N/A</v>
      </c>
      <c r="C278" t="e">
        <f>VLOOKUP(A278, tblSalaries[[#All],[Selected Region]:[Years of Experience]], 14, FALSE)</f>
        <v>#N/A</v>
      </c>
      <c r="D278" t="e">
        <f>VLOOKUP(A278, tblSalaries[[#All],[Selected Region]:[Hrs]], 13, FALSE)</f>
        <v>#N/A</v>
      </c>
    </row>
    <row r="279" spans="1:4">
      <c r="A279">
        <v>276</v>
      </c>
      <c r="B279" s="2" t="e">
        <f>VLOOKUP(A279, tblSalaries[[#All],[Selected Region]:[Salary in USD]], 6, FALSE)</f>
        <v>#N/A</v>
      </c>
      <c r="C279" t="e">
        <f>VLOOKUP(A279, tblSalaries[[#All],[Selected Region]:[Years of Experience]], 14, FALSE)</f>
        <v>#N/A</v>
      </c>
      <c r="D279" t="e">
        <f>VLOOKUP(A279, tblSalaries[[#All],[Selected Region]:[Hrs]], 13, FALSE)</f>
        <v>#N/A</v>
      </c>
    </row>
    <row r="280" spans="1:4">
      <c r="A280">
        <v>277</v>
      </c>
      <c r="B280" s="2" t="e">
        <f>VLOOKUP(A280, tblSalaries[[#All],[Selected Region]:[Salary in USD]], 6, FALSE)</f>
        <v>#N/A</v>
      </c>
      <c r="C280" t="e">
        <f>VLOOKUP(A280, tblSalaries[[#All],[Selected Region]:[Years of Experience]], 14, FALSE)</f>
        <v>#N/A</v>
      </c>
      <c r="D280" t="e">
        <f>VLOOKUP(A280, tblSalaries[[#All],[Selected Region]:[Hrs]], 13, FALSE)</f>
        <v>#N/A</v>
      </c>
    </row>
    <row r="281" spans="1:4">
      <c r="A281">
        <v>278</v>
      </c>
      <c r="B281" s="2" t="e">
        <f>VLOOKUP(A281, tblSalaries[[#All],[Selected Region]:[Salary in USD]], 6, FALSE)</f>
        <v>#N/A</v>
      </c>
      <c r="C281" t="e">
        <f>VLOOKUP(A281, tblSalaries[[#All],[Selected Region]:[Years of Experience]], 14, FALSE)</f>
        <v>#N/A</v>
      </c>
      <c r="D281" t="e">
        <f>VLOOKUP(A281, tblSalaries[[#All],[Selected Region]:[Hrs]], 13, FALSE)</f>
        <v>#N/A</v>
      </c>
    </row>
    <row r="282" spans="1:4">
      <c r="A282">
        <v>279</v>
      </c>
      <c r="B282" s="2" t="e">
        <f>VLOOKUP(A282, tblSalaries[[#All],[Selected Region]:[Salary in USD]], 6, FALSE)</f>
        <v>#N/A</v>
      </c>
      <c r="C282" t="e">
        <f>VLOOKUP(A282, tblSalaries[[#All],[Selected Region]:[Years of Experience]], 14, FALSE)</f>
        <v>#N/A</v>
      </c>
      <c r="D282" t="e">
        <f>VLOOKUP(A282, tblSalaries[[#All],[Selected Region]:[Hrs]], 13, FALSE)</f>
        <v>#N/A</v>
      </c>
    </row>
    <row r="283" spans="1:4">
      <c r="A283">
        <v>280</v>
      </c>
      <c r="B283" s="2" t="e">
        <f>VLOOKUP(A283, tblSalaries[[#All],[Selected Region]:[Salary in USD]], 6, FALSE)</f>
        <v>#N/A</v>
      </c>
      <c r="C283" t="e">
        <f>VLOOKUP(A283, tblSalaries[[#All],[Selected Region]:[Years of Experience]], 14, FALSE)</f>
        <v>#N/A</v>
      </c>
      <c r="D283" t="e">
        <f>VLOOKUP(A283, tblSalaries[[#All],[Selected Region]:[Hrs]], 13, FALSE)</f>
        <v>#N/A</v>
      </c>
    </row>
    <row r="284" spans="1:4">
      <c r="A284">
        <v>281</v>
      </c>
      <c r="B284" s="2" t="e">
        <f>VLOOKUP(A284, tblSalaries[[#All],[Selected Region]:[Salary in USD]], 6, FALSE)</f>
        <v>#N/A</v>
      </c>
      <c r="C284" t="e">
        <f>VLOOKUP(A284, tblSalaries[[#All],[Selected Region]:[Years of Experience]], 14, FALSE)</f>
        <v>#N/A</v>
      </c>
      <c r="D284" t="e">
        <f>VLOOKUP(A284, tblSalaries[[#All],[Selected Region]:[Hrs]], 13, FALSE)</f>
        <v>#N/A</v>
      </c>
    </row>
    <row r="285" spans="1:4">
      <c r="A285">
        <v>282</v>
      </c>
      <c r="B285" s="2" t="e">
        <f>VLOOKUP(A285, tblSalaries[[#All],[Selected Region]:[Salary in USD]], 6, FALSE)</f>
        <v>#N/A</v>
      </c>
      <c r="C285" t="e">
        <f>VLOOKUP(A285, tblSalaries[[#All],[Selected Region]:[Years of Experience]], 14, FALSE)</f>
        <v>#N/A</v>
      </c>
      <c r="D285" t="e">
        <f>VLOOKUP(A285, tblSalaries[[#All],[Selected Region]:[Hrs]], 13, FALSE)</f>
        <v>#N/A</v>
      </c>
    </row>
    <row r="286" spans="1:4">
      <c r="A286">
        <v>283</v>
      </c>
      <c r="B286" s="2" t="e">
        <f>VLOOKUP(A286, tblSalaries[[#All],[Selected Region]:[Salary in USD]], 6, FALSE)</f>
        <v>#N/A</v>
      </c>
      <c r="C286" t="e">
        <f>VLOOKUP(A286, tblSalaries[[#All],[Selected Region]:[Years of Experience]], 14, FALSE)</f>
        <v>#N/A</v>
      </c>
      <c r="D286" t="e">
        <f>VLOOKUP(A286, tblSalaries[[#All],[Selected Region]:[Hrs]], 13, FALSE)</f>
        <v>#N/A</v>
      </c>
    </row>
    <row r="287" spans="1:4">
      <c r="A287">
        <v>284</v>
      </c>
      <c r="B287" s="2" t="e">
        <f>VLOOKUP(A287, tblSalaries[[#All],[Selected Region]:[Salary in USD]], 6, FALSE)</f>
        <v>#N/A</v>
      </c>
      <c r="C287" t="e">
        <f>VLOOKUP(A287, tblSalaries[[#All],[Selected Region]:[Years of Experience]], 14, FALSE)</f>
        <v>#N/A</v>
      </c>
      <c r="D287" t="e">
        <f>VLOOKUP(A287, tblSalaries[[#All],[Selected Region]:[Hrs]], 13, FALSE)</f>
        <v>#N/A</v>
      </c>
    </row>
    <row r="288" spans="1:4">
      <c r="A288">
        <v>285</v>
      </c>
      <c r="B288" s="2" t="e">
        <f>VLOOKUP(A288, tblSalaries[[#All],[Selected Region]:[Salary in USD]], 6, FALSE)</f>
        <v>#N/A</v>
      </c>
      <c r="C288" t="e">
        <f>VLOOKUP(A288, tblSalaries[[#All],[Selected Region]:[Years of Experience]], 14, FALSE)</f>
        <v>#N/A</v>
      </c>
      <c r="D288" t="e">
        <f>VLOOKUP(A288, tblSalaries[[#All],[Selected Region]:[Hrs]], 13, FALSE)</f>
        <v>#N/A</v>
      </c>
    </row>
    <row r="289" spans="1:4">
      <c r="A289">
        <v>286</v>
      </c>
      <c r="B289" s="2" t="e">
        <f>VLOOKUP(A289, tblSalaries[[#All],[Selected Region]:[Salary in USD]], 6, FALSE)</f>
        <v>#N/A</v>
      </c>
      <c r="C289" t="e">
        <f>VLOOKUP(A289, tblSalaries[[#All],[Selected Region]:[Years of Experience]], 14, FALSE)</f>
        <v>#N/A</v>
      </c>
      <c r="D289" t="e">
        <f>VLOOKUP(A289, tblSalaries[[#All],[Selected Region]:[Hrs]], 13, FALSE)</f>
        <v>#N/A</v>
      </c>
    </row>
    <row r="290" spans="1:4">
      <c r="A290">
        <v>287</v>
      </c>
      <c r="B290" s="2" t="e">
        <f>VLOOKUP(A290, tblSalaries[[#All],[Selected Region]:[Salary in USD]], 6, FALSE)</f>
        <v>#N/A</v>
      </c>
      <c r="C290" t="e">
        <f>VLOOKUP(A290, tblSalaries[[#All],[Selected Region]:[Years of Experience]], 14, FALSE)</f>
        <v>#N/A</v>
      </c>
      <c r="D290" t="e">
        <f>VLOOKUP(A290, tblSalaries[[#All],[Selected Region]:[Hrs]], 13, FALSE)</f>
        <v>#N/A</v>
      </c>
    </row>
    <row r="291" spans="1:4">
      <c r="A291">
        <v>288</v>
      </c>
      <c r="B291" s="2" t="e">
        <f>VLOOKUP(A291, tblSalaries[[#All],[Selected Region]:[Salary in USD]], 6, FALSE)</f>
        <v>#N/A</v>
      </c>
      <c r="C291" t="e">
        <f>VLOOKUP(A291, tblSalaries[[#All],[Selected Region]:[Years of Experience]], 14, FALSE)</f>
        <v>#N/A</v>
      </c>
      <c r="D291" t="e">
        <f>VLOOKUP(A291, tblSalaries[[#All],[Selected Region]:[Hrs]], 13, FALSE)</f>
        <v>#N/A</v>
      </c>
    </row>
    <row r="292" spans="1:4">
      <c r="A292">
        <v>289</v>
      </c>
      <c r="B292" s="2" t="e">
        <f>VLOOKUP(A292, tblSalaries[[#All],[Selected Region]:[Salary in USD]], 6, FALSE)</f>
        <v>#N/A</v>
      </c>
      <c r="C292" t="e">
        <f>VLOOKUP(A292, tblSalaries[[#All],[Selected Region]:[Years of Experience]], 14, FALSE)</f>
        <v>#N/A</v>
      </c>
      <c r="D292" t="e">
        <f>VLOOKUP(A292, tblSalaries[[#All],[Selected Region]:[Hrs]], 13, FALSE)</f>
        <v>#N/A</v>
      </c>
    </row>
    <row r="293" spans="1:4">
      <c r="A293">
        <v>290</v>
      </c>
      <c r="B293" s="2" t="e">
        <f>VLOOKUP(A293, tblSalaries[[#All],[Selected Region]:[Salary in USD]], 6, FALSE)</f>
        <v>#N/A</v>
      </c>
      <c r="C293" t="e">
        <f>VLOOKUP(A293, tblSalaries[[#All],[Selected Region]:[Years of Experience]], 14, FALSE)</f>
        <v>#N/A</v>
      </c>
      <c r="D293" t="e">
        <f>VLOOKUP(A293, tblSalaries[[#All],[Selected Region]:[Hrs]], 13, FALSE)</f>
        <v>#N/A</v>
      </c>
    </row>
    <row r="294" spans="1:4">
      <c r="A294">
        <v>291</v>
      </c>
      <c r="B294" s="2" t="e">
        <f>VLOOKUP(A294, tblSalaries[[#All],[Selected Region]:[Salary in USD]], 6, FALSE)</f>
        <v>#N/A</v>
      </c>
      <c r="C294" t="e">
        <f>VLOOKUP(A294, tblSalaries[[#All],[Selected Region]:[Years of Experience]], 14, FALSE)</f>
        <v>#N/A</v>
      </c>
      <c r="D294" t="e">
        <f>VLOOKUP(A294, tblSalaries[[#All],[Selected Region]:[Hrs]], 13, FALSE)</f>
        <v>#N/A</v>
      </c>
    </row>
    <row r="295" spans="1:4">
      <c r="A295">
        <v>292</v>
      </c>
      <c r="B295" s="2" t="e">
        <f>VLOOKUP(A295, tblSalaries[[#All],[Selected Region]:[Salary in USD]], 6, FALSE)</f>
        <v>#N/A</v>
      </c>
      <c r="C295" t="e">
        <f>VLOOKUP(A295, tblSalaries[[#All],[Selected Region]:[Years of Experience]], 14, FALSE)</f>
        <v>#N/A</v>
      </c>
      <c r="D295" t="e">
        <f>VLOOKUP(A295, tblSalaries[[#All],[Selected Region]:[Hrs]], 13, FALSE)</f>
        <v>#N/A</v>
      </c>
    </row>
    <row r="296" spans="1:4">
      <c r="A296">
        <v>293</v>
      </c>
      <c r="B296" s="2" t="e">
        <f>VLOOKUP(A296, tblSalaries[[#All],[Selected Region]:[Salary in USD]], 6, FALSE)</f>
        <v>#N/A</v>
      </c>
      <c r="C296" t="e">
        <f>VLOOKUP(A296, tblSalaries[[#All],[Selected Region]:[Years of Experience]], 14, FALSE)</f>
        <v>#N/A</v>
      </c>
      <c r="D296" t="e">
        <f>VLOOKUP(A296, tblSalaries[[#All],[Selected Region]:[Hrs]], 13, FALSE)</f>
        <v>#N/A</v>
      </c>
    </row>
    <row r="297" spans="1:4">
      <c r="A297">
        <v>294</v>
      </c>
      <c r="B297" s="2" t="e">
        <f>VLOOKUP(A297, tblSalaries[[#All],[Selected Region]:[Salary in USD]], 6, FALSE)</f>
        <v>#N/A</v>
      </c>
      <c r="C297" t="e">
        <f>VLOOKUP(A297, tblSalaries[[#All],[Selected Region]:[Years of Experience]], 14, FALSE)</f>
        <v>#N/A</v>
      </c>
      <c r="D297" t="e">
        <f>VLOOKUP(A297, tblSalaries[[#All],[Selected Region]:[Hrs]], 13, FALSE)</f>
        <v>#N/A</v>
      </c>
    </row>
    <row r="298" spans="1:4">
      <c r="A298">
        <v>295</v>
      </c>
      <c r="B298" s="2" t="e">
        <f>VLOOKUP(A298, tblSalaries[[#All],[Selected Region]:[Salary in USD]], 6, FALSE)</f>
        <v>#N/A</v>
      </c>
      <c r="C298" t="e">
        <f>VLOOKUP(A298, tblSalaries[[#All],[Selected Region]:[Years of Experience]], 14, FALSE)</f>
        <v>#N/A</v>
      </c>
      <c r="D298" t="e">
        <f>VLOOKUP(A298, tblSalaries[[#All],[Selected Region]:[Hrs]], 13, FALSE)</f>
        <v>#N/A</v>
      </c>
    </row>
    <row r="299" spans="1:4">
      <c r="A299">
        <v>296</v>
      </c>
      <c r="B299" s="2" t="e">
        <f>VLOOKUP(A299, tblSalaries[[#All],[Selected Region]:[Salary in USD]], 6, FALSE)</f>
        <v>#N/A</v>
      </c>
      <c r="C299" t="e">
        <f>VLOOKUP(A299, tblSalaries[[#All],[Selected Region]:[Years of Experience]], 14, FALSE)</f>
        <v>#N/A</v>
      </c>
      <c r="D299" t="e">
        <f>VLOOKUP(A299, tblSalaries[[#All],[Selected Region]:[Hrs]], 13, FALSE)</f>
        <v>#N/A</v>
      </c>
    </row>
    <row r="300" spans="1:4">
      <c r="A300">
        <v>297</v>
      </c>
      <c r="B300" s="2" t="e">
        <f>VLOOKUP(A300, tblSalaries[[#All],[Selected Region]:[Salary in USD]], 6, FALSE)</f>
        <v>#N/A</v>
      </c>
      <c r="C300" t="e">
        <f>VLOOKUP(A300, tblSalaries[[#All],[Selected Region]:[Years of Experience]], 14, FALSE)</f>
        <v>#N/A</v>
      </c>
      <c r="D300" t="e">
        <f>VLOOKUP(A300, tblSalaries[[#All],[Selected Region]:[Hrs]], 13, FALSE)</f>
        <v>#N/A</v>
      </c>
    </row>
    <row r="301" spans="1:4">
      <c r="A301">
        <v>298</v>
      </c>
      <c r="B301" s="2" t="e">
        <f>VLOOKUP(A301, tblSalaries[[#All],[Selected Region]:[Salary in USD]], 6, FALSE)</f>
        <v>#N/A</v>
      </c>
      <c r="C301" t="e">
        <f>VLOOKUP(A301, tblSalaries[[#All],[Selected Region]:[Years of Experience]], 14, FALSE)</f>
        <v>#N/A</v>
      </c>
      <c r="D301" t="e">
        <f>VLOOKUP(A301, tblSalaries[[#All],[Selected Region]:[Hrs]], 13, FALSE)</f>
        <v>#N/A</v>
      </c>
    </row>
    <row r="302" spans="1:4">
      <c r="A302">
        <v>299</v>
      </c>
      <c r="B302" s="2" t="e">
        <f>VLOOKUP(A302, tblSalaries[[#All],[Selected Region]:[Salary in USD]], 6, FALSE)</f>
        <v>#N/A</v>
      </c>
      <c r="C302" t="e">
        <f>VLOOKUP(A302, tblSalaries[[#All],[Selected Region]:[Years of Experience]], 14, FALSE)</f>
        <v>#N/A</v>
      </c>
      <c r="D302" t="e">
        <f>VLOOKUP(A302, tblSalaries[[#All],[Selected Region]:[Hrs]], 13, FALSE)</f>
        <v>#N/A</v>
      </c>
    </row>
    <row r="303" spans="1:4">
      <c r="A303">
        <v>300</v>
      </c>
      <c r="B303" s="2" t="e">
        <f>VLOOKUP(A303, tblSalaries[[#All],[Selected Region]:[Salary in USD]], 6, FALSE)</f>
        <v>#N/A</v>
      </c>
      <c r="C303" t="e">
        <f>VLOOKUP(A303, tblSalaries[[#All],[Selected Region]:[Years of Experience]], 14, FALSE)</f>
        <v>#N/A</v>
      </c>
      <c r="D303" t="e">
        <f>VLOOKUP(A303, tblSalaries[[#All],[Selected Region]:[Hrs]], 13, FALSE)</f>
        <v>#N/A</v>
      </c>
    </row>
    <row r="304" spans="1:4">
      <c r="A304">
        <v>301</v>
      </c>
      <c r="B304" s="2" t="e">
        <f>VLOOKUP(A304, tblSalaries[[#All],[Selected Region]:[Salary in USD]], 6, FALSE)</f>
        <v>#N/A</v>
      </c>
      <c r="C304" t="e">
        <f>VLOOKUP(A304, tblSalaries[[#All],[Selected Region]:[Years of Experience]], 14, FALSE)</f>
        <v>#N/A</v>
      </c>
      <c r="D304" t="e">
        <f>VLOOKUP(A304, tblSalaries[[#All],[Selected Region]:[Hrs]], 13, FALSE)</f>
        <v>#N/A</v>
      </c>
    </row>
    <row r="305" spans="1:4">
      <c r="A305">
        <v>302</v>
      </c>
      <c r="B305" s="2" t="e">
        <f>VLOOKUP(A305, tblSalaries[[#All],[Selected Region]:[Salary in USD]], 6, FALSE)</f>
        <v>#N/A</v>
      </c>
      <c r="C305" t="e">
        <f>VLOOKUP(A305, tblSalaries[[#All],[Selected Region]:[Years of Experience]], 14, FALSE)</f>
        <v>#N/A</v>
      </c>
      <c r="D305" t="e">
        <f>VLOOKUP(A305, tblSalaries[[#All],[Selected Region]:[Hrs]], 13, FALSE)</f>
        <v>#N/A</v>
      </c>
    </row>
    <row r="306" spans="1:4">
      <c r="A306">
        <v>303</v>
      </c>
      <c r="B306" s="2" t="e">
        <f>VLOOKUP(A306, tblSalaries[[#All],[Selected Region]:[Salary in USD]], 6, FALSE)</f>
        <v>#N/A</v>
      </c>
      <c r="C306" t="e">
        <f>VLOOKUP(A306, tblSalaries[[#All],[Selected Region]:[Years of Experience]], 14, FALSE)</f>
        <v>#N/A</v>
      </c>
      <c r="D306" t="e">
        <f>VLOOKUP(A306, tblSalaries[[#All],[Selected Region]:[Hrs]], 13, FALSE)</f>
        <v>#N/A</v>
      </c>
    </row>
    <row r="307" spans="1:4">
      <c r="A307">
        <v>304</v>
      </c>
      <c r="B307" s="2" t="e">
        <f>VLOOKUP(A307, tblSalaries[[#All],[Selected Region]:[Salary in USD]], 6, FALSE)</f>
        <v>#N/A</v>
      </c>
      <c r="C307" t="e">
        <f>VLOOKUP(A307, tblSalaries[[#All],[Selected Region]:[Years of Experience]], 14, FALSE)</f>
        <v>#N/A</v>
      </c>
      <c r="D307" t="e">
        <f>VLOOKUP(A307, tblSalaries[[#All],[Selected Region]:[Hrs]], 13, FALSE)</f>
        <v>#N/A</v>
      </c>
    </row>
    <row r="308" spans="1:4">
      <c r="A308">
        <v>305</v>
      </c>
      <c r="B308" s="2" t="e">
        <f>VLOOKUP(A308, tblSalaries[[#All],[Selected Region]:[Salary in USD]], 6, FALSE)</f>
        <v>#N/A</v>
      </c>
      <c r="C308" t="e">
        <f>VLOOKUP(A308, tblSalaries[[#All],[Selected Region]:[Years of Experience]], 14, FALSE)</f>
        <v>#N/A</v>
      </c>
      <c r="D308" t="e">
        <f>VLOOKUP(A308, tblSalaries[[#All],[Selected Region]:[Hrs]], 13, FALSE)</f>
        <v>#N/A</v>
      </c>
    </row>
    <row r="309" spans="1:4">
      <c r="A309">
        <v>306</v>
      </c>
      <c r="B309" s="2" t="e">
        <f>VLOOKUP(A309, tblSalaries[[#All],[Selected Region]:[Salary in USD]], 6, FALSE)</f>
        <v>#N/A</v>
      </c>
      <c r="C309" t="e">
        <f>VLOOKUP(A309, tblSalaries[[#All],[Selected Region]:[Years of Experience]], 14, FALSE)</f>
        <v>#N/A</v>
      </c>
      <c r="D309" t="e">
        <f>VLOOKUP(A309, tblSalaries[[#All],[Selected Region]:[Hrs]], 13, FALSE)</f>
        <v>#N/A</v>
      </c>
    </row>
    <row r="310" spans="1:4">
      <c r="A310">
        <v>307</v>
      </c>
      <c r="B310" s="2" t="e">
        <f>VLOOKUP(A310, tblSalaries[[#All],[Selected Region]:[Salary in USD]], 6, FALSE)</f>
        <v>#N/A</v>
      </c>
      <c r="C310" t="e">
        <f>VLOOKUP(A310, tblSalaries[[#All],[Selected Region]:[Years of Experience]], 14, FALSE)</f>
        <v>#N/A</v>
      </c>
      <c r="D310" t="e">
        <f>VLOOKUP(A310, tblSalaries[[#All],[Selected Region]:[Hrs]], 13, FALSE)</f>
        <v>#N/A</v>
      </c>
    </row>
    <row r="311" spans="1:4">
      <c r="A311">
        <v>308</v>
      </c>
      <c r="B311" s="2" t="e">
        <f>VLOOKUP(A311, tblSalaries[[#All],[Selected Region]:[Salary in USD]], 6, FALSE)</f>
        <v>#N/A</v>
      </c>
      <c r="C311" t="e">
        <f>VLOOKUP(A311, tblSalaries[[#All],[Selected Region]:[Years of Experience]], 14, FALSE)</f>
        <v>#N/A</v>
      </c>
      <c r="D311" t="e">
        <f>VLOOKUP(A311, tblSalaries[[#All],[Selected Region]:[Hrs]], 13, FALSE)</f>
        <v>#N/A</v>
      </c>
    </row>
    <row r="312" spans="1:4">
      <c r="A312">
        <v>309</v>
      </c>
      <c r="B312" s="2" t="e">
        <f>VLOOKUP(A312, tblSalaries[[#All],[Selected Region]:[Salary in USD]], 6, FALSE)</f>
        <v>#N/A</v>
      </c>
      <c r="C312" t="e">
        <f>VLOOKUP(A312, tblSalaries[[#All],[Selected Region]:[Years of Experience]], 14, FALSE)</f>
        <v>#N/A</v>
      </c>
      <c r="D312" t="e">
        <f>VLOOKUP(A312, tblSalaries[[#All],[Selected Region]:[Hrs]], 13, FALSE)</f>
        <v>#N/A</v>
      </c>
    </row>
    <row r="313" spans="1:4">
      <c r="A313">
        <v>310</v>
      </c>
      <c r="B313" s="2" t="e">
        <f>VLOOKUP(A313, tblSalaries[[#All],[Selected Region]:[Salary in USD]], 6, FALSE)</f>
        <v>#N/A</v>
      </c>
      <c r="C313" t="e">
        <f>VLOOKUP(A313, tblSalaries[[#All],[Selected Region]:[Years of Experience]], 14, FALSE)</f>
        <v>#N/A</v>
      </c>
      <c r="D313" t="e">
        <f>VLOOKUP(A313, tblSalaries[[#All],[Selected Region]:[Hrs]], 13, FALSE)</f>
        <v>#N/A</v>
      </c>
    </row>
    <row r="314" spans="1:4">
      <c r="A314">
        <v>311</v>
      </c>
      <c r="B314" s="2" t="e">
        <f>VLOOKUP(A314, tblSalaries[[#All],[Selected Region]:[Salary in USD]], 6, FALSE)</f>
        <v>#N/A</v>
      </c>
      <c r="C314" t="e">
        <f>VLOOKUP(A314, tblSalaries[[#All],[Selected Region]:[Years of Experience]], 14, FALSE)</f>
        <v>#N/A</v>
      </c>
      <c r="D314" t="e">
        <f>VLOOKUP(A314, tblSalaries[[#All],[Selected Region]:[Hrs]], 13, FALSE)</f>
        <v>#N/A</v>
      </c>
    </row>
    <row r="315" spans="1:4">
      <c r="A315">
        <v>312</v>
      </c>
      <c r="B315" s="2" t="e">
        <f>VLOOKUP(A315, tblSalaries[[#All],[Selected Region]:[Salary in USD]], 6, FALSE)</f>
        <v>#N/A</v>
      </c>
      <c r="C315" t="e">
        <f>VLOOKUP(A315, tblSalaries[[#All],[Selected Region]:[Years of Experience]], 14, FALSE)</f>
        <v>#N/A</v>
      </c>
      <c r="D315" t="e">
        <f>VLOOKUP(A315, tblSalaries[[#All],[Selected Region]:[Hrs]], 13, FALSE)</f>
        <v>#N/A</v>
      </c>
    </row>
    <row r="316" spans="1:4">
      <c r="A316">
        <v>313</v>
      </c>
      <c r="B316" s="2" t="e">
        <f>VLOOKUP(A316, tblSalaries[[#All],[Selected Region]:[Salary in USD]], 6, FALSE)</f>
        <v>#N/A</v>
      </c>
      <c r="C316" t="e">
        <f>VLOOKUP(A316, tblSalaries[[#All],[Selected Region]:[Years of Experience]], 14, FALSE)</f>
        <v>#N/A</v>
      </c>
      <c r="D316" t="e">
        <f>VLOOKUP(A316, tblSalaries[[#All],[Selected Region]:[Hrs]], 13, FALSE)</f>
        <v>#N/A</v>
      </c>
    </row>
    <row r="317" spans="1:4">
      <c r="A317">
        <v>314</v>
      </c>
      <c r="B317" s="2" t="e">
        <f>VLOOKUP(A317, tblSalaries[[#All],[Selected Region]:[Salary in USD]], 6, FALSE)</f>
        <v>#N/A</v>
      </c>
      <c r="C317" t="e">
        <f>VLOOKUP(A317, tblSalaries[[#All],[Selected Region]:[Years of Experience]], 14, FALSE)</f>
        <v>#N/A</v>
      </c>
      <c r="D317" t="e">
        <f>VLOOKUP(A317, tblSalaries[[#All],[Selected Region]:[Hrs]], 13, FALSE)</f>
        <v>#N/A</v>
      </c>
    </row>
    <row r="318" spans="1:4">
      <c r="A318">
        <v>315</v>
      </c>
      <c r="B318" s="2" t="e">
        <f>VLOOKUP(A318, tblSalaries[[#All],[Selected Region]:[Salary in USD]], 6, FALSE)</f>
        <v>#N/A</v>
      </c>
      <c r="C318" t="e">
        <f>VLOOKUP(A318, tblSalaries[[#All],[Selected Region]:[Years of Experience]], 14, FALSE)</f>
        <v>#N/A</v>
      </c>
      <c r="D318" t="e">
        <f>VLOOKUP(A318, tblSalaries[[#All],[Selected Region]:[Hrs]], 13, FALSE)</f>
        <v>#N/A</v>
      </c>
    </row>
    <row r="319" spans="1:4">
      <c r="A319">
        <v>316</v>
      </c>
      <c r="B319" s="2" t="e">
        <f>VLOOKUP(A319, tblSalaries[[#All],[Selected Region]:[Salary in USD]], 6, FALSE)</f>
        <v>#N/A</v>
      </c>
      <c r="C319" t="e">
        <f>VLOOKUP(A319, tblSalaries[[#All],[Selected Region]:[Years of Experience]], 14, FALSE)</f>
        <v>#N/A</v>
      </c>
      <c r="D319" t="e">
        <f>VLOOKUP(A319, tblSalaries[[#All],[Selected Region]:[Hrs]], 13, FALSE)</f>
        <v>#N/A</v>
      </c>
    </row>
    <row r="320" spans="1:4">
      <c r="A320">
        <v>317</v>
      </c>
      <c r="B320" s="2" t="e">
        <f>VLOOKUP(A320, tblSalaries[[#All],[Selected Region]:[Salary in USD]], 6, FALSE)</f>
        <v>#N/A</v>
      </c>
      <c r="C320" t="e">
        <f>VLOOKUP(A320, tblSalaries[[#All],[Selected Region]:[Years of Experience]], 14, FALSE)</f>
        <v>#N/A</v>
      </c>
      <c r="D320" t="e">
        <f>VLOOKUP(A320, tblSalaries[[#All],[Selected Region]:[Hrs]], 13, FALSE)</f>
        <v>#N/A</v>
      </c>
    </row>
    <row r="321" spans="1:4">
      <c r="A321">
        <v>318</v>
      </c>
      <c r="B321" s="2" t="e">
        <f>VLOOKUP(A321, tblSalaries[[#All],[Selected Region]:[Salary in USD]], 6, FALSE)</f>
        <v>#N/A</v>
      </c>
      <c r="C321" t="e">
        <f>VLOOKUP(A321, tblSalaries[[#All],[Selected Region]:[Years of Experience]], 14, FALSE)</f>
        <v>#N/A</v>
      </c>
      <c r="D321" t="e">
        <f>VLOOKUP(A321, tblSalaries[[#All],[Selected Region]:[Hrs]], 13, FALSE)</f>
        <v>#N/A</v>
      </c>
    </row>
    <row r="322" spans="1:4">
      <c r="A322">
        <v>319</v>
      </c>
      <c r="B322" s="2" t="e">
        <f>VLOOKUP(A322, tblSalaries[[#All],[Selected Region]:[Salary in USD]], 6, FALSE)</f>
        <v>#N/A</v>
      </c>
      <c r="C322" t="e">
        <f>VLOOKUP(A322, tblSalaries[[#All],[Selected Region]:[Years of Experience]], 14, FALSE)</f>
        <v>#N/A</v>
      </c>
      <c r="D322" t="e">
        <f>VLOOKUP(A322, tblSalaries[[#All],[Selected Region]:[Hrs]], 13, FALSE)</f>
        <v>#N/A</v>
      </c>
    </row>
    <row r="323" spans="1:4">
      <c r="A323">
        <v>320</v>
      </c>
      <c r="B323" s="2" t="e">
        <f>VLOOKUP(A323, tblSalaries[[#All],[Selected Region]:[Salary in USD]], 6, FALSE)</f>
        <v>#N/A</v>
      </c>
      <c r="C323" t="e">
        <f>VLOOKUP(A323, tblSalaries[[#All],[Selected Region]:[Years of Experience]], 14, FALSE)</f>
        <v>#N/A</v>
      </c>
      <c r="D323" t="e">
        <f>VLOOKUP(A323, tblSalaries[[#All],[Selected Region]:[Hrs]], 13, FALSE)</f>
        <v>#N/A</v>
      </c>
    </row>
    <row r="324" spans="1:4">
      <c r="A324">
        <v>321</v>
      </c>
      <c r="B324" s="2" t="e">
        <f>VLOOKUP(A324, tblSalaries[[#All],[Selected Region]:[Salary in USD]], 6, FALSE)</f>
        <v>#N/A</v>
      </c>
      <c r="C324" t="e">
        <f>VLOOKUP(A324, tblSalaries[[#All],[Selected Region]:[Years of Experience]], 14, FALSE)</f>
        <v>#N/A</v>
      </c>
      <c r="D324" t="e">
        <f>VLOOKUP(A324, tblSalaries[[#All],[Selected Region]:[Hrs]], 13, FALSE)</f>
        <v>#N/A</v>
      </c>
    </row>
    <row r="325" spans="1:4">
      <c r="A325">
        <v>322</v>
      </c>
      <c r="B325" s="2" t="e">
        <f>VLOOKUP(A325, tblSalaries[[#All],[Selected Region]:[Salary in USD]], 6, FALSE)</f>
        <v>#N/A</v>
      </c>
      <c r="C325" t="e">
        <f>VLOOKUP(A325, tblSalaries[[#All],[Selected Region]:[Years of Experience]], 14, FALSE)</f>
        <v>#N/A</v>
      </c>
      <c r="D325" t="e">
        <f>VLOOKUP(A325, tblSalaries[[#All],[Selected Region]:[Hrs]], 13, FALSE)</f>
        <v>#N/A</v>
      </c>
    </row>
    <row r="326" spans="1:4">
      <c r="A326">
        <v>323</v>
      </c>
      <c r="B326" s="2" t="e">
        <f>VLOOKUP(A326, tblSalaries[[#All],[Selected Region]:[Salary in USD]], 6, FALSE)</f>
        <v>#N/A</v>
      </c>
      <c r="C326" t="e">
        <f>VLOOKUP(A326, tblSalaries[[#All],[Selected Region]:[Years of Experience]], 14, FALSE)</f>
        <v>#N/A</v>
      </c>
      <c r="D326" t="e">
        <f>VLOOKUP(A326, tblSalaries[[#All],[Selected Region]:[Hrs]], 13, FALSE)</f>
        <v>#N/A</v>
      </c>
    </row>
    <row r="327" spans="1:4">
      <c r="A327">
        <v>324</v>
      </c>
      <c r="B327" s="2" t="e">
        <f>VLOOKUP(A327, tblSalaries[[#All],[Selected Region]:[Salary in USD]], 6, FALSE)</f>
        <v>#N/A</v>
      </c>
      <c r="C327" t="e">
        <f>VLOOKUP(A327, tblSalaries[[#All],[Selected Region]:[Years of Experience]], 14, FALSE)</f>
        <v>#N/A</v>
      </c>
      <c r="D327" t="e">
        <f>VLOOKUP(A327, tblSalaries[[#All],[Selected Region]:[Hrs]], 13, FALSE)</f>
        <v>#N/A</v>
      </c>
    </row>
    <row r="328" spans="1:4">
      <c r="A328">
        <v>325</v>
      </c>
      <c r="B328" s="2" t="e">
        <f>VLOOKUP(A328, tblSalaries[[#All],[Selected Region]:[Salary in USD]], 6, FALSE)</f>
        <v>#N/A</v>
      </c>
      <c r="C328" t="e">
        <f>VLOOKUP(A328, tblSalaries[[#All],[Selected Region]:[Years of Experience]], 14, FALSE)</f>
        <v>#N/A</v>
      </c>
      <c r="D328" t="e">
        <f>VLOOKUP(A328, tblSalaries[[#All],[Selected Region]:[Hrs]], 13, FALSE)</f>
        <v>#N/A</v>
      </c>
    </row>
    <row r="329" spans="1:4">
      <c r="A329">
        <v>326</v>
      </c>
      <c r="B329" s="2" t="e">
        <f>VLOOKUP(A329, tblSalaries[[#All],[Selected Region]:[Salary in USD]], 6, FALSE)</f>
        <v>#N/A</v>
      </c>
      <c r="C329" t="e">
        <f>VLOOKUP(A329, tblSalaries[[#All],[Selected Region]:[Years of Experience]], 14, FALSE)</f>
        <v>#N/A</v>
      </c>
      <c r="D329" t="e">
        <f>VLOOKUP(A329, tblSalaries[[#All],[Selected Region]:[Hrs]], 13, FALSE)</f>
        <v>#N/A</v>
      </c>
    </row>
    <row r="330" spans="1:4">
      <c r="A330">
        <v>327</v>
      </c>
      <c r="B330" s="2" t="e">
        <f>VLOOKUP(A330, tblSalaries[[#All],[Selected Region]:[Salary in USD]], 6, FALSE)</f>
        <v>#N/A</v>
      </c>
      <c r="C330" t="e">
        <f>VLOOKUP(A330, tblSalaries[[#All],[Selected Region]:[Years of Experience]], 14, FALSE)</f>
        <v>#N/A</v>
      </c>
      <c r="D330" t="e">
        <f>VLOOKUP(A330, tblSalaries[[#All],[Selected Region]:[Hrs]], 13, FALSE)</f>
        <v>#N/A</v>
      </c>
    </row>
    <row r="331" spans="1:4">
      <c r="A331">
        <v>328</v>
      </c>
      <c r="B331" s="2" t="e">
        <f>VLOOKUP(A331, tblSalaries[[#All],[Selected Region]:[Salary in USD]], 6, FALSE)</f>
        <v>#N/A</v>
      </c>
      <c r="C331" t="e">
        <f>VLOOKUP(A331, tblSalaries[[#All],[Selected Region]:[Years of Experience]], 14, FALSE)</f>
        <v>#N/A</v>
      </c>
      <c r="D331" t="e">
        <f>VLOOKUP(A331, tblSalaries[[#All],[Selected Region]:[Hrs]], 13, FALSE)</f>
        <v>#N/A</v>
      </c>
    </row>
    <row r="332" spans="1:4">
      <c r="A332">
        <v>329</v>
      </c>
      <c r="B332" s="2" t="e">
        <f>VLOOKUP(A332, tblSalaries[[#All],[Selected Region]:[Salary in USD]], 6, FALSE)</f>
        <v>#N/A</v>
      </c>
      <c r="C332" t="e">
        <f>VLOOKUP(A332, tblSalaries[[#All],[Selected Region]:[Years of Experience]], 14, FALSE)</f>
        <v>#N/A</v>
      </c>
      <c r="D332" t="e">
        <f>VLOOKUP(A332, tblSalaries[[#All],[Selected Region]:[Hrs]], 13, FALSE)</f>
        <v>#N/A</v>
      </c>
    </row>
    <row r="333" spans="1:4">
      <c r="A333">
        <v>330</v>
      </c>
      <c r="B333" s="2" t="e">
        <f>VLOOKUP(A333, tblSalaries[[#All],[Selected Region]:[Salary in USD]], 6, FALSE)</f>
        <v>#N/A</v>
      </c>
      <c r="C333" t="e">
        <f>VLOOKUP(A333, tblSalaries[[#All],[Selected Region]:[Years of Experience]], 14, FALSE)</f>
        <v>#N/A</v>
      </c>
      <c r="D333" t="e">
        <f>VLOOKUP(A333, tblSalaries[[#All],[Selected Region]:[Hrs]], 13, FALSE)</f>
        <v>#N/A</v>
      </c>
    </row>
    <row r="334" spans="1:4">
      <c r="A334">
        <v>331</v>
      </c>
      <c r="B334" s="2" t="e">
        <f>VLOOKUP(A334, tblSalaries[[#All],[Selected Region]:[Salary in USD]], 6, FALSE)</f>
        <v>#N/A</v>
      </c>
      <c r="C334" t="e">
        <f>VLOOKUP(A334, tblSalaries[[#All],[Selected Region]:[Years of Experience]], 14, FALSE)</f>
        <v>#N/A</v>
      </c>
      <c r="D334" t="e">
        <f>VLOOKUP(A334, tblSalaries[[#All],[Selected Region]:[Hrs]], 13, FALSE)</f>
        <v>#N/A</v>
      </c>
    </row>
    <row r="335" spans="1:4">
      <c r="A335">
        <v>332</v>
      </c>
      <c r="B335" s="2" t="e">
        <f>VLOOKUP(A335, tblSalaries[[#All],[Selected Region]:[Salary in USD]], 6, FALSE)</f>
        <v>#N/A</v>
      </c>
      <c r="C335" t="e">
        <f>VLOOKUP(A335, tblSalaries[[#All],[Selected Region]:[Years of Experience]], 14, FALSE)</f>
        <v>#N/A</v>
      </c>
      <c r="D335" t="e">
        <f>VLOOKUP(A335, tblSalaries[[#All],[Selected Region]:[Hrs]], 13, FALSE)</f>
        <v>#N/A</v>
      </c>
    </row>
    <row r="336" spans="1:4">
      <c r="A336">
        <v>333</v>
      </c>
      <c r="B336" s="2" t="e">
        <f>VLOOKUP(A336, tblSalaries[[#All],[Selected Region]:[Salary in USD]], 6, FALSE)</f>
        <v>#N/A</v>
      </c>
      <c r="C336" t="e">
        <f>VLOOKUP(A336, tblSalaries[[#All],[Selected Region]:[Years of Experience]], 14, FALSE)</f>
        <v>#N/A</v>
      </c>
      <c r="D336" t="e">
        <f>VLOOKUP(A336, tblSalaries[[#All],[Selected Region]:[Hrs]], 13, FALSE)</f>
        <v>#N/A</v>
      </c>
    </row>
    <row r="337" spans="1:4">
      <c r="A337">
        <v>334</v>
      </c>
      <c r="B337" s="2" t="e">
        <f>VLOOKUP(A337, tblSalaries[[#All],[Selected Region]:[Salary in USD]], 6, FALSE)</f>
        <v>#N/A</v>
      </c>
      <c r="C337" t="e">
        <f>VLOOKUP(A337, tblSalaries[[#All],[Selected Region]:[Years of Experience]], 14, FALSE)</f>
        <v>#N/A</v>
      </c>
      <c r="D337" t="e">
        <f>VLOOKUP(A337, tblSalaries[[#All],[Selected Region]:[Hrs]], 13, FALSE)</f>
        <v>#N/A</v>
      </c>
    </row>
    <row r="338" spans="1:4">
      <c r="A338">
        <v>335</v>
      </c>
      <c r="B338" s="2" t="e">
        <f>VLOOKUP(A338, tblSalaries[[#All],[Selected Region]:[Salary in USD]], 6, FALSE)</f>
        <v>#N/A</v>
      </c>
      <c r="C338" t="e">
        <f>VLOOKUP(A338, tblSalaries[[#All],[Selected Region]:[Years of Experience]], 14, FALSE)</f>
        <v>#N/A</v>
      </c>
      <c r="D338" t="e">
        <f>VLOOKUP(A338, tblSalaries[[#All],[Selected Region]:[Hrs]], 13, FALSE)</f>
        <v>#N/A</v>
      </c>
    </row>
    <row r="339" spans="1:4">
      <c r="A339">
        <v>336</v>
      </c>
      <c r="B339" s="2" t="e">
        <f>VLOOKUP(A339, tblSalaries[[#All],[Selected Region]:[Salary in USD]], 6, FALSE)</f>
        <v>#N/A</v>
      </c>
      <c r="C339" t="e">
        <f>VLOOKUP(A339, tblSalaries[[#All],[Selected Region]:[Years of Experience]], 14, FALSE)</f>
        <v>#N/A</v>
      </c>
      <c r="D339" t="e">
        <f>VLOOKUP(A339, tblSalaries[[#All],[Selected Region]:[Hrs]], 13, FALSE)</f>
        <v>#N/A</v>
      </c>
    </row>
    <row r="340" spans="1:4">
      <c r="A340">
        <v>337</v>
      </c>
      <c r="B340" s="2" t="e">
        <f>VLOOKUP(A340, tblSalaries[[#All],[Selected Region]:[Salary in USD]], 6, FALSE)</f>
        <v>#N/A</v>
      </c>
      <c r="C340" t="e">
        <f>VLOOKUP(A340, tblSalaries[[#All],[Selected Region]:[Years of Experience]], 14, FALSE)</f>
        <v>#N/A</v>
      </c>
      <c r="D340" t="e">
        <f>VLOOKUP(A340, tblSalaries[[#All],[Selected Region]:[Hrs]], 13, FALSE)</f>
        <v>#N/A</v>
      </c>
    </row>
    <row r="341" spans="1:4">
      <c r="A341">
        <v>338</v>
      </c>
      <c r="B341" s="2" t="e">
        <f>VLOOKUP(A341, tblSalaries[[#All],[Selected Region]:[Salary in USD]], 6, FALSE)</f>
        <v>#N/A</v>
      </c>
      <c r="C341" t="e">
        <f>VLOOKUP(A341, tblSalaries[[#All],[Selected Region]:[Years of Experience]], 14, FALSE)</f>
        <v>#N/A</v>
      </c>
      <c r="D341" t="e">
        <f>VLOOKUP(A341, tblSalaries[[#All],[Selected Region]:[Hrs]], 13, FALSE)</f>
        <v>#N/A</v>
      </c>
    </row>
    <row r="342" spans="1:4">
      <c r="A342">
        <v>339</v>
      </c>
      <c r="B342" s="2" t="e">
        <f>VLOOKUP(A342, tblSalaries[[#All],[Selected Region]:[Salary in USD]], 6, FALSE)</f>
        <v>#N/A</v>
      </c>
      <c r="C342" t="e">
        <f>VLOOKUP(A342, tblSalaries[[#All],[Selected Region]:[Years of Experience]], 14, FALSE)</f>
        <v>#N/A</v>
      </c>
      <c r="D342" t="e">
        <f>VLOOKUP(A342, tblSalaries[[#All],[Selected Region]:[Hrs]], 13, FALSE)</f>
        <v>#N/A</v>
      </c>
    </row>
    <row r="343" spans="1:4">
      <c r="A343">
        <v>340</v>
      </c>
      <c r="B343" s="2" t="e">
        <f>VLOOKUP(A343, tblSalaries[[#All],[Selected Region]:[Salary in USD]], 6, FALSE)</f>
        <v>#N/A</v>
      </c>
      <c r="C343" t="e">
        <f>VLOOKUP(A343, tblSalaries[[#All],[Selected Region]:[Years of Experience]], 14, FALSE)</f>
        <v>#N/A</v>
      </c>
      <c r="D343" t="e">
        <f>VLOOKUP(A343, tblSalaries[[#All],[Selected Region]:[Hrs]], 13, FALSE)</f>
        <v>#N/A</v>
      </c>
    </row>
    <row r="344" spans="1:4">
      <c r="A344">
        <v>341</v>
      </c>
      <c r="B344" s="2" t="e">
        <f>VLOOKUP(A344, tblSalaries[[#All],[Selected Region]:[Salary in USD]], 6, FALSE)</f>
        <v>#N/A</v>
      </c>
      <c r="C344" t="e">
        <f>VLOOKUP(A344, tblSalaries[[#All],[Selected Region]:[Years of Experience]], 14, FALSE)</f>
        <v>#N/A</v>
      </c>
      <c r="D344" t="e">
        <f>VLOOKUP(A344, tblSalaries[[#All],[Selected Region]:[Hrs]], 13, FALSE)</f>
        <v>#N/A</v>
      </c>
    </row>
    <row r="345" spans="1:4">
      <c r="A345">
        <v>342</v>
      </c>
      <c r="B345" s="2" t="e">
        <f>VLOOKUP(A345, tblSalaries[[#All],[Selected Region]:[Salary in USD]], 6, FALSE)</f>
        <v>#N/A</v>
      </c>
      <c r="C345" t="e">
        <f>VLOOKUP(A345, tblSalaries[[#All],[Selected Region]:[Years of Experience]], 14, FALSE)</f>
        <v>#N/A</v>
      </c>
      <c r="D345" t="e">
        <f>VLOOKUP(A345, tblSalaries[[#All],[Selected Region]:[Hrs]], 13, FALSE)</f>
        <v>#N/A</v>
      </c>
    </row>
    <row r="346" spans="1:4">
      <c r="A346">
        <v>343</v>
      </c>
      <c r="B346" s="2" t="e">
        <f>VLOOKUP(A346, tblSalaries[[#All],[Selected Region]:[Salary in USD]], 6, FALSE)</f>
        <v>#N/A</v>
      </c>
      <c r="C346" t="e">
        <f>VLOOKUP(A346, tblSalaries[[#All],[Selected Region]:[Years of Experience]], 14, FALSE)</f>
        <v>#N/A</v>
      </c>
      <c r="D346" t="e">
        <f>VLOOKUP(A346, tblSalaries[[#All],[Selected Region]:[Hrs]], 13, FALSE)</f>
        <v>#N/A</v>
      </c>
    </row>
    <row r="347" spans="1:4">
      <c r="A347">
        <v>344</v>
      </c>
      <c r="B347" s="2" t="e">
        <f>VLOOKUP(A347, tblSalaries[[#All],[Selected Region]:[Salary in USD]], 6, FALSE)</f>
        <v>#N/A</v>
      </c>
      <c r="C347" t="e">
        <f>VLOOKUP(A347, tblSalaries[[#All],[Selected Region]:[Years of Experience]], 14, FALSE)</f>
        <v>#N/A</v>
      </c>
      <c r="D347" t="e">
        <f>VLOOKUP(A347, tblSalaries[[#All],[Selected Region]:[Hrs]], 13, FALSE)</f>
        <v>#N/A</v>
      </c>
    </row>
    <row r="348" spans="1:4">
      <c r="A348">
        <v>345</v>
      </c>
      <c r="B348" s="2" t="e">
        <f>VLOOKUP(A348, tblSalaries[[#All],[Selected Region]:[Salary in USD]], 6, FALSE)</f>
        <v>#N/A</v>
      </c>
      <c r="C348" t="e">
        <f>VLOOKUP(A348, tblSalaries[[#All],[Selected Region]:[Years of Experience]], 14, FALSE)</f>
        <v>#N/A</v>
      </c>
      <c r="D348" t="e">
        <f>VLOOKUP(A348, tblSalaries[[#All],[Selected Region]:[Hrs]], 13, FALSE)</f>
        <v>#N/A</v>
      </c>
    </row>
    <row r="349" spans="1:4">
      <c r="A349">
        <v>346</v>
      </c>
      <c r="B349" s="2" t="e">
        <f>VLOOKUP(A349, tblSalaries[[#All],[Selected Region]:[Salary in USD]], 6, FALSE)</f>
        <v>#N/A</v>
      </c>
      <c r="C349" t="e">
        <f>VLOOKUP(A349, tblSalaries[[#All],[Selected Region]:[Years of Experience]], 14, FALSE)</f>
        <v>#N/A</v>
      </c>
      <c r="D349" t="e">
        <f>VLOOKUP(A349, tblSalaries[[#All],[Selected Region]:[Hrs]], 13, FALSE)</f>
        <v>#N/A</v>
      </c>
    </row>
    <row r="350" spans="1:4">
      <c r="A350">
        <v>347</v>
      </c>
      <c r="B350" s="2" t="e">
        <f>VLOOKUP(A350, tblSalaries[[#All],[Selected Region]:[Salary in USD]], 6, FALSE)</f>
        <v>#N/A</v>
      </c>
      <c r="C350" t="e">
        <f>VLOOKUP(A350, tblSalaries[[#All],[Selected Region]:[Years of Experience]], 14, FALSE)</f>
        <v>#N/A</v>
      </c>
      <c r="D350" t="e">
        <f>VLOOKUP(A350, tblSalaries[[#All],[Selected Region]:[Hrs]], 13, FALSE)</f>
        <v>#N/A</v>
      </c>
    </row>
    <row r="351" spans="1:4">
      <c r="A351">
        <v>348</v>
      </c>
      <c r="B351" s="2" t="e">
        <f>VLOOKUP(A351, tblSalaries[[#All],[Selected Region]:[Salary in USD]], 6, FALSE)</f>
        <v>#N/A</v>
      </c>
      <c r="C351" t="e">
        <f>VLOOKUP(A351, tblSalaries[[#All],[Selected Region]:[Years of Experience]], 14, FALSE)</f>
        <v>#N/A</v>
      </c>
      <c r="D351" t="e">
        <f>VLOOKUP(A351, tblSalaries[[#All],[Selected Region]:[Hrs]], 13, FALSE)</f>
        <v>#N/A</v>
      </c>
    </row>
    <row r="352" spans="1:4">
      <c r="A352">
        <v>349</v>
      </c>
      <c r="B352" s="2" t="e">
        <f>VLOOKUP(A352, tblSalaries[[#All],[Selected Region]:[Salary in USD]], 6, FALSE)</f>
        <v>#N/A</v>
      </c>
      <c r="C352" t="e">
        <f>VLOOKUP(A352, tblSalaries[[#All],[Selected Region]:[Years of Experience]], 14, FALSE)</f>
        <v>#N/A</v>
      </c>
      <c r="D352" t="e">
        <f>VLOOKUP(A352, tblSalaries[[#All],[Selected Region]:[Hrs]], 13, FALSE)</f>
        <v>#N/A</v>
      </c>
    </row>
    <row r="353" spans="1:4">
      <c r="A353">
        <v>350</v>
      </c>
      <c r="B353" s="2" t="e">
        <f>VLOOKUP(A353, tblSalaries[[#All],[Selected Region]:[Salary in USD]], 6, FALSE)</f>
        <v>#N/A</v>
      </c>
      <c r="C353" t="e">
        <f>VLOOKUP(A353, tblSalaries[[#All],[Selected Region]:[Years of Experience]], 14, FALSE)</f>
        <v>#N/A</v>
      </c>
      <c r="D353" t="e">
        <f>VLOOKUP(A353, tblSalaries[[#All],[Selected Region]:[Hrs]], 13, FALSE)</f>
        <v>#N/A</v>
      </c>
    </row>
    <row r="354" spans="1:4">
      <c r="A354">
        <v>351</v>
      </c>
      <c r="B354" s="2" t="e">
        <f>VLOOKUP(A354, tblSalaries[[#All],[Selected Region]:[Salary in USD]], 6, FALSE)</f>
        <v>#N/A</v>
      </c>
      <c r="C354" t="e">
        <f>VLOOKUP(A354, tblSalaries[[#All],[Selected Region]:[Years of Experience]], 14, FALSE)</f>
        <v>#N/A</v>
      </c>
      <c r="D354" t="e">
        <f>VLOOKUP(A354, tblSalaries[[#All],[Selected Region]:[Hrs]], 13, FALSE)</f>
        <v>#N/A</v>
      </c>
    </row>
    <row r="355" spans="1:4">
      <c r="A355">
        <v>352</v>
      </c>
      <c r="B355" s="2" t="e">
        <f>VLOOKUP(A355, tblSalaries[[#All],[Selected Region]:[Salary in USD]], 6, FALSE)</f>
        <v>#N/A</v>
      </c>
      <c r="C355" t="e">
        <f>VLOOKUP(A355, tblSalaries[[#All],[Selected Region]:[Years of Experience]], 14, FALSE)</f>
        <v>#N/A</v>
      </c>
      <c r="D355" t="e">
        <f>VLOOKUP(A355, tblSalaries[[#All],[Selected Region]:[Hrs]], 13, FALSE)</f>
        <v>#N/A</v>
      </c>
    </row>
    <row r="356" spans="1:4">
      <c r="A356">
        <v>353</v>
      </c>
      <c r="B356" s="2" t="e">
        <f>VLOOKUP(A356, tblSalaries[[#All],[Selected Region]:[Salary in USD]], 6, FALSE)</f>
        <v>#N/A</v>
      </c>
      <c r="C356" t="e">
        <f>VLOOKUP(A356, tblSalaries[[#All],[Selected Region]:[Years of Experience]], 14, FALSE)</f>
        <v>#N/A</v>
      </c>
      <c r="D356" t="e">
        <f>VLOOKUP(A356, tblSalaries[[#All],[Selected Region]:[Hrs]], 13, FALSE)</f>
        <v>#N/A</v>
      </c>
    </row>
    <row r="357" spans="1:4">
      <c r="A357">
        <v>354</v>
      </c>
      <c r="B357" s="2" t="e">
        <f>VLOOKUP(A357, tblSalaries[[#All],[Selected Region]:[Salary in USD]], 6, FALSE)</f>
        <v>#N/A</v>
      </c>
      <c r="C357" t="e">
        <f>VLOOKUP(A357, tblSalaries[[#All],[Selected Region]:[Years of Experience]], 14, FALSE)</f>
        <v>#N/A</v>
      </c>
      <c r="D357" t="e">
        <f>VLOOKUP(A357, tblSalaries[[#All],[Selected Region]:[Hrs]], 13, FALSE)</f>
        <v>#N/A</v>
      </c>
    </row>
    <row r="358" spans="1:4">
      <c r="A358">
        <v>355</v>
      </c>
      <c r="B358" s="2" t="e">
        <f>VLOOKUP(A358, tblSalaries[[#All],[Selected Region]:[Salary in USD]], 6, FALSE)</f>
        <v>#N/A</v>
      </c>
      <c r="C358" t="e">
        <f>VLOOKUP(A358, tblSalaries[[#All],[Selected Region]:[Years of Experience]], 14, FALSE)</f>
        <v>#N/A</v>
      </c>
      <c r="D358" t="e">
        <f>VLOOKUP(A358, tblSalaries[[#All],[Selected Region]:[Hrs]], 13, FALSE)</f>
        <v>#N/A</v>
      </c>
    </row>
    <row r="359" spans="1:4">
      <c r="A359">
        <v>356</v>
      </c>
      <c r="B359" s="2" t="e">
        <f>VLOOKUP(A359, tblSalaries[[#All],[Selected Region]:[Salary in USD]], 6, FALSE)</f>
        <v>#N/A</v>
      </c>
      <c r="C359" t="e">
        <f>VLOOKUP(A359, tblSalaries[[#All],[Selected Region]:[Years of Experience]], 14, FALSE)</f>
        <v>#N/A</v>
      </c>
      <c r="D359" t="e">
        <f>VLOOKUP(A359, tblSalaries[[#All],[Selected Region]:[Hrs]], 13, FALSE)</f>
        <v>#N/A</v>
      </c>
    </row>
    <row r="360" spans="1:4">
      <c r="A360">
        <v>357</v>
      </c>
      <c r="B360" s="2" t="e">
        <f>VLOOKUP(A360, tblSalaries[[#All],[Selected Region]:[Salary in USD]], 6, FALSE)</f>
        <v>#N/A</v>
      </c>
      <c r="C360" t="e">
        <f>VLOOKUP(A360, tblSalaries[[#All],[Selected Region]:[Years of Experience]], 14, FALSE)</f>
        <v>#N/A</v>
      </c>
      <c r="D360" t="e">
        <f>VLOOKUP(A360, tblSalaries[[#All],[Selected Region]:[Hrs]], 13, FALSE)</f>
        <v>#N/A</v>
      </c>
    </row>
    <row r="361" spans="1:4">
      <c r="A361">
        <v>358</v>
      </c>
      <c r="B361" s="2" t="e">
        <f>VLOOKUP(A361, tblSalaries[[#All],[Selected Region]:[Salary in USD]], 6, FALSE)</f>
        <v>#N/A</v>
      </c>
      <c r="C361" t="e">
        <f>VLOOKUP(A361, tblSalaries[[#All],[Selected Region]:[Years of Experience]], 14, FALSE)</f>
        <v>#N/A</v>
      </c>
      <c r="D361" t="e">
        <f>VLOOKUP(A361, tblSalaries[[#All],[Selected Region]:[Hrs]], 13, FALSE)</f>
        <v>#N/A</v>
      </c>
    </row>
    <row r="362" spans="1:4">
      <c r="A362">
        <v>359</v>
      </c>
      <c r="B362" s="2" t="e">
        <f>VLOOKUP(A362, tblSalaries[[#All],[Selected Region]:[Salary in USD]], 6, FALSE)</f>
        <v>#N/A</v>
      </c>
      <c r="C362" t="e">
        <f>VLOOKUP(A362, tblSalaries[[#All],[Selected Region]:[Years of Experience]], 14, FALSE)</f>
        <v>#N/A</v>
      </c>
      <c r="D362" t="e">
        <f>VLOOKUP(A362, tblSalaries[[#All],[Selected Region]:[Hrs]], 13, FALSE)</f>
        <v>#N/A</v>
      </c>
    </row>
    <row r="363" spans="1:4">
      <c r="A363">
        <v>360</v>
      </c>
      <c r="B363" s="2" t="e">
        <f>VLOOKUP(A363, tblSalaries[[#All],[Selected Region]:[Salary in USD]], 6, FALSE)</f>
        <v>#N/A</v>
      </c>
      <c r="C363" t="e">
        <f>VLOOKUP(A363, tblSalaries[[#All],[Selected Region]:[Years of Experience]], 14, FALSE)</f>
        <v>#N/A</v>
      </c>
      <c r="D363" t="e">
        <f>VLOOKUP(A363, tblSalaries[[#All],[Selected Region]:[Hrs]], 13, FALSE)</f>
        <v>#N/A</v>
      </c>
    </row>
    <row r="364" spans="1:4">
      <c r="A364">
        <v>361</v>
      </c>
      <c r="B364" s="2" t="e">
        <f>VLOOKUP(A364, tblSalaries[[#All],[Selected Region]:[Salary in USD]], 6, FALSE)</f>
        <v>#N/A</v>
      </c>
      <c r="C364" t="e">
        <f>VLOOKUP(A364, tblSalaries[[#All],[Selected Region]:[Years of Experience]], 14, FALSE)</f>
        <v>#N/A</v>
      </c>
      <c r="D364" t="e">
        <f>VLOOKUP(A364, tblSalaries[[#All],[Selected Region]:[Hrs]], 13, FALSE)</f>
        <v>#N/A</v>
      </c>
    </row>
    <row r="365" spans="1:4">
      <c r="A365">
        <v>362</v>
      </c>
      <c r="B365" s="2" t="e">
        <f>VLOOKUP(A365, tblSalaries[[#All],[Selected Region]:[Salary in USD]], 6, FALSE)</f>
        <v>#N/A</v>
      </c>
      <c r="C365" t="e">
        <f>VLOOKUP(A365, tblSalaries[[#All],[Selected Region]:[Years of Experience]], 14, FALSE)</f>
        <v>#N/A</v>
      </c>
      <c r="D365" t="e">
        <f>VLOOKUP(A365, tblSalaries[[#All],[Selected Region]:[Hrs]], 13, FALSE)</f>
        <v>#N/A</v>
      </c>
    </row>
    <row r="366" spans="1:4">
      <c r="A366">
        <v>363</v>
      </c>
      <c r="B366" s="2" t="e">
        <f>VLOOKUP(A366, tblSalaries[[#All],[Selected Region]:[Salary in USD]], 6, FALSE)</f>
        <v>#N/A</v>
      </c>
      <c r="C366" t="e">
        <f>VLOOKUP(A366, tblSalaries[[#All],[Selected Region]:[Years of Experience]], 14, FALSE)</f>
        <v>#N/A</v>
      </c>
      <c r="D366" t="e">
        <f>VLOOKUP(A366, tblSalaries[[#All],[Selected Region]:[Hrs]], 13, FALSE)</f>
        <v>#N/A</v>
      </c>
    </row>
    <row r="367" spans="1:4">
      <c r="A367">
        <v>364</v>
      </c>
      <c r="B367" s="2" t="e">
        <f>VLOOKUP(A367, tblSalaries[[#All],[Selected Region]:[Salary in USD]], 6, FALSE)</f>
        <v>#N/A</v>
      </c>
      <c r="C367" t="e">
        <f>VLOOKUP(A367, tblSalaries[[#All],[Selected Region]:[Years of Experience]], 14, FALSE)</f>
        <v>#N/A</v>
      </c>
      <c r="D367" t="e">
        <f>VLOOKUP(A367, tblSalaries[[#All],[Selected Region]:[Hrs]], 13, FALSE)</f>
        <v>#N/A</v>
      </c>
    </row>
    <row r="368" spans="1:4">
      <c r="A368">
        <v>365</v>
      </c>
      <c r="B368" s="2" t="e">
        <f>VLOOKUP(A368, tblSalaries[[#All],[Selected Region]:[Salary in USD]], 6, FALSE)</f>
        <v>#N/A</v>
      </c>
      <c r="C368" t="e">
        <f>VLOOKUP(A368, tblSalaries[[#All],[Selected Region]:[Years of Experience]], 14, FALSE)</f>
        <v>#N/A</v>
      </c>
      <c r="D368" t="e">
        <f>VLOOKUP(A368, tblSalaries[[#All],[Selected Region]:[Hrs]], 13, FALSE)</f>
        <v>#N/A</v>
      </c>
    </row>
    <row r="369" spans="1:4">
      <c r="A369">
        <v>366</v>
      </c>
      <c r="B369" s="2" t="e">
        <f>VLOOKUP(A369, tblSalaries[[#All],[Selected Region]:[Salary in USD]], 6, FALSE)</f>
        <v>#N/A</v>
      </c>
      <c r="C369" t="e">
        <f>VLOOKUP(A369, tblSalaries[[#All],[Selected Region]:[Years of Experience]], 14, FALSE)</f>
        <v>#N/A</v>
      </c>
      <c r="D369" t="e">
        <f>VLOOKUP(A369, tblSalaries[[#All],[Selected Region]:[Hrs]], 13, FALSE)</f>
        <v>#N/A</v>
      </c>
    </row>
    <row r="370" spans="1:4">
      <c r="A370">
        <v>367</v>
      </c>
      <c r="B370" s="2" t="e">
        <f>VLOOKUP(A370, tblSalaries[[#All],[Selected Region]:[Salary in USD]], 6, FALSE)</f>
        <v>#N/A</v>
      </c>
      <c r="C370" t="e">
        <f>VLOOKUP(A370, tblSalaries[[#All],[Selected Region]:[Years of Experience]], 14, FALSE)</f>
        <v>#N/A</v>
      </c>
      <c r="D370" t="e">
        <f>VLOOKUP(A370, tblSalaries[[#All],[Selected Region]:[Hrs]], 13, FALSE)</f>
        <v>#N/A</v>
      </c>
    </row>
    <row r="371" spans="1:4">
      <c r="A371">
        <v>368</v>
      </c>
      <c r="B371" s="2" t="e">
        <f>VLOOKUP(A371, tblSalaries[[#All],[Selected Region]:[Salary in USD]], 6, FALSE)</f>
        <v>#N/A</v>
      </c>
      <c r="C371" t="e">
        <f>VLOOKUP(A371, tblSalaries[[#All],[Selected Region]:[Years of Experience]], 14, FALSE)</f>
        <v>#N/A</v>
      </c>
      <c r="D371" t="e">
        <f>VLOOKUP(A371, tblSalaries[[#All],[Selected Region]:[Hrs]], 13, FALSE)</f>
        <v>#N/A</v>
      </c>
    </row>
    <row r="372" spans="1:4">
      <c r="A372">
        <v>369</v>
      </c>
      <c r="B372" s="2" t="e">
        <f>VLOOKUP(A372, tblSalaries[[#All],[Selected Region]:[Salary in USD]], 6, FALSE)</f>
        <v>#N/A</v>
      </c>
      <c r="C372" t="e">
        <f>VLOOKUP(A372, tblSalaries[[#All],[Selected Region]:[Years of Experience]], 14, FALSE)</f>
        <v>#N/A</v>
      </c>
      <c r="D372" t="e">
        <f>VLOOKUP(A372, tblSalaries[[#All],[Selected Region]:[Hrs]], 13, FALSE)</f>
        <v>#N/A</v>
      </c>
    </row>
    <row r="373" spans="1:4">
      <c r="A373">
        <v>370</v>
      </c>
      <c r="B373" s="2" t="e">
        <f>VLOOKUP(A373, tblSalaries[[#All],[Selected Region]:[Salary in USD]], 6, FALSE)</f>
        <v>#N/A</v>
      </c>
      <c r="C373" t="e">
        <f>VLOOKUP(A373, tblSalaries[[#All],[Selected Region]:[Years of Experience]], 14, FALSE)</f>
        <v>#N/A</v>
      </c>
      <c r="D373" t="e">
        <f>VLOOKUP(A373, tblSalaries[[#All],[Selected Region]:[Hrs]], 13, FALSE)</f>
        <v>#N/A</v>
      </c>
    </row>
    <row r="374" spans="1:4">
      <c r="A374">
        <v>371</v>
      </c>
      <c r="B374" s="2" t="e">
        <f>VLOOKUP(A374, tblSalaries[[#All],[Selected Region]:[Salary in USD]], 6, FALSE)</f>
        <v>#N/A</v>
      </c>
      <c r="C374" t="e">
        <f>VLOOKUP(A374, tblSalaries[[#All],[Selected Region]:[Years of Experience]], 14, FALSE)</f>
        <v>#N/A</v>
      </c>
      <c r="D374" t="e">
        <f>VLOOKUP(A374, tblSalaries[[#All],[Selected Region]:[Hrs]], 13, FALSE)</f>
        <v>#N/A</v>
      </c>
    </row>
    <row r="375" spans="1:4">
      <c r="A375">
        <v>372</v>
      </c>
      <c r="B375" s="2" t="e">
        <f>VLOOKUP(A375, tblSalaries[[#All],[Selected Region]:[Salary in USD]], 6, FALSE)</f>
        <v>#N/A</v>
      </c>
      <c r="C375" t="e">
        <f>VLOOKUP(A375, tblSalaries[[#All],[Selected Region]:[Years of Experience]], 14, FALSE)</f>
        <v>#N/A</v>
      </c>
      <c r="D375" t="e">
        <f>VLOOKUP(A375, tblSalaries[[#All],[Selected Region]:[Hrs]], 13, FALSE)</f>
        <v>#N/A</v>
      </c>
    </row>
    <row r="376" spans="1:4">
      <c r="A376">
        <v>373</v>
      </c>
      <c r="B376" s="2" t="e">
        <f>VLOOKUP(A376, tblSalaries[[#All],[Selected Region]:[Salary in USD]], 6, FALSE)</f>
        <v>#N/A</v>
      </c>
      <c r="C376" t="e">
        <f>VLOOKUP(A376, tblSalaries[[#All],[Selected Region]:[Years of Experience]], 14, FALSE)</f>
        <v>#N/A</v>
      </c>
      <c r="D376" t="e">
        <f>VLOOKUP(A376, tblSalaries[[#All],[Selected Region]:[Hrs]], 13, FALSE)</f>
        <v>#N/A</v>
      </c>
    </row>
    <row r="377" spans="1:4">
      <c r="A377">
        <v>374</v>
      </c>
      <c r="B377" s="2" t="e">
        <f>VLOOKUP(A377, tblSalaries[[#All],[Selected Region]:[Salary in USD]], 6, FALSE)</f>
        <v>#N/A</v>
      </c>
      <c r="C377" t="e">
        <f>VLOOKUP(A377, tblSalaries[[#All],[Selected Region]:[Years of Experience]], 14, FALSE)</f>
        <v>#N/A</v>
      </c>
      <c r="D377" t="e">
        <f>VLOOKUP(A377, tblSalaries[[#All],[Selected Region]:[Hrs]], 13, FALSE)</f>
        <v>#N/A</v>
      </c>
    </row>
    <row r="378" spans="1:4">
      <c r="A378">
        <v>375</v>
      </c>
      <c r="B378" s="2" t="e">
        <f>VLOOKUP(A378, tblSalaries[[#All],[Selected Region]:[Salary in USD]], 6, FALSE)</f>
        <v>#N/A</v>
      </c>
      <c r="C378" t="e">
        <f>VLOOKUP(A378, tblSalaries[[#All],[Selected Region]:[Years of Experience]], 14, FALSE)</f>
        <v>#N/A</v>
      </c>
      <c r="D378" t="e">
        <f>VLOOKUP(A378, tblSalaries[[#All],[Selected Region]:[Hrs]], 13, FALSE)</f>
        <v>#N/A</v>
      </c>
    </row>
    <row r="379" spans="1:4">
      <c r="A379">
        <v>376</v>
      </c>
      <c r="B379" s="2" t="e">
        <f>VLOOKUP(A379, tblSalaries[[#All],[Selected Region]:[Salary in USD]], 6, FALSE)</f>
        <v>#N/A</v>
      </c>
      <c r="C379" t="e">
        <f>VLOOKUP(A379, tblSalaries[[#All],[Selected Region]:[Years of Experience]], 14, FALSE)</f>
        <v>#N/A</v>
      </c>
      <c r="D379" t="e">
        <f>VLOOKUP(A379, tblSalaries[[#All],[Selected Region]:[Hrs]], 13, FALSE)</f>
        <v>#N/A</v>
      </c>
    </row>
    <row r="380" spans="1:4">
      <c r="A380">
        <v>377</v>
      </c>
      <c r="B380" s="2" t="e">
        <f>VLOOKUP(A380, tblSalaries[[#All],[Selected Region]:[Salary in USD]], 6, FALSE)</f>
        <v>#N/A</v>
      </c>
      <c r="C380" t="e">
        <f>VLOOKUP(A380, tblSalaries[[#All],[Selected Region]:[Years of Experience]], 14, FALSE)</f>
        <v>#N/A</v>
      </c>
      <c r="D380" t="e">
        <f>VLOOKUP(A380, tblSalaries[[#All],[Selected Region]:[Hrs]], 13, FALSE)</f>
        <v>#N/A</v>
      </c>
    </row>
    <row r="381" spans="1:4">
      <c r="A381">
        <v>378</v>
      </c>
      <c r="B381" s="2" t="e">
        <f>VLOOKUP(A381, tblSalaries[[#All],[Selected Region]:[Salary in USD]], 6, FALSE)</f>
        <v>#N/A</v>
      </c>
      <c r="C381" t="e">
        <f>VLOOKUP(A381, tblSalaries[[#All],[Selected Region]:[Years of Experience]], 14, FALSE)</f>
        <v>#N/A</v>
      </c>
      <c r="D381" t="e">
        <f>VLOOKUP(A381, tblSalaries[[#All],[Selected Region]:[Hrs]], 13, FALSE)</f>
        <v>#N/A</v>
      </c>
    </row>
    <row r="382" spans="1:4">
      <c r="A382">
        <v>379</v>
      </c>
      <c r="B382" s="2" t="e">
        <f>VLOOKUP(A382, tblSalaries[[#All],[Selected Region]:[Salary in USD]], 6, FALSE)</f>
        <v>#N/A</v>
      </c>
      <c r="C382" t="e">
        <f>VLOOKUP(A382, tblSalaries[[#All],[Selected Region]:[Years of Experience]], 14, FALSE)</f>
        <v>#N/A</v>
      </c>
      <c r="D382" t="e">
        <f>VLOOKUP(A382, tblSalaries[[#All],[Selected Region]:[Hrs]], 13, FALSE)</f>
        <v>#N/A</v>
      </c>
    </row>
    <row r="383" spans="1:4">
      <c r="A383">
        <v>380</v>
      </c>
      <c r="B383" s="2" t="e">
        <f>VLOOKUP(A383, tblSalaries[[#All],[Selected Region]:[Salary in USD]], 6, FALSE)</f>
        <v>#N/A</v>
      </c>
      <c r="C383" t="e">
        <f>VLOOKUP(A383, tblSalaries[[#All],[Selected Region]:[Years of Experience]], 14, FALSE)</f>
        <v>#N/A</v>
      </c>
      <c r="D383" t="e">
        <f>VLOOKUP(A383, tblSalaries[[#All],[Selected Region]:[Hrs]], 13, FALSE)</f>
        <v>#N/A</v>
      </c>
    </row>
    <row r="384" spans="1:4">
      <c r="A384">
        <v>381</v>
      </c>
      <c r="B384" s="2" t="e">
        <f>VLOOKUP(A384, tblSalaries[[#All],[Selected Region]:[Salary in USD]], 6, FALSE)</f>
        <v>#N/A</v>
      </c>
      <c r="C384" t="e">
        <f>VLOOKUP(A384, tblSalaries[[#All],[Selected Region]:[Years of Experience]], 14, FALSE)</f>
        <v>#N/A</v>
      </c>
      <c r="D384" t="e">
        <f>VLOOKUP(A384, tblSalaries[[#All],[Selected Region]:[Hrs]], 13, FALSE)</f>
        <v>#N/A</v>
      </c>
    </row>
    <row r="385" spans="1:4">
      <c r="A385">
        <v>382</v>
      </c>
      <c r="B385" s="2" t="e">
        <f>VLOOKUP(A385, tblSalaries[[#All],[Selected Region]:[Salary in USD]], 6, FALSE)</f>
        <v>#N/A</v>
      </c>
      <c r="C385" t="e">
        <f>VLOOKUP(A385, tblSalaries[[#All],[Selected Region]:[Years of Experience]], 14, FALSE)</f>
        <v>#N/A</v>
      </c>
      <c r="D385" t="e">
        <f>VLOOKUP(A385, tblSalaries[[#All],[Selected Region]:[Hrs]], 13, FALSE)</f>
        <v>#N/A</v>
      </c>
    </row>
    <row r="386" spans="1:4">
      <c r="A386">
        <v>383</v>
      </c>
      <c r="B386" s="2" t="e">
        <f>VLOOKUP(A386, tblSalaries[[#All],[Selected Region]:[Salary in USD]], 6, FALSE)</f>
        <v>#N/A</v>
      </c>
      <c r="C386" t="e">
        <f>VLOOKUP(A386, tblSalaries[[#All],[Selected Region]:[Years of Experience]], 14, FALSE)</f>
        <v>#N/A</v>
      </c>
      <c r="D386" t="e">
        <f>VLOOKUP(A386, tblSalaries[[#All],[Selected Region]:[Hrs]], 13, FALSE)</f>
        <v>#N/A</v>
      </c>
    </row>
    <row r="387" spans="1:4">
      <c r="A387">
        <v>384</v>
      </c>
      <c r="B387" s="2" t="e">
        <f>VLOOKUP(A387, tblSalaries[[#All],[Selected Region]:[Salary in USD]], 6, FALSE)</f>
        <v>#N/A</v>
      </c>
      <c r="C387" t="e">
        <f>VLOOKUP(A387, tblSalaries[[#All],[Selected Region]:[Years of Experience]], 14, FALSE)</f>
        <v>#N/A</v>
      </c>
      <c r="D387" t="e">
        <f>VLOOKUP(A387, tblSalaries[[#All],[Selected Region]:[Hrs]], 13, FALSE)</f>
        <v>#N/A</v>
      </c>
    </row>
    <row r="388" spans="1:4">
      <c r="A388">
        <v>385</v>
      </c>
      <c r="B388" s="2" t="e">
        <f>VLOOKUP(A388, tblSalaries[[#All],[Selected Region]:[Salary in USD]], 6, FALSE)</f>
        <v>#N/A</v>
      </c>
      <c r="C388" t="e">
        <f>VLOOKUP(A388, tblSalaries[[#All],[Selected Region]:[Years of Experience]], 14, FALSE)</f>
        <v>#N/A</v>
      </c>
      <c r="D388" t="e">
        <f>VLOOKUP(A388, tblSalaries[[#All],[Selected Region]:[Hrs]], 13, FALSE)</f>
        <v>#N/A</v>
      </c>
    </row>
    <row r="389" spans="1:4">
      <c r="A389">
        <v>386</v>
      </c>
      <c r="B389" s="2" t="e">
        <f>VLOOKUP(A389, tblSalaries[[#All],[Selected Region]:[Salary in USD]], 6, FALSE)</f>
        <v>#N/A</v>
      </c>
      <c r="C389" t="e">
        <f>VLOOKUP(A389, tblSalaries[[#All],[Selected Region]:[Years of Experience]], 14, FALSE)</f>
        <v>#N/A</v>
      </c>
      <c r="D389" t="e">
        <f>VLOOKUP(A389, tblSalaries[[#All],[Selected Region]:[Hrs]], 13, FALSE)</f>
        <v>#N/A</v>
      </c>
    </row>
    <row r="390" spans="1:4">
      <c r="A390">
        <v>387</v>
      </c>
      <c r="B390" s="2" t="e">
        <f>VLOOKUP(A390, tblSalaries[[#All],[Selected Region]:[Salary in USD]], 6, FALSE)</f>
        <v>#N/A</v>
      </c>
      <c r="C390" t="e">
        <f>VLOOKUP(A390, tblSalaries[[#All],[Selected Region]:[Years of Experience]], 14, FALSE)</f>
        <v>#N/A</v>
      </c>
      <c r="D390" t="e">
        <f>VLOOKUP(A390, tblSalaries[[#All],[Selected Region]:[Hrs]], 13, FALSE)</f>
        <v>#N/A</v>
      </c>
    </row>
    <row r="391" spans="1:4">
      <c r="A391">
        <v>388</v>
      </c>
      <c r="B391" s="2" t="e">
        <f>VLOOKUP(A391, tblSalaries[[#All],[Selected Region]:[Salary in USD]], 6, FALSE)</f>
        <v>#N/A</v>
      </c>
      <c r="C391" t="e">
        <f>VLOOKUP(A391, tblSalaries[[#All],[Selected Region]:[Years of Experience]], 14, FALSE)</f>
        <v>#N/A</v>
      </c>
      <c r="D391" t="e">
        <f>VLOOKUP(A391, tblSalaries[[#All],[Selected Region]:[Hrs]], 13, FALSE)</f>
        <v>#N/A</v>
      </c>
    </row>
    <row r="392" spans="1:4">
      <c r="A392">
        <v>389</v>
      </c>
      <c r="B392" s="2" t="e">
        <f>VLOOKUP(A392, tblSalaries[[#All],[Selected Region]:[Salary in USD]], 6, FALSE)</f>
        <v>#N/A</v>
      </c>
      <c r="C392" t="e">
        <f>VLOOKUP(A392, tblSalaries[[#All],[Selected Region]:[Years of Experience]], 14, FALSE)</f>
        <v>#N/A</v>
      </c>
      <c r="D392" t="e">
        <f>VLOOKUP(A392, tblSalaries[[#All],[Selected Region]:[Hrs]], 13, FALSE)</f>
        <v>#N/A</v>
      </c>
    </row>
    <row r="393" spans="1:4">
      <c r="A393">
        <v>390</v>
      </c>
      <c r="B393" s="2" t="e">
        <f>VLOOKUP(A393, tblSalaries[[#All],[Selected Region]:[Salary in USD]], 6, FALSE)</f>
        <v>#N/A</v>
      </c>
      <c r="C393" t="e">
        <f>VLOOKUP(A393, tblSalaries[[#All],[Selected Region]:[Years of Experience]], 14, FALSE)</f>
        <v>#N/A</v>
      </c>
      <c r="D393" t="e">
        <f>VLOOKUP(A393, tblSalaries[[#All],[Selected Region]:[Hrs]], 13, FALSE)</f>
        <v>#N/A</v>
      </c>
    </row>
    <row r="394" spans="1:4">
      <c r="A394">
        <v>391</v>
      </c>
      <c r="B394" s="2" t="e">
        <f>VLOOKUP(A394, tblSalaries[[#All],[Selected Region]:[Salary in USD]], 6, FALSE)</f>
        <v>#N/A</v>
      </c>
      <c r="C394" t="e">
        <f>VLOOKUP(A394, tblSalaries[[#All],[Selected Region]:[Years of Experience]], 14, FALSE)</f>
        <v>#N/A</v>
      </c>
      <c r="D394" t="e">
        <f>VLOOKUP(A394, tblSalaries[[#All],[Selected Region]:[Hrs]], 13, FALSE)</f>
        <v>#N/A</v>
      </c>
    </row>
    <row r="395" spans="1:4">
      <c r="A395">
        <v>392</v>
      </c>
      <c r="B395" s="2" t="e">
        <f>VLOOKUP(A395, tblSalaries[[#All],[Selected Region]:[Salary in USD]], 6, FALSE)</f>
        <v>#N/A</v>
      </c>
      <c r="C395" t="e">
        <f>VLOOKUP(A395, tblSalaries[[#All],[Selected Region]:[Years of Experience]], 14, FALSE)</f>
        <v>#N/A</v>
      </c>
      <c r="D395" t="e">
        <f>VLOOKUP(A395, tblSalaries[[#All],[Selected Region]:[Hrs]], 13, FALSE)</f>
        <v>#N/A</v>
      </c>
    </row>
    <row r="396" spans="1:4">
      <c r="A396">
        <v>393</v>
      </c>
      <c r="B396" s="2" t="e">
        <f>VLOOKUP(A396, tblSalaries[[#All],[Selected Region]:[Salary in USD]], 6, FALSE)</f>
        <v>#N/A</v>
      </c>
      <c r="C396" t="e">
        <f>VLOOKUP(A396, tblSalaries[[#All],[Selected Region]:[Years of Experience]], 14, FALSE)</f>
        <v>#N/A</v>
      </c>
      <c r="D396" t="e">
        <f>VLOOKUP(A396, tblSalaries[[#All],[Selected Region]:[Hrs]], 13, FALSE)</f>
        <v>#N/A</v>
      </c>
    </row>
    <row r="397" spans="1:4">
      <c r="A397">
        <v>394</v>
      </c>
      <c r="B397" s="2" t="e">
        <f>VLOOKUP(A397, tblSalaries[[#All],[Selected Region]:[Salary in USD]], 6, FALSE)</f>
        <v>#N/A</v>
      </c>
      <c r="C397" t="e">
        <f>VLOOKUP(A397, tblSalaries[[#All],[Selected Region]:[Years of Experience]], 14, FALSE)</f>
        <v>#N/A</v>
      </c>
      <c r="D397" t="e">
        <f>VLOOKUP(A397, tblSalaries[[#All],[Selected Region]:[Hrs]], 13, FALSE)</f>
        <v>#N/A</v>
      </c>
    </row>
    <row r="398" spans="1:4">
      <c r="A398">
        <v>395</v>
      </c>
      <c r="B398" s="2" t="e">
        <f>VLOOKUP(A398, tblSalaries[[#All],[Selected Region]:[Salary in USD]], 6, FALSE)</f>
        <v>#N/A</v>
      </c>
      <c r="C398" t="e">
        <f>VLOOKUP(A398, tblSalaries[[#All],[Selected Region]:[Years of Experience]], 14, FALSE)</f>
        <v>#N/A</v>
      </c>
      <c r="D398" t="e">
        <f>VLOOKUP(A398, tblSalaries[[#All],[Selected Region]:[Hrs]], 13, FALSE)</f>
        <v>#N/A</v>
      </c>
    </row>
    <row r="399" spans="1:4">
      <c r="A399">
        <v>396</v>
      </c>
      <c r="B399" s="2" t="e">
        <f>VLOOKUP(A399, tblSalaries[[#All],[Selected Region]:[Salary in USD]], 6, FALSE)</f>
        <v>#N/A</v>
      </c>
      <c r="C399" t="e">
        <f>VLOOKUP(A399, tblSalaries[[#All],[Selected Region]:[Years of Experience]], 14, FALSE)</f>
        <v>#N/A</v>
      </c>
      <c r="D399" t="e">
        <f>VLOOKUP(A399, tblSalaries[[#All],[Selected Region]:[Hrs]], 13, FALSE)</f>
        <v>#N/A</v>
      </c>
    </row>
    <row r="400" spans="1:4">
      <c r="A400">
        <v>397</v>
      </c>
      <c r="B400" s="2" t="e">
        <f>VLOOKUP(A400, tblSalaries[[#All],[Selected Region]:[Salary in USD]], 6, FALSE)</f>
        <v>#N/A</v>
      </c>
      <c r="C400" t="e">
        <f>VLOOKUP(A400, tblSalaries[[#All],[Selected Region]:[Years of Experience]], 14, FALSE)</f>
        <v>#N/A</v>
      </c>
      <c r="D400" t="e">
        <f>VLOOKUP(A400, tblSalaries[[#All],[Selected Region]:[Hrs]], 13, FALSE)</f>
        <v>#N/A</v>
      </c>
    </row>
    <row r="401" spans="1:4">
      <c r="A401">
        <v>398</v>
      </c>
      <c r="B401" s="2" t="e">
        <f>VLOOKUP(A401, tblSalaries[[#All],[Selected Region]:[Salary in USD]], 6, FALSE)</f>
        <v>#N/A</v>
      </c>
      <c r="C401" t="e">
        <f>VLOOKUP(A401, tblSalaries[[#All],[Selected Region]:[Years of Experience]], 14, FALSE)</f>
        <v>#N/A</v>
      </c>
      <c r="D401" t="e">
        <f>VLOOKUP(A401, tblSalaries[[#All],[Selected Region]:[Hrs]], 13, FALSE)</f>
        <v>#N/A</v>
      </c>
    </row>
    <row r="402" spans="1:4">
      <c r="A402">
        <v>399</v>
      </c>
      <c r="B402" s="2" t="e">
        <f>VLOOKUP(A402, tblSalaries[[#All],[Selected Region]:[Salary in USD]], 6, FALSE)</f>
        <v>#N/A</v>
      </c>
      <c r="C402" t="e">
        <f>VLOOKUP(A402, tblSalaries[[#All],[Selected Region]:[Years of Experience]], 14, FALSE)</f>
        <v>#N/A</v>
      </c>
      <c r="D402" t="e">
        <f>VLOOKUP(A402, tblSalaries[[#All],[Selected Region]:[Hrs]], 13, FALSE)</f>
        <v>#N/A</v>
      </c>
    </row>
    <row r="403" spans="1:4">
      <c r="A403">
        <v>400</v>
      </c>
      <c r="B403" s="2" t="e">
        <f>VLOOKUP(A403, tblSalaries[[#All],[Selected Region]:[Salary in USD]], 6, FALSE)</f>
        <v>#N/A</v>
      </c>
      <c r="C403" t="e">
        <f>VLOOKUP(A403, tblSalaries[[#All],[Selected Region]:[Years of Experience]], 14, FALSE)</f>
        <v>#N/A</v>
      </c>
      <c r="D403" t="e">
        <f>VLOOKUP(A403, tblSalaries[[#All],[Selected Region]:[Hrs]], 13, FALSE)</f>
        <v>#N/A</v>
      </c>
    </row>
    <row r="404" spans="1:4">
      <c r="A404">
        <v>401</v>
      </c>
      <c r="B404" s="2" t="e">
        <f>VLOOKUP(A404, tblSalaries[[#All],[Selected Region]:[Salary in USD]], 6, FALSE)</f>
        <v>#N/A</v>
      </c>
      <c r="C404" t="e">
        <f>VLOOKUP(A404, tblSalaries[[#All],[Selected Region]:[Years of Experience]], 14, FALSE)</f>
        <v>#N/A</v>
      </c>
      <c r="D404" t="e">
        <f>VLOOKUP(A404, tblSalaries[[#All],[Selected Region]:[Hrs]], 13, FALSE)</f>
        <v>#N/A</v>
      </c>
    </row>
    <row r="405" spans="1:4">
      <c r="A405">
        <v>402</v>
      </c>
      <c r="B405" s="2" t="e">
        <f>VLOOKUP(A405, tblSalaries[[#All],[Selected Region]:[Salary in USD]], 6, FALSE)</f>
        <v>#N/A</v>
      </c>
      <c r="C405" t="e">
        <f>VLOOKUP(A405, tblSalaries[[#All],[Selected Region]:[Years of Experience]], 14, FALSE)</f>
        <v>#N/A</v>
      </c>
      <c r="D405" t="e">
        <f>VLOOKUP(A405, tblSalaries[[#All],[Selected Region]:[Hrs]], 13, FALSE)</f>
        <v>#N/A</v>
      </c>
    </row>
    <row r="406" spans="1:4">
      <c r="A406">
        <v>403</v>
      </c>
      <c r="B406" s="2" t="e">
        <f>VLOOKUP(A406, tblSalaries[[#All],[Selected Region]:[Salary in USD]], 6, FALSE)</f>
        <v>#N/A</v>
      </c>
      <c r="C406" t="e">
        <f>VLOOKUP(A406, tblSalaries[[#All],[Selected Region]:[Years of Experience]], 14, FALSE)</f>
        <v>#N/A</v>
      </c>
      <c r="D406" t="e">
        <f>VLOOKUP(A406, tblSalaries[[#All],[Selected Region]:[Hrs]], 13, FALSE)</f>
        <v>#N/A</v>
      </c>
    </row>
    <row r="407" spans="1:4">
      <c r="A407">
        <v>404</v>
      </c>
      <c r="B407" s="2" t="e">
        <f>VLOOKUP(A407, tblSalaries[[#All],[Selected Region]:[Salary in USD]], 6, FALSE)</f>
        <v>#N/A</v>
      </c>
      <c r="C407" t="e">
        <f>VLOOKUP(A407, tblSalaries[[#All],[Selected Region]:[Years of Experience]], 14, FALSE)</f>
        <v>#N/A</v>
      </c>
      <c r="D407" t="e">
        <f>VLOOKUP(A407, tblSalaries[[#All],[Selected Region]:[Hrs]], 13, FALSE)</f>
        <v>#N/A</v>
      </c>
    </row>
    <row r="408" spans="1:4">
      <c r="A408">
        <v>405</v>
      </c>
      <c r="B408" s="2" t="e">
        <f>VLOOKUP(A408, tblSalaries[[#All],[Selected Region]:[Salary in USD]], 6, FALSE)</f>
        <v>#N/A</v>
      </c>
      <c r="C408" t="e">
        <f>VLOOKUP(A408, tblSalaries[[#All],[Selected Region]:[Years of Experience]], 14, FALSE)</f>
        <v>#N/A</v>
      </c>
      <c r="D408" t="e">
        <f>VLOOKUP(A408, tblSalaries[[#All],[Selected Region]:[Hrs]], 13, FALSE)</f>
        <v>#N/A</v>
      </c>
    </row>
    <row r="409" spans="1:4">
      <c r="A409">
        <v>406</v>
      </c>
      <c r="B409" s="2" t="e">
        <f>VLOOKUP(A409, tblSalaries[[#All],[Selected Region]:[Salary in USD]], 6, FALSE)</f>
        <v>#N/A</v>
      </c>
      <c r="C409" t="e">
        <f>VLOOKUP(A409, tblSalaries[[#All],[Selected Region]:[Years of Experience]], 14, FALSE)</f>
        <v>#N/A</v>
      </c>
      <c r="D409" t="e">
        <f>VLOOKUP(A409, tblSalaries[[#All],[Selected Region]:[Hrs]], 13, FALSE)</f>
        <v>#N/A</v>
      </c>
    </row>
    <row r="410" spans="1:4">
      <c r="A410">
        <v>407</v>
      </c>
      <c r="B410" s="2" t="e">
        <f>VLOOKUP(A410, tblSalaries[[#All],[Selected Region]:[Salary in USD]], 6, FALSE)</f>
        <v>#N/A</v>
      </c>
      <c r="C410" t="e">
        <f>VLOOKUP(A410, tblSalaries[[#All],[Selected Region]:[Years of Experience]], 14, FALSE)</f>
        <v>#N/A</v>
      </c>
      <c r="D410" t="e">
        <f>VLOOKUP(A410, tblSalaries[[#All],[Selected Region]:[Hrs]], 13, FALSE)</f>
        <v>#N/A</v>
      </c>
    </row>
    <row r="411" spans="1:4">
      <c r="A411">
        <v>408</v>
      </c>
      <c r="B411" s="2" t="e">
        <f>VLOOKUP(A411, tblSalaries[[#All],[Selected Region]:[Salary in USD]], 6, FALSE)</f>
        <v>#N/A</v>
      </c>
      <c r="C411" t="e">
        <f>VLOOKUP(A411, tblSalaries[[#All],[Selected Region]:[Years of Experience]], 14, FALSE)</f>
        <v>#N/A</v>
      </c>
      <c r="D411" t="e">
        <f>VLOOKUP(A411, tblSalaries[[#All],[Selected Region]:[Hrs]], 13, FALSE)</f>
        <v>#N/A</v>
      </c>
    </row>
    <row r="412" spans="1:4">
      <c r="A412">
        <v>409</v>
      </c>
      <c r="B412" s="2" t="e">
        <f>VLOOKUP(A412, tblSalaries[[#All],[Selected Region]:[Salary in USD]], 6, FALSE)</f>
        <v>#N/A</v>
      </c>
      <c r="C412" t="e">
        <f>VLOOKUP(A412, tblSalaries[[#All],[Selected Region]:[Years of Experience]], 14, FALSE)</f>
        <v>#N/A</v>
      </c>
      <c r="D412" t="e">
        <f>VLOOKUP(A412, tblSalaries[[#All],[Selected Region]:[Hrs]], 13, FALSE)</f>
        <v>#N/A</v>
      </c>
    </row>
    <row r="413" spans="1:4">
      <c r="A413">
        <v>410</v>
      </c>
      <c r="B413" s="2" t="e">
        <f>VLOOKUP(A413, tblSalaries[[#All],[Selected Region]:[Salary in USD]], 6, FALSE)</f>
        <v>#N/A</v>
      </c>
      <c r="C413" t="e">
        <f>VLOOKUP(A413, tblSalaries[[#All],[Selected Region]:[Years of Experience]], 14, FALSE)</f>
        <v>#N/A</v>
      </c>
      <c r="D413" t="e">
        <f>VLOOKUP(A413, tblSalaries[[#All],[Selected Region]:[Hrs]], 13, FALSE)</f>
        <v>#N/A</v>
      </c>
    </row>
    <row r="414" spans="1:4">
      <c r="A414">
        <v>411</v>
      </c>
      <c r="B414" s="2" t="e">
        <f>VLOOKUP(A414, tblSalaries[[#All],[Selected Region]:[Salary in USD]], 6, FALSE)</f>
        <v>#N/A</v>
      </c>
      <c r="C414" t="e">
        <f>VLOOKUP(A414, tblSalaries[[#All],[Selected Region]:[Years of Experience]], 14, FALSE)</f>
        <v>#N/A</v>
      </c>
      <c r="D414" t="e">
        <f>VLOOKUP(A414, tblSalaries[[#All],[Selected Region]:[Hrs]], 13, FALSE)</f>
        <v>#N/A</v>
      </c>
    </row>
    <row r="415" spans="1:4">
      <c r="A415">
        <v>412</v>
      </c>
      <c r="B415" s="2" t="e">
        <f>VLOOKUP(A415, tblSalaries[[#All],[Selected Region]:[Salary in USD]], 6, FALSE)</f>
        <v>#N/A</v>
      </c>
      <c r="C415" t="e">
        <f>VLOOKUP(A415, tblSalaries[[#All],[Selected Region]:[Years of Experience]], 14, FALSE)</f>
        <v>#N/A</v>
      </c>
      <c r="D415" t="e">
        <f>VLOOKUP(A415, tblSalaries[[#All],[Selected Region]:[Hrs]], 13, FALSE)</f>
        <v>#N/A</v>
      </c>
    </row>
    <row r="416" spans="1:4">
      <c r="A416">
        <v>413</v>
      </c>
      <c r="B416" s="2" t="e">
        <f>VLOOKUP(A416, tblSalaries[[#All],[Selected Region]:[Salary in USD]], 6, FALSE)</f>
        <v>#N/A</v>
      </c>
      <c r="C416" t="e">
        <f>VLOOKUP(A416, tblSalaries[[#All],[Selected Region]:[Years of Experience]], 14, FALSE)</f>
        <v>#N/A</v>
      </c>
      <c r="D416" t="e">
        <f>VLOOKUP(A416, tblSalaries[[#All],[Selected Region]:[Hrs]], 13, FALSE)</f>
        <v>#N/A</v>
      </c>
    </row>
    <row r="417" spans="1:4">
      <c r="A417">
        <v>414</v>
      </c>
      <c r="B417" s="2" t="e">
        <f>VLOOKUP(A417, tblSalaries[[#All],[Selected Region]:[Salary in USD]], 6, FALSE)</f>
        <v>#N/A</v>
      </c>
      <c r="C417" t="e">
        <f>VLOOKUP(A417, tblSalaries[[#All],[Selected Region]:[Years of Experience]], 14, FALSE)</f>
        <v>#N/A</v>
      </c>
      <c r="D417" t="e">
        <f>VLOOKUP(A417, tblSalaries[[#All],[Selected Region]:[Hrs]], 13, FALSE)</f>
        <v>#N/A</v>
      </c>
    </row>
    <row r="418" spans="1:4">
      <c r="A418">
        <v>415</v>
      </c>
      <c r="B418" s="2" t="e">
        <f>VLOOKUP(A418, tblSalaries[[#All],[Selected Region]:[Salary in USD]], 6, FALSE)</f>
        <v>#N/A</v>
      </c>
      <c r="C418" t="e">
        <f>VLOOKUP(A418, tblSalaries[[#All],[Selected Region]:[Years of Experience]], 14, FALSE)</f>
        <v>#N/A</v>
      </c>
      <c r="D418" t="e">
        <f>VLOOKUP(A418, tblSalaries[[#All],[Selected Region]:[Hrs]], 13, FALSE)</f>
        <v>#N/A</v>
      </c>
    </row>
    <row r="419" spans="1:4">
      <c r="A419">
        <v>416</v>
      </c>
      <c r="B419" s="2" t="e">
        <f>VLOOKUP(A419, tblSalaries[[#All],[Selected Region]:[Salary in USD]], 6, FALSE)</f>
        <v>#N/A</v>
      </c>
      <c r="C419" t="e">
        <f>VLOOKUP(A419, tblSalaries[[#All],[Selected Region]:[Years of Experience]], 14, FALSE)</f>
        <v>#N/A</v>
      </c>
      <c r="D419" t="e">
        <f>VLOOKUP(A419, tblSalaries[[#All],[Selected Region]:[Hrs]], 13, FALSE)</f>
        <v>#N/A</v>
      </c>
    </row>
    <row r="420" spans="1:4">
      <c r="A420">
        <v>417</v>
      </c>
      <c r="B420" s="2" t="e">
        <f>VLOOKUP(A420, tblSalaries[[#All],[Selected Region]:[Salary in USD]], 6, FALSE)</f>
        <v>#N/A</v>
      </c>
      <c r="C420" t="e">
        <f>VLOOKUP(A420, tblSalaries[[#All],[Selected Region]:[Years of Experience]], 14, FALSE)</f>
        <v>#N/A</v>
      </c>
      <c r="D420" t="e">
        <f>VLOOKUP(A420, tblSalaries[[#All],[Selected Region]:[Hrs]], 13, FALSE)</f>
        <v>#N/A</v>
      </c>
    </row>
    <row r="421" spans="1:4">
      <c r="A421">
        <v>418</v>
      </c>
      <c r="B421" s="2" t="e">
        <f>VLOOKUP(A421, tblSalaries[[#All],[Selected Region]:[Salary in USD]], 6, FALSE)</f>
        <v>#N/A</v>
      </c>
      <c r="C421" t="e">
        <f>VLOOKUP(A421, tblSalaries[[#All],[Selected Region]:[Years of Experience]], 14, FALSE)</f>
        <v>#N/A</v>
      </c>
      <c r="D421" t="e">
        <f>VLOOKUP(A421, tblSalaries[[#All],[Selected Region]:[Hrs]], 13, FALSE)</f>
        <v>#N/A</v>
      </c>
    </row>
    <row r="422" spans="1:4">
      <c r="A422">
        <v>419</v>
      </c>
      <c r="B422" s="2" t="e">
        <f>VLOOKUP(A422, tblSalaries[[#All],[Selected Region]:[Salary in USD]], 6, FALSE)</f>
        <v>#N/A</v>
      </c>
      <c r="C422" t="e">
        <f>VLOOKUP(A422, tblSalaries[[#All],[Selected Region]:[Years of Experience]], 14, FALSE)</f>
        <v>#N/A</v>
      </c>
      <c r="D422" t="e">
        <f>VLOOKUP(A422, tblSalaries[[#All],[Selected Region]:[Hrs]], 13, FALSE)</f>
        <v>#N/A</v>
      </c>
    </row>
    <row r="423" spans="1:4">
      <c r="A423">
        <v>420</v>
      </c>
      <c r="B423" s="2" t="e">
        <f>VLOOKUP(A423, tblSalaries[[#All],[Selected Region]:[Salary in USD]], 6, FALSE)</f>
        <v>#N/A</v>
      </c>
      <c r="C423" t="e">
        <f>VLOOKUP(A423, tblSalaries[[#All],[Selected Region]:[Years of Experience]], 14, FALSE)</f>
        <v>#N/A</v>
      </c>
      <c r="D423" t="e">
        <f>VLOOKUP(A423, tblSalaries[[#All],[Selected Region]:[Hrs]], 13, FALSE)</f>
        <v>#N/A</v>
      </c>
    </row>
    <row r="424" spans="1:4">
      <c r="A424">
        <v>421</v>
      </c>
      <c r="B424" s="2" t="e">
        <f>VLOOKUP(A424, tblSalaries[[#All],[Selected Region]:[Salary in USD]], 6, FALSE)</f>
        <v>#N/A</v>
      </c>
      <c r="C424" t="e">
        <f>VLOOKUP(A424, tblSalaries[[#All],[Selected Region]:[Years of Experience]], 14, FALSE)</f>
        <v>#N/A</v>
      </c>
      <c r="D424" t="e">
        <f>VLOOKUP(A424, tblSalaries[[#All],[Selected Region]:[Hrs]], 13, FALSE)</f>
        <v>#N/A</v>
      </c>
    </row>
    <row r="425" spans="1:4">
      <c r="A425">
        <v>422</v>
      </c>
      <c r="B425" s="2" t="e">
        <f>VLOOKUP(A425, tblSalaries[[#All],[Selected Region]:[Salary in USD]], 6, FALSE)</f>
        <v>#N/A</v>
      </c>
      <c r="C425" t="e">
        <f>VLOOKUP(A425, tblSalaries[[#All],[Selected Region]:[Years of Experience]], 14, FALSE)</f>
        <v>#N/A</v>
      </c>
      <c r="D425" t="e">
        <f>VLOOKUP(A425, tblSalaries[[#All],[Selected Region]:[Hrs]], 13, FALSE)</f>
        <v>#N/A</v>
      </c>
    </row>
    <row r="426" spans="1:4">
      <c r="A426">
        <v>423</v>
      </c>
      <c r="B426" s="2" t="e">
        <f>VLOOKUP(A426, tblSalaries[[#All],[Selected Region]:[Salary in USD]], 6, FALSE)</f>
        <v>#N/A</v>
      </c>
      <c r="C426" t="e">
        <f>VLOOKUP(A426, tblSalaries[[#All],[Selected Region]:[Years of Experience]], 14, FALSE)</f>
        <v>#N/A</v>
      </c>
      <c r="D426" t="e">
        <f>VLOOKUP(A426, tblSalaries[[#All],[Selected Region]:[Hrs]], 13, FALSE)</f>
        <v>#N/A</v>
      </c>
    </row>
    <row r="427" spans="1:4">
      <c r="A427">
        <v>424</v>
      </c>
      <c r="B427" s="2" t="e">
        <f>VLOOKUP(A427, tblSalaries[[#All],[Selected Region]:[Salary in USD]], 6, FALSE)</f>
        <v>#N/A</v>
      </c>
      <c r="C427" t="e">
        <f>VLOOKUP(A427, tblSalaries[[#All],[Selected Region]:[Years of Experience]], 14, FALSE)</f>
        <v>#N/A</v>
      </c>
      <c r="D427" t="e">
        <f>VLOOKUP(A427, tblSalaries[[#All],[Selected Region]:[Hrs]], 13, FALSE)</f>
        <v>#N/A</v>
      </c>
    </row>
    <row r="428" spans="1:4">
      <c r="A428">
        <v>425</v>
      </c>
      <c r="B428" s="2" t="e">
        <f>VLOOKUP(A428, tblSalaries[[#All],[Selected Region]:[Salary in USD]], 6, FALSE)</f>
        <v>#N/A</v>
      </c>
      <c r="C428" t="e">
        <f>VLOOKUP(A428, tblSalaries[[#All],[Selected Region]:[Years of Experience]], 14, FALSE)</f>
        <v>#N/A</v>
      </c>
      <c r="D428" t="e">
        <f>VLOOKUP(A428, tblSalaries[[#All],[Selected Region]:[Hrs]], 13, FALSE)</f>
        <v>#N/A</v>
      </c>
    </row>
    <row r="429" spans="1:4">
      <c r="A429">
        <v>426</v>
      </c>
      <c r="B429" s="2" t="e">
        <f>VLOOKUP(A429, tblSalaries[[#All],[Selected Region]:[Salary in USD]], 6, FALSE)</f>
        <v>#N/A</v>
      </c>
      <c r="C429" t="e">
        <f>VLOOKUP(A429, tblSalaries[[#All],[Selected Region]:[Years of Experience]], 14, FALSE)</f>
        <v>#N/A</v>
      </c>
      <c r="D429" t="e">
        <f>VLOOKUP(A429, tblSalaries[[#All],[Selected Region]:[Hrs]], 13, FALSE)</f>
        <v>#N/A</v>
      </c>
    </row>
    <row r="430" spans="1:4">
      <c r="A430">
        <v>427</v>
      </c>
      <c r="B430" s="2" t="e">
        <f>VLOOKUP(A430, tblSalaries[[#All],[Selected Region]:[Salary in USD]], 6, FALSE)</f>
        <v>#N/A</v>
      </c>
      <c r="C430" t="e">
        <f>VLOOKUP(A430, tblSalaries[[#All],[Selected Region]:[Years of Experience]], 14, FALSE)</f>
        <v>#N/A</v>
      </c>
      <c r="D430" t="e">
        <f>VLOOKUP(A430, tblSalaries[[#All],[Selected Region]:[Hrs]], 13, FALSE)</f>
        <v>#N/A</v>
      </c>
    </row>
    <row r="431" spans="1:4">
      <c r="A431">
        <v>428</v>
      </c>
      <c r="B431" s="2" t="e">
        <f>VLOOKUP(A431, tblSalaries[[#All],[Selected Region]:[Salary in USD]], 6, FALSE)</f>
        <v>#N/A</v>
      </c>
      <c r="C431" t="e">
        <f>VLOOKUP(A431, tblSalaries[[#All],[Selected Region]:[Years of Experience]], 14, FALSE)</f>
        <v>#N/A</v>
      </c>
      <c r="D431" t="e">
        <f>VLOOKUP(A431, tblSalaries[[#All],[Selected Region]:[Hrs]], 13, FALSE)</f>
        <v>#N/A</v>
      </c>
    </row>
    <row r="432" spans="1:4">
      <c r="A432">
        <v>429</v>
      </c>
      <c r="B432" s="2" t="e">
        <f>VLOOKUP(A432, tblSalaries[[#All],[Selected Region]:[Salary in USD]], 6, FALSE)</f>
        <v>#N/A</v>
      </c>
      <c r="C432" t="e">
        <f>VLOOKUP(A432, tblSalaries[[#All],[Selected Region]:[Years of Experience]], 14, FALSE)</f>
        <v>#N/A</v>
      </c>
      <c r="D432" t="e">
        <f>VLOOKUP(A432, tblSalaries[[#All],[Selected Region]:[Hrs]], 13, FALSE)</f>
        <v>#N/A</v>
      </c>
    </row>
    <row r="433" spans="1:4">
      <c r="A433">
        <v>430</v>
      </c>
      <c r="B433" s="2" t="e">
        <f>VLOOKUP(A433, tblSalaries[[#All],[Selected Region]:[Salary in USD]], 6, FALSE)</f>
        <v>#N/A</v>
      </c>
      <c r="C433" t="e">
        <f>VLOOKUP(A433, tblSalaries[[#All],[Selected Region]:[Years of Experience]], 14, FALSE)</f>
        <v>#N/A</v>
      </c>
      <c r="D433" t="e">
        <f>VLOOKUP(A433, tblSalaries[[#All],[Selected Region]:[Hrs]], 13, FALSE)</f>
        <v>#N/A</v>
      </c>
    </row>
    <row r="434" spans="1:4">
      <c r="A434">
        <v>431</v>
      </c>
      <c r="B434" s="2" t="e">
        <f>VLOOKUP(A434, tblSalaries[[#All],[Selected Region]:[Salary in USD]], 6, FALSE)</f>
        <v>#N/A</v>
      </c>
      <c r="C434" t="e">
        <f>VLOOKUP(A434, tblSalaries[[#All],[Selected Region]:[Years of Experience]], 14, FALSE)</f>
        <v>#N/A</v>
      </c>
      <c r="D434" t="e">
        <f>VLOOKUP(A434, tblSalaries[[#All],[Selected Region]:[Hrs]], 13, FALSE)</f>
        <v>#N/A</v>
      </c>
    </row>
    <row r="435" spans="1:4">
      <c r="A435">
        <v>432</v>
      </c>
      <c r="B435" s="2" t="e">
        <f>VLOOKUP(A435, tblSalaries[[#All],[Selected Region]:[Salary in USD]], 6, FALSE)</f>
        <v>#N/A</v>
      </c>
      <c r="C435" t="e">
        <f>VLOOKUP(A435, tblSalaries[[#All],[Selected Region]:[Years of Experience]], 14, FALSE)</f>
        <v>#N/A</v>
      </c>
      <c r="D435" t="e">
        <f>VLOOKUP(A435, tblSalaries[[#All],[Selected Region]:[Hrs]], 13, FALSE)</f>
        <v>#N/A</v>
      </c>
    </row>
    <row r="436" spans="1:4">
      <c r="A436">
        <v>433</v>
      </c>
      <c r="B436" s="2" t="e">
        <f>VLOOKUP(A436, tblSalaries[[#All],[Selected Region]:[Salary in USD]], 6, FALSE)</f>
        <v>#N/A</v>
      </c>
      <c r="C436" t="e">
        <f>VLOOKUP(A436, tblSalaries[[#All],[Selected Region]:[Years of Experience]], 14, FALSE)</f>
        <v>#N/A</v>
      </c>
      <c r="D436" t="e">
        <f>VLOOKUP(A436, tblSalaries[[#All],[Selected Region]:[Hrs]], 13, FALSE)</f>
        <v>#N/A</v>
      </c>
    </row>
    <row r="437" spans="1:4">
      <c r="A437">
        <v>434</v>
      </c>
      <c r="B437" s="2" t="e">
        <f>VLOOKUP(A437, tblSalaries[[#All],[Selected Region]:[Salary in USD]], 6, FALSE)</f>
        <v>#N/A</v>
      </c>
      <c r="C437" t="e">
        <f>VLOOKUP(A437, tblSalaries[[#All],[Selected Region]:[Years of Experience]], 14, FALSE)</f>
        <v>#N/A</v>
      </c>
      <c r="D437" t="e">
        <f>VLOOKUP(A437, tblSalaries[[#All],[Selected Region]:[Hrs]], 13, FALSE)</f>
        <v>#N/A</v>
      </c>
    </row>
    <row r="438" spans="1:4">
      <c r="A438">
        <v>435</v>
      </c>
      <c r="B438" s="2" t="e">
        <f>VLOOKUP(A438, tblSalaries[[#All],[Selected Region]:[Salary in USD]], 6, FALSE)</f>
        <v>#N/A</v>
      </c>
      <c r="C438" t="e">
        <f>VLOOKUP(A438, tblSalaries[[#All],[Selected Region]:[Years of Experience]], 14, FALSE)</f>
        <v>#N/A</v>
      </c>
      <c r="D438" t="e">
        <f>VLOOKUP(A438, tblSalaries[[#All],[Selected Region]:[Hrs]], 13, FALSE)</f>
        <v>#N/A</v>
      </c>
    </row>
    <row r="439" spans="1:4">
      <c r="A439">
        <v>436</v>
      </c>
      <c r="B439" s="2" t="e">
        <f>VLOOKUP(A439, tblSalaries[[#All],[Selected Region]:[Salary in USD]], 6, FALSE)</f>
        <v>#N/A</v>
      </c>
      <c r="C439" t="e">
        <f>VLOOKUP(A439, tblSalaries[[#All],[Selected Region]:[Years of Experience]], 14, FALSE)</f>
        <v>#N/A</v>
      </c>
      <c r="D439" t="e">
        <f>VLOOKUP(A439, tblSalaries[[#All],[Selected Region]:[Hrs]], 13, FALSE)</f>
        <v>#N/A</v>
      </c>
    </row>
    <row r="440" spans="1:4">
      <c r="A440">
        <v>437</v>
      </c>
      <c r="B440" s="2" t="e">
        <f>VLOOKUP(A440, tblSalaries[[#All],[Selected Region]:[Salary in USD]], 6, FALSE)</f>
        <v>#N/A</v>
      </c>
      <c r="C440" t="e">
        <f>VLOOKUP(A440, tblSalaries[[#All],[Selected Region]:[Years of Experience]], 14, FALSE)</f>
        <v>#N/A</v>
      </c>
      <c r="D440" t="e">
        <f>VLOOKUP(A440, tblSalaries[[#All],[Selected Region]:[Hrs]], 13, FALSE)</f>
        <v>#N/A</v>
      </c>
    </row>
    <row r="441" spans="1:4">
      <c r="A441">
        <v>438</v>
      </c>
      <c r="B441" s="2" t="e">
        <f>VLOOKUP(A441, tblSalaries[[#All],[Selected Region]:[Salary in USD]], 6, FALSE)</f>
        <v>#N/A</v>
      </c>
      <c r="C441" t="e">
        <f>VLOOKUP(A441, tblSalaries[[#All],[Selected Region]:[Years of Experience]], 14, FALSE)</f>
        <v>#N/A</v>
      </c>
      <c r="D441" t="e">
        <f>VLOOKUP(A441, tblSalaries[[#All],[Selected Region]:[Hrs]], 13, FALSE)</f>
        <v>#N/A</v>
      </c>
    </row>
    <row r="442" spans="1:4">
      <c r="A442">
        <v>439</v>
      </c>
      <c r="B442" s="2" t="e">
        <f>VLOOKUP(A442, tblSalaries[[#All],[Selected Region]:[Salary in USD]], 6, FALSE)</f>
        <v>#N/A</v>
      </c>
      <c r="C442" t="e">
        <f>VLOOKUP(A442, tblSalaries[[#All],[Selected Region]:[Years of Experience]], 14, FALSE)</f>
        <v>#N/A</v>
      </c>
      <c r="D442" t="e">
        <f>VLOOKUP(A442, tblSalaries[[#All],[Selected Region]:[Hrs]], 13, FALSE)</f>
        <v>#N/A</v>
      </c>
    </row>
    <row r="443" spans="1:4">
      <c r="A443">
        <v>440</v>
      </c>
      <c r="B443" s="2" t="e">
        <f>VLOOKUP(A443, tblSalaries[[#All],[Selected Region]:[Salary in USD]], 6, FALSE)</f>
        <v>#N/A</v>
      </c>
      <c r="C443" t="e">
        <f>VLOOKUP(A443, tblSalaries[[#All],[Selected Region]:[Years of Experience]], 14, FALSE)</f>
        <v>#N/A</v>
      </c>
      <c r="D443" t="e">
        <f>VLOOKUP(A443, tblSalaries[[#All],[Selected Region]:[Hrs]], 13, FALSE)</f>
        <v>#N/A</v>
      </c>
    </row>
    <row r="444" spans="1:4">
      <c r="A444">
        <v>441</v>
      </c>
      <c r="B444" s="2" t="e">
        <f>VLOOKUP(A444, tblSalaries[[#All],[Selected Region]:[Salary in USD]], 6, FALSE)</f>
        <v>#N/A</v>
      </c>
      <c r="C444" t="e">
        <f>VLOOKUP(A444, tblSalaries[[#All],[Selected Region]:[Years of Experience]], 14, FALSE)</f>
        <v>#N/A</v>
      </c>
      <c r="D444" t="e">
        <f>VLOOKUP(A444, tblSalaries[[#All],[Selected Region]:[Hrs]], 13, FALSE)</f>
        <v>#N/A</v>
      </c>
    </row>
    <row r="445" spans="1:4">
      <c r="A445">
        <v>442</v>
      </c>
      <c r="B445" s="2" t="e">
        <f>VLOOKUP(A445, tblSalaries[[#All],[Selected Region]:[Salary in USD]], 6, FALSE)</f>
        <v>#N/A</v>
      </c>
      <c r="C445" t="e">
        <f>VLOOKUP(A445, tblSalaries[[#All],[Selected Region]:[Years of Experience]], 14, FALSE)</f>
        <v>#N/A</v>
      </c>
      <c r="D445" t="e">
        <f>VLOOKUP(A445, tblSalaries[[#All],[Selected Region]:[Hrs]], 13, FALSE)</f>
        <v>#N/A</v>
      </c>
    </row>
    <row r="446" spans="1:4">
      <c r="A446">
        <v>443</v>
      </c>
      <c r="B446" s="2" t="e">
        <f>VLOOKUP(A446, tblSalaries[[#All],[Selected Region]:[Salary in USD]], 6, FALSE)</f>
        <v>#N/A</v>
      </c>
      <c r="C446" t="e">
        <f>VLOOKUP(A446, tblSalaries[[#All],[Selected Region]:[Years of Experience]], 14, FALSE)</f>
        <v>#N/A</v>
      </c>
      <c r="D446" t="e">
        <f>VLOOKUP(A446, tblSalaries[[#All],[Selected Region]:[Hrs]], 13, FALSE)</f>
        <v>#N/A</v>
      </c>
    </row>
    <row r="447" spans="1:4">
      <c r="A447">
        <v>444</v>
      </c>
      <c r="B447" s="2" t="e">
        <f>VLOOKUP(A447, tblSalaries[[#All],[Selected Region]:[Salary in USD]], 6, FALSE)</f>
        <v>#N/A</v>
      </c>
      <c r="C447" t="e">
        <f>VLOOKUP(A447, tblSalaries[[#All],[Selected Region]:[Years of Experience]], 14, FALSE)</f>
        <v>#N/A</v>
      </c>
      <c r="D447" t="e">
        <f>VLOOKUP(A447, tblSalaries[[#All],[Selected Region]:[Hrs]], 13, FALSE)</f>
        <v>#N/A</v>
      </c>
    </row>
    <row r="448" spans="1:4">
      <c r="A448">
        <v>445</v>
      </c>
      <c r="B448" s="2" t="e">
        <f>VLOOKUP(A448, tblSalaries[[#All],[Selected Region]:[Salary in USD]], 6, FALSE)</f>
        <v>#N/A</v>
      </c>
      <c r="C448" t="e">
        <f>VLOOKUP(A448, tblSalaries[[#All],[Selected Region]:[Years of Experience]], 14, FALSE)</f>
        <v>#N/A</v>
      </c>
      <c r="D448" t="e">
        <f>VLOOKUP(A448, tblSalaries[[#All],[Selected Region]:[Hrs]], 13, FALSE)</f>
        <v>#N/A</v>
      </c>
    </row>
    <row r="449" spans="1:4">
      <c r="A449">
        <v>446</v>
      </c>
      <c r="B449" s="2" t="e">
        <f>VLOOKUP(A449, tblSalaries[[#All],[Selected Region]:[Salary in USD]], 6, FALSE)</f>
        <v>#N/A</v>
      </c>
      <c r="C449" t="e">
        <f>VLOOKUP(A449, tblSalaries[[#All],[Selected Region]:[Years of Experience]], 14, FALSE)</f>
        <v>#N/A</v>
      </c>
      <c r="D449" t="e">
        <f>VLOOKUP(A449, tblSalaries[[#All],[Selected Region]:[Hrs]], 13, FALSE)</f>
        <v>#N/A</v>
      </c>
    </row>
    <row r="450" spans="1:4">
      <c r="A450">
        <v>447</v>
      </c>
      <c r="B450" s="2" t="e">
        <f>VLOOKUP(A450, tblSalaries[[#All],[Selected Region]:[Salary in USD]], 6, FALSE)</f>
        <v>#N/A</v>
      </c>
      <c r="C450" t="e">
        <f>VLOOKUP(A450, tblSalaries[[#All],[Selected Region]:[Years of Experience]], 14, FALSE)</f>
        <v>#N/A</v>
      </c>
      <c r="D450" t="e">
        <f>VLOOKUP(A450, tblSalaries[[#All],[Selected Region]:[Hrs]], 13, FALSE)</f>
        <v>#N/A</v>
      </c>
    </row>
    <row r="451" spans="1:4">
      <c r="A451">
        <v>448</v>
      </c>
      <c r="B451" s="2" t="e">
        <f>VLOOKUP(A451, tblSalaries[[#All],[Selected Region]:[Salary in USD]], 6, FALSE)</f>
        <v>#N/A</v>
      </c>
      <c r="C451" t="e">
        <f>VLOOKUP(A451, tblSalaries[[#All],[Selected Region]:[Years of Experience]], 14, FALSE)</f>
        <v>#N/A</v>
      </c>
      <c r="D451" t="e">
        <f>VLOOKUP(A451, tblSalaries[[#All],[Selected Region]:[Hrs]], 13, FALSE)</f>
        <v>#N/A</v>
      </c>
    </row>
    <row r="452" spans="1:4">
      <c r="A452">
        <v>449</v>
      </c>
      <c r="B452" s="2" t="e">
        <f>VLOOKUP(A452, tblSalaries[[#All],[Selected Region]:[Salary in USD]], 6, FALSE)</f>
        <v>#N/A</v>
      </c>
      <c r="C452" t="e">
        <f>VLOOKUP(A452, tblSalaries[[#All],[Selected Region]:[Years of Experience]], 14, FALSE)</f>
        <v>#N/A</v>
      </c>
      <c r="D452" t="e">
        <f>VLOOKUP(A452, tblSalaries[[#All],[Selected Region]:[Hrs]], 13, FALSE)</f>
        <v>#N/A</v>
      </c>
    </row>
    <row r="453" spans="1:4">
      <c r="A453">
        <v>450</v>
      </c>
      <c r="B453" s="2" t="e">
        <f>VLOOKUP(A453, tblSalaries[[#All],[Selected Region]:[Salary in USD]], 6, FALSE)</f>
        <v>#N/A</v>
      </c>
      <c r="C453" t="e">
        <f>VLOOKUP(A453, tblSalaries[[#All],[Selected Region]:[Years of Experience]], 14, FALSE)</f>
        <v>#N/A</v>
      </c>
      <c r="D453" t="e">
        <f>VLOOKUP(A453, tblSalaries[[#All],[Selected Region]:[Hrs]], 13, FALSE)</f>
        <v>#N/A</v>
      </c>
    </row>
    <row r="454" spans="1:4">
      <c r="A454">
        <v>451</v>
      </c>
      <c r="B454" s="2" t="e">
        <f>VLOOKUP(A454, tblSalaries[[#All],[Selected Region]:[Salary in USD]], 6, FALSE)</f>
        <v>#N/A</v>
      </c>
      <c r="C454" t="e">
        <f>VLOOKUP(A454, tblSalaries[[#All],[Selected Region]:[Years of Experience]], 14, FALSE)</f>
        <v>#N/A</v>
      </c>
      <c r="D454" t="e">
        <f>VLOOKUP(A454, tblSalaries[[#All],[Selected Region]:[Hrs]], 13, FALSE)</f>
        <v>#N/A</v>
      </c>
    </row>
    <row r="455" spans="1:4">
      <c r="A455">
        <v>452</v>
      </c>
      <c r="B455" s="2" t="e">
        <f>VLOOKUP(A455, tblSalaries[[#All],[Selected Region]:[Salary in USD]], 6, FALSE)</f>
        <v>#N/A</v>
      </c>
      <c r="C455" t="e">
        <f>VLOOKUP(A455, tblSalaries[[#All],[Selected Region]:[Years of Experience]], 14, FALSE)</f>
        <v>#N/A</v>
      </c>
      <c r="D455" t="e">
        <f>VLOOKUP(A455, tblSalaries[[#All],[Selected Region]:[Hrs]], 13, FALSE)</f>
        <v>#N/A</v>
      </c>
    </row>
    <row r="456" spans="1:4">
      <c r="A456">
        <v>453</v>
      </c>
      <c r="B456" s="2" t="e">
        <f>VLOOKUP(A456, tblSalaries[[#All],[Selected Region]:[Salary in USD]], 6, FALSE)</f>
        <v>#N/A</v>
      </c>
      <c r="C456" t="e">
        <f>VLOOKUP(A456, tblSalaries[[#All],[Selected Region]:[Years of Experience]], 14, FALSE)</f>
        <v>#N/A</v>
      </c>
      <c r="D456" t="e">
        <f>VLOOKUP(A456, tblSalaries[[#All],[Selected Region]:[Hrs]], 13, FALSE)</f>
        <v>#N/A</v>
      </c>
    </row>
    <row r="457" spans="1:4">
      <c r="A457">
        <v>454</v>
      </c>
      <c r="B457" s="2" t="e">
        <f>VLOOKUP(A457, tblSalaries[[#All],[Selected Region]:[Salary in USD]], 6, FALSE)</f>
        <v>#N/A</v>
      </c>
      <c r="C457" t="e">
        <f>VLOOKUP(A457, tblSalaries[[#All],[Selected Region]:[Years of Experience]], 14, FALSE)</f>
        <v>#N/A</v>
      </c>
      <c r="D457" t="e">
        <f>VLOOKUP(A457, tblSalaries[[#All],[Selected Region]:[Hrs]], 13, FALSE)</f>
        <v>#N/A</v>
      </c>
    </row>
    <row r="458" spans="1:4">
      <c r="A458">
        <v>455</v>
      </c>
      <c r="B458" s="2" t="e">
        <f>VLOOKUP(A458, tblSalaries[[#All],[Selected Region]:[Salary in USD]], 6, FALSE)</f>
        <v>#N/A</v>
      </c>
      <c r="C458" t="e">
        <f>VLOOKUP(A458, tblSalaries[[#All],[Selected Region]:[Years of Experience]], 14, FALSE)</f>
        <v>#N/A</v>
      </c>
      <c r="D458" t="e">
        <f>VLOOKUP(A458, tblSalaries[[#All],[Selected Region]:[Hrs]], 13, FALSE)</f>
        <v>#N/A</v>
      </c>
    </row>
    <row r="459" spans="1:4">
      <c r="A459">
        <v>456</v>
      </c>
      <c r="B459" s="2" t="e">
        <f>VLOOKUP(A459, tblSalaries[[#All],[Selected Region]:[Salary in USD]], 6, FALSE)</f>
        <v>#N/A</v>
      </c>
      <c r="C459" t="e">
        <f>VLOOKUP(A459, tblSalaries[[#All],[Selected Region]:[Years of Experience]], 14, FALSE)</f>
        <v>#N/A</v>
      </c>
      <c r="D459" t="e">
        <f>VLOOKUP(A459, tblSalaries[[#All],[Selected Region]:[Hrs]], 13, FALSE)</f>
        <v>#N/A</v>
      </c>
    </row>
    <row r="460" spans="1:4">
      <c r="A460">
        <v>457</v>
      </c>
      <c r="B460" s="2" t="e">
        <f>VLOOKUP(A460, tblSalaries[[#All],[Selected Region]:[Salary in USD]], 6, FALSE)</f>
        <v>#N/A</v>
      </c>
      <c r="C460" t="e">
        <f>VLOOKUP(A460, tblSalaries[[#All],[Selected Region]:[Years of Experience]], 14, FALSE)</f>
        <v>#N/A</v>
      </c>
      <c r="D460" t="e">
        <f>VLOOKUP(A460, tblSalaries[[#All],[Selected Region]:[Hrs]], 13, FALSE)</f>
        <v>#N/A</v>
      </c>
    </row>
    <row r="461" spans="1:4">
      <c r="A461">
        <v>458</v>
      </c>
      <c r="B461" s="2" t="e">
        <f>VLOOKUP(A461, tblSalaries[[#All],[Selected Region]:[Salary in USD]], 6, FALSE)</f>
        <v>#N/A</v>
      </c>
      <c r="C461" t="e">
        <f>VLOOKUP(A461, tblSalaries[[#All],[Selected Region]:[Years of Experience]], 14, FALSE)</f>
        <v>#N/A</v>
      </c>
      <c r="D461" t="e">
        <f>VLOOKUP(A461, tblSalaries[[#All],[Selected Region]:[Hrs]], 13, FALSE)</f>
        <v>#N/A</v>
      </c>
    </row>
    <row r="462" spans="1:4">
      <c r="A462">
        <v>459</v>
      </c>
      <c r="B462" s="2" t="e">
        <f>VLOOKUP(A462, tblSalaries[[#All],[Selected Region]:[Salary in USD]], 6, FALSE)</f>
        <v>#N/A</v>
      </c>
      <c r="C462" t="e">
        <f>VLOOKUP(A462, tblSalaries[[#All],[Selected Region]:[Years of Experience]], 14, FALSE)</f>
        <v>#N/A</v>
      </c>
      <c r="D462" t="e">
        <f>VLOOKUP(A462, tblSalaries[[#All],[Selected Region]:[Hrs]], 13, FALSE)</f>
        <v>#N/A</v>
      </c>
    </row>
    <row r="463" spans="1:4">
      <c r="A463">
        <v>460</v>
      </c>
      <c r="B463" s="2" t="e">
        <f>VLOOKUP(A463, tblSalaries[[#All],[Selected Region]:[Salary in USD]], 6, FALSE)</f>
        <v>#N/A</v>
      </c>
      <c r="C463" t="e">
        <f>VLOOKUP(A463, tblSalaries[[#All],[Selected Region]:[Years of Experience]], 14, FALSE)</f>
        <v>#N/A</v>
      </c>
      <c r="D463" t="e">
        <f>VLOOKUP(A463, tblSalaries[[#All],[Selected Region]:[Hrs]], 13, FALSE)</f>
        <v>#N/A</v>
      </c>
    </row>
    <row r="464" spans="1:4">
      <c r="A464">
        <v>461</v>
      </c>
      <c r="B464" s="2" t="e">
        <f>VLOOKUP(A464, tblSalaries[[#All],[Selected Region]:[Salary in USD]], 6, FALSE)</f>
        <v>#N/A</v>
      </c>
      <c r="C464" t="e">
        <f>VLOOKUP(A464, tblSalaries[[#All],[Selected Region]:[Years of Experience]], 14, FALSE)</f>
        <v>#N/A</v>
      </c>
      <c r="D464" t="e">
        <f>VLOOKUP(A464, tblSalaries[[#All],[Selected Region]:[Hrs]], 13, FALSE)</f>
        <v>#N/A</v>
      </c>
    </row>
    <row r="465" spans="1:4">
      <c r="A465">
        <v>462</v>
      </c>
      <c r="B465" s="2" t="e">
        <f>VLOOKUP(A465, tblSalaries[[#All],[Selected Region]:[Salary in USD]], 6, FALSE)</f>
        <v>#N/A</v>
      </c>
      <c r="C465" t="e">
        <f>VLOOKUP(A465, tblSalaries[[#All],[Selected Region]:[Years of Experience]], 14, FALSE)</f>
        <v>#N/A</v>
      </c>
      <c r="D465" t="e">
        <f>VLOOKUP(A465, tblSalaries[[#All],[Selected Region]:[Hrs]], 13, FALSE)</f>
        <v>#N/A</v>
      </c>
    </row>
    <row r="466" spans="1:4">
      <c r="A466">
        <v>463</v>
      </c>
      <c r="B466" s="2" t="e">
        <f>VLOOKUP(A466, tblSalaries[[#All],[Selected Region]:[Salary in USD]], 6, FALSE)</f>
        <v>#N/A</v>
      </c>
      <c r="C466" t="e">
        <f>VLOOKUP(A466, tblSalaries[[#All],[Selected Region]:[Years of Experience]], 14, FALSE)</f>
        <v>#N/A</v>
      </c>
      <c r="D466" t="e">
        <f>VLOOKUP(A466, tblSalaries[[#All],[Selected Region]:[Hrs]], 13, FALSE)</f>
        <v>#N/A</v>
      </c>
    </row>
    <row r="467" spans="1:4">
      <c r="A467">
        <v>464</v>
      </c>
      <c r="B467" s="2" t="e">
        <f>VLOOKUP(A467, tblSalaries[[#All],[Selected Region]:[Salary in USD]], 6, FALSE)</f>
        <v>#N/A</v>
      </c>
      <c r="C467" t="e">
        <f>VLOOKUP(A467, tblSalaries[[#All],[Selected Region]:[Years of Experience]], 14, FALSE)</f>
        <v>#N/A</v>
      </c>
      <c r="D467" t="e">
        <f>VLOOKUP(A467, tblSalaries[[#All],[Selected Region]:[Hrs]], 13, FALSE)</f>
        <v>#N/A</v>
      </c>
    </row>
    <row r="468" spans="1:4">
      <c r="A468">
        <v>465</v>
      </c>
      <c r="B468" s="2" t="e">
        <f>VLOOKUP(A468, tblSalaries[[#All],[Selected Region]:[Salary in USD]], 6, FALSE)</f>
        <v>#N/A</v>
      </c>
      <c r="C468" t="e">
        <f>VLOOKUP(A468, tblSalaries[[#All],[Selected Region]:[Years of Experience]], 14, FALSE)</f>
        <v>#N/A</v>
      </c>
      <c r="D468" t="e">
        <f>VLOOKUP(A468, tblSalaries[[#All],[Selected Region]:[Hrs]], 13, FALSE)</f>
        <v>#N/A</v>
      </c>
    </row>
    <row r="469" spans="1:4">
      <c r="A469">
        <v>466</v>
      </c>
      <c r="B469" s="2" t="e">
        <f>VLOOKUP(A469, tblSalaries[[#All],[Selected Region]:[Salary in USD]], 6, FALSE)</f>
        <v>#N/A</v>
      </c>
      <c r="C469" t="e">
        <f>VLOOKUP(A469, tblSalaries[[#All],[Selected Region]:[Years of Experience]], 14, FALSE)</f>
        <v>#N/A</v>
      </c>
      <c r="D469" t="e">
        <f>VLOOKUP(A469, tblSalaries[[#All],[Selected Region]:[Hrs]], 13, FALSE)</f>
        <v>#N/A</v>
      </c>
    </row>
    <row r="470" spans="1:4">
      <c r="A470">
        <v>467</v>
      </c>
      <c r="B470" s="2" t="e">
        <f>VLOOKUP(A470, tblSalaries[[#All],[Selected Region]:[Salary in USD]], 6, FALSE)</f>
        <v>#N/A</v>
      </c>
      <c r="C470" t="e">
        <f>VLOOKUP(A470, tblSalaries[[#All],[Selected Region]:[Years of Experience]], 14, FALSE)</f>
        <v>#N/A</v>
      </c>
      <c r="D470" t="e">
        <f>VLOOKUP(A470, tblSalaries[[#All],[Selected Region]:[Hrs]], 13, FALSE)</f>
        <v>#N/A</v>
      </c>
    </row>
    <row r="471" spans="1:4">
      <c r="A471">
        <v>468</v>
      </c>
      <c r="B471" s="2" t="e">
        <f>VLOOKUP(A471, tblSalaries[[#All],[Selected Region]:[Salary in USD]], 6, FALSE)</f>
        <v>#N/A</v>
      </c>
      <c r="C471" t="e">
        <f>VLOOKUP(A471, tblSalaries[[#All],[Selected Region]:[Years of Experience]], 14, FALSE)</f>
        <v>#N/A</v>
      </c>
      <c r="D471" t="e">
        <f>VLOOKUP(A471, tblSalaries[[#All],[Selected Region]:[Hrs]], 13, FALSE)</f>
        <v>#N/A</v>
      </c>
    </row>
    <row r="472" spans="1:4">
      <c r="A472">
        <v>469</v>
      </c>
      <c r="B472" s="2" t="e">
        <f>VLOOKUP(A472, tblSalaries[[#All],[Selected Region]:[Salary in USD]], 6, FALSE)</f>
        <v>#N/A</v>
      </c>
      <c r="C472" t="e">
        <f>VLOOKUP(A472, tblSalaries[[#All],[Selected Region]:[Years of Experience]], 14, FALSE)</f>
        <v>#N/A</v>
      </c>
      <c r="D472" t="e">
        <f>VLOOKUP(A472, tblSalaries[[#All],[Selected Region]:[Hrs]], 13, FALSE)</f>
        <v>#N/A</v>
      </c>
    </row>
    <row r="473" spans="1:4">
      <c r="A473">
        <v>470</v>
      </c>
      <c r="B473" s="2" t="e">
        <f>VLOOKUP(A473, tblSalaries[[#All],[Selected Region]:[Salary in USD]], 6, FALSE)</f>
        <v>#N/A</v>
      </c>
      <c r="C473" t="e">
        <f>VLOOKUP(A473, tblSalaries[[#All],[Selected Region]:[Years of Experience]], 14, FALSE)</f>
        <v>#N/A</v>
      </c>
      <c r="D473" t="e">
        <f>VLOOKUP(A473, tblSalaries[[#All],[Selected Region]:[Hrs]], 13, FALSE)</f>
        <v>#N/A</v>
      </c>
    </row>
    <row r="474" spans="1:4">
      <c r="A474">
        <v>471</v>
      </c>
      <c r="B474" s="2" t="e">
        <f>VLOOKUP(A474, tblSalaries[[#All],[Selected Region]:[Salary in USD]], 6, FALSE)</f>
        <v>#N/A</v>
      </c>
      <c r="C474" t="e">
        <f>VLOOKUP(A474, tblSalaries[[#All],[Selected Region]:[Years of Experience]], 14, FALSE)</f>
        <v>#N/A</v>
      </c>
      <c r="D474" t="e">
        <f>VLOOKUP(A474, tblSalaries[[#All],[Selected Region]:[Hrs]], 13, FALSE)</f>
        <v>#N/A</v>
      </c>
    </row>
    <row r="475" spans="1:4">
      <c r="A475">
        <v>472</v>
      </c>
      <c r="B475" s="2" t="e">
        <f>VLOOKUP(A475, tblSalaries[[#All],[Selected Region]:[Salary in USD]], 6, FALSE)</f>
        <v>#N/A</v>
      </c>
      <c r="C475" t="e">
        <f>VLOOKUP(A475, tblSalaries[[#All],[Selected Region]:[Years of Experience]], 14, FALSE)</f>
        <v>#N/A</v>
      </c>
      <c r="D475" t="e">
        <f>VLOOKUP(A475, tblSalaries[[#All],[Selected Region]:[Hrs]], 13, FALSE)</f>
        <v>#N/A</v>
      </c>
    </row>
    <row r="476" spans="1:4">
      <c r="A476">
        <v>473</v>
      </c>
      <c r="B476" s="2" t="e">
        <f>VLOOKUP(A476, tblSalaries[[#All],[Selected Region]:[Salary in USD]], 6, FALSE)</f>
        <v>#N/A</v>
      </c>
      <c r="C476" t="e">
        <f>VLOOKUP(A476, tblSalaries[[#All],[Selected Region]:[Years of Experience]], 14, FALSE)</f>
        <v>#N/A</v>
      </c>
      <c r="D476" t="e">
        <f>VLOOKUP(A476, tblSalaries[[#All],[Selected Region]:[Hrs]], 13, FALSE)</f>
        <v>#N/A</v>
      </c>
    </row>
    <row r="477" spans="1:4">
      <c r="A477">
        <v>474</v>
      </c>
      <c r="B477" s="2" t="e">
        <f>VLOOKUP(A477, tblSalaries[[#All],[Selected Region]:[Salary in USD]], 6, FALSE)</f>
        <v>#N/A</v>
      </c>
      <c r="C477" t="e">
        <f>VLOOKUP(A477, tblSalaries[[#All],[Selected Region]:[Years of Experience]], 14, FALSE)</f>
        <v>#N/A</v>
      </c>
      <c r="D477" t="e">
        <f>VLOOKUP(A477, tblSalaries[[#All],[Selected Region]:[Hrs]], 13, FALSE)</f>
        <v>#N/A</v>
      </c>
    </row>
    <row r="478" spans="1:4">
      <c r="A478">
        <v>475</v>
      </c>
      <c r="B478" s="2" t="e">
        <f>VLOOKUP(A478, tblSalaries[[#All],[Selected Region]:[Salary in USD]], 6, FALSE)</f>
        <v>#N/A</v>
      </c>
      <c r="C478" t="e">
        <f>VLOOKUP(A478, tblSalaries[[#All],[Selected Region]:[Years of Experience]], 14, FALSE)</f>
        <v>#N/A</v>
      </c>
      <c r="D478" t="e">
        <f>VLOOKUP(A478, tblSalaries[[#All],[Selected Region]:[Hrs]], 13, FALSE)</f>
        <v>#N/A</v>
      </c>
    </row>
    <row r="479" spans="1:4">
      <c r="A479">
        <v>476</v>
      </c>
      <c r="B479" s="2" t="e">
        <f>VLOOKUP(A479, tblSalaries[[#All],[Selected Region]:[Salary in USD]], 6, FALSE)</f>
        <v>#N/A</v>
      </c>
      <c r="C479" t="e">
        <f>VLOOKUP(A479, tblSalaries[[#All],[Selected Region]:[Years of Experience]], 14, FALSE)</f>
        <v>#N/A</v>
      </c>
      <c r="D479" t="e">
        <f>VLOOKUP(A479, tblSalaries[[#All],[Selected Region]:[Hrs]], 13, FALSE)</f>
        <v>#N/A</v>
      </c>
    </row>
    <row r="480" spans="1:4">
      <c r="A480">
        <v>477</v>
      </c>
      <c r="B480" s="2" t="e">
        <f>VLOOKUP(A480, tblSalaries[[#All],[Selected Region]:[Salary in USD]], 6, FALSE)</f>
        <v>#N/A</v>
      </c>
      <c r="C480" t="e">
        <f>VLOOKUP(A480, tblSalaries[[#All],[Selected Region]:[Years of Experience]], 14, FALSE)</f>
        <v>#N/A</v>
      </c>
      <c r="D480" t="e">
        <f>VLOOKUP(A480, tblSalaries[[#All],[Selected Region]:[Hrs]], 13, FALSE)</f>
        <v>#N/A</v>
      </c>
    </row>
    <row r="481" spans="1:4">
      <c r="A481">
        <v>478</v>
      </c>
      <c r="B481" s="2" t="e">
        <f>VLOOKUP(A481, tblSalaries[[#All],[Selected Region]:[Salary in USD]], 6, FALSE)</f>
        <v>#N/A</v>
      </c>
      <c r="C481" t="e">
        <f>VLOOKUP(A481, tblSalaries[[#All],[Selected Region]:[Years of Experience]], 14, FALSE)</f>
        <v>#N/A</v>
      </c>
      <c r="D481" t="e">
        <f>VLOOKUP(A481, tblSalaries[[#All],[Selected Region]:[Hrs]], 13, FALSE)</f>
        <v>#N/A</v>
      </c>
    </row>
    <row r="482" spans="1:4">
      <c r="A482">
        <v>479</v>
      </c>
      <c r="B482" s="2" t="e">
        <f>VLOOKUP(A482, tblSalaries[[#All],[Selected Region]:[Salary in USD]], 6, FALSE)</f>
        <v>#N/A</v>
      </c>
      <c r="C482" t="e">
        <f>VLOOKUP(A482, tblSalaries[[#All],[Selected Region]:[Years of Experience]], 14, FALSE)</f>
        <v>#N/A</v>
      </c>
      <c r="D482" t="e">
        <f>VLOOKUP(A482, tblSalaries[[#All],[Selected Region]:[Hrs]], 13, FALSE)</f>
        <v>#N/A</v>
      </c>
    </row>
    <row r="483" spans="1:4">
      <c r="A483">
        <v>480</v>
      </c>
      <c r="B483" s="2" t="e">
        <f>VLOOKUP(A483, tblSalaries[[#All],[Selected Region]:[Salary in USD]], 6, FALSE)</f>
        <v>#N/A</v>
      </c>
      <c r="C483" t="e">
        <f>VLOOKUP(A483, tblSalaries[[#All],[Selected Region]:[Years of Experience]], 14, FALSE)</f>
        <v>#N/A</v>
      </c>
      <c r="D483" t="e">
        <f>VLOOKUP(A483, tblSalaries[[#All],[Selected Region]:[Hrs]], 13, FALSE)</f>
        <v>#N/A</v>
      </c>
    </row>
    <row r="484" spans="1:4">
      <c r="A484">
        <v>481</v>
      </c>
      <c r="B484" s="2" t="e">
        <f>VLOOKUP(A484, tblSalaries[[#All],[Selected Region]:[Salary in USD]], 6, FALSE)</f>
        <v>#N/A</v>
      </c>
      <c r="C484" t="e">
        <f>VLOOKUP(A484, tblSalaries[[#All],[Selected Region]:[Years of Experience]], 14, FALSE)</f>
        <v>#N/A</v>
      </c>
      <c r="D484" t="e">
        <f>VLOOKUP(A484, tblSalaries[[#All],[Selected Region]:[Hrs]], 13, FALSE)</f>
        <v>#N/A</v>
      </c>
    </row>
    <row r="485" spans="1:4">
      <c r="A485">
        <v>482</v>
      </c>
      <c r="B485" s="2" t="e">
        <f>VLOOKUP(A485, tblSalaries[[#All],[Selected Region]:[Salary in USD]], 6, FALSE)</f>
        <v>#N/A</v>
      </c>
      <c r="C485" t="e">
        <f>VLOOKUP(A485, tblSalaries[[#All],[Selected Region]:[Years of Experience]], 14, FALSE)</f>
        <v>#N/A</v>
      </c>
      <c r="D485" t="e">
        <f>VLOOKUP(A485, tblSalaries[[#All],[Selected Region]:[Hrs]], 13, FALSE)</f>
        <v>#N/A</v>
      </c>
    </row>
    <row r="486" spans="1:4">
      <c r="A486">
        <v>483</v>
      </c>
      <c r="B486" s="2" t="e">
        <f>VLOOKUP(A486, tblSalaries[[#All],[Selected Region]:[Salary in USD]], 6, FALSE)</f>
        <v>#N/A</v>
      </c>
      <c r="C486" t="e">
        <f>VLOOKUP(A486, tblSalaries[[#All],[Selected Region]:[Years of Experience]], 14, FALSE)</f>
        <v>#N/A</v>
      </c>
      <c r="D486" t="e">
        <f>VLOOKUP(A486, tblSalaries[[#All],[Selected Region]:[Hrs]], 13, FALSE)</f>
        <v>#N/A</v>
      </c>
    </row>
    <row r="487" spans="1:4">
      <c r="A487">
        <v>484</v>
      </c>
      <c r="B487" s="2" t="e">
        <f>VLOOKUP(A487, tblSalaries[[#All],[Selected Region]:[Salary in USD]], 6, FALSE)</f>
        <v>#N/A</v>
      </c>
      <c r="C487" t="e">
        <f>VLOOKUP(A487, tblSalaries[[#All],[Selected Region]:[Years of Experience]], 14, FALSE)</f>
        <v>#N/A</v>
      </c>
      <c r="D487" t="e">
        <f>VLOOKUP(A487, tblSalaries[[#All],[Selected Region]:[Hrs]], 13, FALSE)</f>
        <v>#N/A</v>
      </c>
    </row>
    <row r="488" spans="1:4">
      <c r="A488">
        <v>485</v>
      </c>
      <c r="B488" s="2" t="e">
        <f>VLOOKUP(A488, tblSalaries[[#All],[Selected Region]:[Salary in USD]], 6, FALSE)</f>
        <v>#N/A</v>
      </c>
      <c r="C488" t="e">
        <f>VLOOKUP(A488, tblSalaries[[#All],[Selected Region]:[Years of Experience]], 14, FALSE)</f>
        <v>#N/A</v>
      </c>
      <c r="D488" t="e">
        <f>VLOOKUP(A488, tblSalaries[[#All],[Selected Region]:[Hrs]], 13, FALSE)</f>
        <v>#N/A</v>
      </c>
    </row>
    <row r="489" spans="1:4">
      <c r="A489">
        <v>486</v>
      </c>
      <c r="B489" s="2" t="e">
        <f>VLOOKUP(A489, tblSalaries[[#All],[Selected Region]:[Salary in USD]], 6, FALSE)</f>
        <v>#N/A</v>
      </c>
      <c r="C489" t="e">
        <f>VLOOKUP(A489, tblSalaries[[#All],[Selected Region]:[Years of Experience]], 14, FALSE)</f>
        <v>#N/A</v>
      </c>
      <c r="D489" t="e">
        <f>VLOOKUP(A489, tblSalaries[[#All],[Selected Region]:[Hrs]], 13, FALSE)</f>
        <v>#N/A</v>
      </c>
    </row>
    <row r="490" spans="1:4">
      <c r="A490">
        <v>487</v>
      </c>
      <c r="B490" s="2" t="e">
        <f>VLOOKUP(A490, tblSalaries[[#All],[Selected Region]:[Salary in USD]], 6, FALSE)</f>
        <v>#N/A</v>
      </c>
      <c r="C490" t="e">
        <f>VLOOKUP(A490, tblSalaries[[#All],[Selected Region]:[Years of Experience]], 14, FALSE)</f>
        <v>#N/A</v>
      </c>
      <c r="D490" t="e">
        <f>VLOOKUP(A490, tblSalaries[[#All],[Selected Region]:[Hrs]], 13, FALSE)</f>
        <v>#N/A</v>
      </c>
    </row>
    <row r="491" spans="1:4">
      <c r="A491">
        <v>488</v>
      </c>
      <c r="B491" s="2" t="e">
        <f>VLOOKUP(A491, tblSalaries[[#All],[Selected Region]:[Salary in USD]], 6, FALSE)</f>
        <v>#N/A</v>
      </c>
      <c r="C491" t="e">
        <f>VLOOKUP(A491, tblSalaries[[#All],[Selected Region]:[Years of Experience]], 14, FALSE)</f>
        <v>#N/A</v>
      </c>
      <c r="D491" t="e">
        <f>VLOOKUP(A491, tblSalaries[[#All],[Selected Region]:[Hrs]], 13, FALSE)</f>
        <v>#N/A</v>
      </c>
    </row>
    <row r="492" spans="1:4">
      <c r="A492">
        <v>489</v>
      </c>
      <c r="B492" s="2" t="e">
        <f>VLOOKUP(A492, tblSalaries[[#All],[Selected Region]:[Salary in USD]], 6, FALSE)</f>
        <v>#N/A</v>
      </c>
      <c r="C492" t="e">
        <f>VLOOKUP(A492, tblSalaries[[#All],[Selected Region]:[Years of Experience]], 14, FALSE)</f>
        <v>#N/A</v>
      </c>
      <c r="D492" t="e">
        <f>VLOOKUP(A492, tblSalaries[[#All],[Selected Region]:[Hrs]], 13, FALSE)</f>
        <v>#N/A</v>
      </c>
    </row>
    <row r="493" spans="1:4">
      <c r="A493">
        <v>490</v>
      </c>
      <c r="B493" s="2" t="e">
        <f>VLOOKUP(A493, tblSalaries[[#All],[Selected Region]:[Salary in USD]], 6, FALSE)</f>
        <v>#N/A</v>
      </c>
      <c r="C493" t="e">
        <f>VLOOKUP(A493, tblSalaries[[#All],[Selected Region]:[Years of Experience]], 14, FALSE)</f>
        <v>#N/A</v>
      </c>
      <c r="D493" t="e">
        <f>VLOOKUP(A493, tblSalaries[[#All],[Selected Region]:[Hrs]], 13, FALSE)</f>
        <v>#N/A</v>
      </c>
    </row>
    <row r="494" spans="1:4">
      <c r="A494">
        <v>491</v>
      </c>
      <c r="B494" s="2" t="e">
        <f>VLOOKUP(A494, tblSalaries[[#All],[Selected Region]:[Salary in USD]], 6, FALSE)</f>
        <v>#N/A</v>
      </c>
      <c r="C494" t="e">
        <f>VLOOKUP(A494, tblSalaries[[#All],[Selected Region]:[Years of Experience]], 14, FALSE)</f>
        <v>#N/A</v>
      </c>
      <c r="D494" t="e">
        <f>VLOOKUP(A494, tblSalaries[[#All],[Selected Region]:[Hrs]], 13, FALSE)</f>
        <v>#N/A</v>
      </c>
    </row>
    <row r="495" spans="1:4">
      <c r="A495">
        <v>492</v>
      </c>
      <c r="B495" s="2" t="e">
        <f>VLOOKUP(A495, tblSalaries[[#All],[Selected Region]:[Salary in USD]], 6, FALSE)</f>
        <v>#N/A</v>
      </c>
      <c r="C495" t="e">
        <f>VLOOKUP(A495, tblSalaries[[#All],[Selected Region]:[Years of Experience]], 14, FALSE)</f>
        <v>#N/A</v>
      </c>
      <c r="D495" t="e">
        <f>VLOOKUP(A495, tblSalaries[[#All],[Selected Region]:[Hrs]], 13, FALSE)</f>
        <v>#N/A</v>
      </c>
    </row>
    <row r="496" spans="1:4">
      <c r="A496">
        <v>493</v>
      </c>
      <c r="B496" s="2" t="e">
        <f>VLOOKUP(A496, tblSalaries[[#All],[Selected Region]:[Salary in USD]], 6, FALSE)</f>
        <v>#N/A</v>
      </c>
      <c r="C496" t="e">
        <f>VLOOKUP(A496, tblSalaries[[#All],[Selected Region]:[Years of Experience]], 14, FALSE)</f>
        <v>#N/A</v>
      </c>
      <c r="D496" t="e">
        <f>VLOOKUP(A496, tblSalaries[[#All],[Selected Region]:[Hrs]], 13, FALSE)</f>
        <v>#N/A</v>
      </c>
    </row>
    <row r="497" spans="1:4">
      <c r="A497">
        <v>494</v>
      </c>
      <c r="B497" s="2" t="e">
        <f>VLOOKUP(A497, tblSalaries[[#All],[Selected Region]:[Salary in USD]], 6, FALSE)</f>
        <v>#N/A</v>
      </c>
      <c r="C497" t="e">
        <f>VLOOKUP(A497, tblSalaries[[#All],[Selected Region]:[Years of Experience]], 14, FALSE)</f>
        <v>#N/A</v>
      </c>
      <c r="D497" t="e">
        <f>VLOOKUP(A497, tblSalaries[[#All],[Selected Region]:[Hrs]], 13, FALSE)</f>
        <v>#N/A</v>
      </c>
    </row>
    <row r="498" spans="1:4">
      <c r="A498">
        <v>495</v>
      </c>
      <c r="B498" s="2" t="e">
        <f>VLOOKUP(A498, tblSalaries[[#All],[Selected Region]:[Salary in USD]], 6, FALSE)</f>
        <v>#N/A</v>
      </c>
      <c r="C498" t="e">
        <f>VLOOKUP(A498, tblSalaries[[#All],[Selected Region]:[Years of Experience]], 14, FALSE)</f>
        <v>#N/A</v>
      </c>
      <c r="D498" t="e">
        <f>VLOOKUP(A498, tblSalaries[[#All],[Selected Region]:[Hrs]], 13, FALSE)</f>
        <v>#N/A</v>
      </c>
    </row>
    <row r="499" spans="1:4">
      <c r="A499">
        <v>496</v>
      </c>
      <c r="B499" s="2" t="e">
        <f>VLOOKUP(A499, tblSalaries[[#All],[Selected Region]:[Salary in USD]], 6, FALSE)</f>
        <v>#N/A</v>
      </c>
      <c r="C499" t="e">
        <f>VLOOKUP(A499, tblSalaries[[#All],[Selected Region]:[Years of Experience]], 14, FALSE)</f>
        <v>#N/A</v>
      </c>
      <c r="D499" t="e">
        <f>VLOOKUP(A499, tblSalaries[[#All],[Selected Region]:[Hrs]], 13, FALSE)</f>
        <v>#N/A</v>
      </c>
    </row>
    <row r="500" spans="1:4">
      <c r="A500">
        <v>497</v>
      </c>
      <c r="B500" s="2" t="e">
        <f>VLOOKUP(A500, tblSalaries[[#All],[Selected Region]:[Salary in USD]], 6, FALSE)</f>
        <v>#N/A</v>
      </c>
      <c r="C500" t="e">
        <f>VLOOKUP(A500, tblSalaries[[#All],[Selected Region]:[Years of Experience]], 14, FALSE)</f>
        <v>#N/A</v>
      </c>
      <c r="D500" t="e">
        <f>VLOOKUP(A500, tblSalaries[[#All],[Selected Region]:[Hrs]], 13, FALSE)</f>
        <v>#N/A</v>
      </c>
    </row>
    <row r="501" spans="1:4">
      <c r="A501">
        <v>498</v>
      </c>
      <c r="B501" s="2" t="e">
        <f>VLOOKUP(A501, tblSalaries[[#All],[Selected Region]:[Salary in USD]], 6, FALSE)</f>
        <v>#N/A</v>
      </c>
      <c r="C501" t="e">
        <f>VLOOKUP(A501, tblSalaries[[#All],[Selected Region]:[Years of Experience]], 14, FALSE)</f>
        <v>#N/A</v>
      </c>
      <c r="D501" t="e">
        <f>VLOOKUP(A501, tblSalaries[[#All],[Selected Region]:[Hrs]], 13, FALSE)</f>
        <v>#N/A</v>
      </c>
    </row>
    <row r="502" spans="1:4">
      <c r="A502">
        <v>499</v>
      </c>
      <c r="B502" s="2" t="e">
        <f>VLOOKUP(A502, tblSalaries[[#All],[Selected Region]:[Salary in USD]], 6, FALSE)</f>
        <v>#N/A</v>
      </c>
      <c r="C502" t="e">
        <f>VLOOKUP(A502, tblSalaries[[#All],[Selected Region]:[Years of Experience]], 14, FALSE)</f>
        <v>#N/A</v>
      </c>
      <c r="D502" t="e">
        <f>VLOOKUP(A502, tblSalaries[[#All],[Selected Region]:[Hrs]], 13, FALSE)</f>
        <v>#N/A</v>
      </c>
    </row>
    <row r="503" spans="1:4">
      <c r="A503">
        <v>500</v>
      </c>
      <c r="B503" s="2" t="e">
        <f>VLOOKUP(A503, tblSalaries[[#All],[Selected Region]:[Salary in USD]], 6, FALSE)</f>
        <v>#N/A</v>
      </c>
      <c r="C503" t="e">
        <f>VLOOKUP(A503, tblSalaries[[#All],[Selected Region]:[Years of Experience]], 14, FALSE)</f>
        <v>#N/A</v>
      </c>
      <c r="D503" t="e">
        <f>VLOOKUP(A503, tblSalaries[[#All],[Selected Region]:[Hrs]], 13, FALSE)</f>
        <v>#N/A</v>
      </c>
    </row>
    <row r="504" spans="1:4">
      <c r="A504">
        <v>501</v>
      </c>
      <c r="B504" s="2" t="e">
        <f>VLOOKUP(A504, tblSalaries[[#All],[Selected Region]:[Salary in USD]], 6, FALSE)</f>
        <v>#N/A</v>
      </c>
      <c r="C504" t="e">
        <f>VLOOKUP(A504, tblSalaries[[#All],[Selected Region]:[Years of Experience]], 14, FALSE)</f>
        <v>#N/A</v>
      </c>
      <c r="D504" t="e">
        <f>VLOOKUP(A504, tblSalaries[[#All],[Selected Region]:[Hrs]], 13, FALSE)</f>
        <v>#N/A</v>
      </c>
    </row>
    <row r="505" spans="1:4">
      <c r="A505">
        <v>502</v>
      </c>
      <c r="B505" s="2" t="e">
        <f>VLOOKUP(A505, tblSalaries[[#All],[Selected Region]:[Salary in USD]], 6, FALSE)</f>
        <v>#N/A</v>
      </c>
      <c r="C505" t="e">
        <f>VLOOKUP(A505, tblSalaries[[#All],[Selected Region]:[Years of Experience]], 14, FALSE)</f>
        <v>#N/A</v>
      </c>
      <c r="D505" t="e">
        <f>VLOOKUP(A505, tblSalaries[[#All],[Selected Region]:[Hrs]], 13, FALSE)</f>
        <v>#N/A</v>
      </c>
    </row>
    <row r="506" spans="1:4">
      <c r="A506">
        <v>503</v>
      </c>
      <c r="B506" s="2" t="e">
        <f>VLOOKUP(A506, tblSalaries[[#All],[Selected Region]:[Salary in USD]], 6, FALSE)</f>
        <v>#N/A</v>
      </c>
      <c r="C506" t="e">
        <f>VLOOKUP(A506, tblSalaries[[#All],[Selected Region]:[Years of Experience]], 14, FALSE)</f>
        <v>#N/A</v>
      </c>
      <c r="D506" t="e">
        <f>VLOOKUP(A506, tblSalaries[[#All],[Selected Region]:[Hrs]], 13, FALSE)</f>
        <v>#N/A</v>
      </c>
    </row>
    <row r="507" spans="1:4">
      <c r="A507">
        <v>504</v>
      </c>
      <c r="B507" s="2" t="e">
        <f>VLOOKUP(A507, tblSalaries[[#All],[Selected Region]:[Salary in USD]], 6, FALSE)</f>
        <v>#N/A</v>
      </c>
      <c r="C507" t="e">
        <f>VLOOKUP(A507, tblSalaries[[#All],[Selected Region]:[Years of Experience]], 14, FALSE)</f>
        <v>#N/A</v>
      </c>
      <c r="D507" t="e">
        <f>VLOOKUP(A507, tblSalaries[[#All],[Selected Region]:[Hrs]], 13, FALSE)</f>
        <v>#N/A</v>
      </c>
    </row>
    <row r="508" spans="1:4">
      <c r="A508">
        <v>505</v>
      </c>
      <c r="B508" s="2" t="e">
        <f>VLOOKUP(A508, tblSalaries[[#All],[Selected Region]:[Salary in USD]], 6, FALSE)</f>
        <v>#N/A</v>
      </c>
      <c r="C508" t="e">
        <f>VLOOKUP(A508, tblSalaries[[#All],[Selected Region]:[Years of Experience]], 14, FALSE)</f>
        <v>#N/A</v>
      </c>
      <c r="D508" t="e">
        <f>VLOOKUP(A508, tblSalaries[[#All],[Selected Region]:[Hrs]], 13, FALSE)</f>
        <v>#N/A</v>
      </c>
    </row>
    <row r="509" spans="1:4">
      <c r="A509">
        <v>506</v>
      </c>
      <c r="B509" s="2" t="e">
        <f>VLOOKUP(A509, tblSalaries[[#All],[Selected Region]:[Salary in USD]], 6, FALSE)</f>
        <v>#N/A</v>
      </c>
      <c r="C509" t="e">
        <f>VLOOKUP(A509, tblSalaries[[#All],[Selected Region]:[Years of Experience]], 14, FALSE)</f>
        <v>#N/A</v>
      </c>
      <c r="D509" t="e">
        <f>VLOOKUP(A509, tblSalaries[[#All],[Selected Region]:[Hrs]], 13, FALSE)</f>
        <v>#N/A</v>
      </c>
    </row>
    <row r="510" spans="1:4">
      <c r="A510">
        <v>507</v>
      </c>
      <c r="B510" s="2" t="e">
        <f>VLOOKUP(A510, tblSalaries[[#All],[Selected Region]:[Salary in USD]], 6, FALSE)</f>
        <v>#N/A</v>
      </c>
      <c r="C510" t="e">
        <f>VLOOKUP(A510, tblSalaries[[#All],[Selected Region]:[Years of Experience]], 14, FALSE)</f>
        <v>#N/A</v>
      </c>
      <c r="D510" t="e">
        <f>VLOOKUP(A510, tblSalaries[[#All],[Selected Region]:[Hrs]], 13, FALSE)</f>
        <v>#N/A</v>
      </c>
    </row>
    <row r="511" spans="1:4">
      <c r="A511">
        <v>508</v>
      </c>
      <c r="B511" s="2" t="e">
        <f>VLOOKUP(A511, tblSalaries[[#All],[Selected Region]:[Salary in USD]], 6, FALSE)</f>
        <v>#N/A</v>
      </c>
      <c r="C511" t="e">
        <f>VLOOKUP(A511, tblSalaries[[#All],[Selected Region]:[Years of Experience]], 14, FALSE)</f>
        <v>#N/A</v>
      </c>
      <c r="D511" t="e">
        <f>VLOOKUP(A511, tblSalaries[[#All],[Selected Region]:[Hrs]], 13, FALSE)</f>
        <v>#N/A</v>
      </c>
    </row>
    <row r="512" spans="1:4">
      <c r="A512">
        <v>509</v>
      </c>
      <c r="B512" s="2" t="e">
        <f>VLOOKUP(A512, tblSalaries[[#All],[Selected Region]:[Salary in USD]], 6, FALSE)</f>
        <v>#N/A</v>
      </c>
      <c r="C512" t="e">
        <f>VLOOKUP(A512, tblSalaries[[#All],[Selected Region]:[Years of Experience]], 14, FALSE)</f>
        <v>#N/A</v>
      </c>
      <c r="D512" t="e">
        <f>VLOOKUP(A512, tblSalaries[[#All],[Selected Region]:[Hrs]], 13, FALSE)</f>
        <v>#N/A</v>
      </c>
    </row>
    <row r="513" spans="1:4">
      <c r="A513">
        <v>510</v>
      </c>
      <c r="B513" s="2" t="e">
        <f>VLOOKUP(A513, tblSalaries[[#All],[Selected Region]:[Salary in USD]], 6, FALSE)</f>
        <v>#N/A</v>
      </c>
      <c r="C513" t="e">
        <f>VLOOKUP(A513, tblSalaries[[#All],[Selected Region]:[Years of Experience]], 14, FALSE)</f>
        <v>#N/A</v>
      </c>
      <c r="D513" t="e">
        <f>VLOOKUP(A513, tblSalaries[[#All],[Selected Region]:[Hrs]], 13, FALSE)</f>
        <v>#N/A</v>
      </c>
    </row>
    <row r="514" spans="1:4">
      <c r="A514">
        <v>511</v>
      </c>
      <c r="B514" s="2" t="e">
        <f>VLOOKUP(A514, tblSalaries[[#All],[Selected Region]:[Salary in USD]], 6, FALSE)</f>
        <v>#N/A</v>
      </c>
      <c r="C514" t="e">
        <f>VLOOKUP(A514, tblSalaries[[#All],[Selected Region]:[Years of Experience]], 14, FALSE)</f>
        <v>#N/A</v>
      </c>
      <c r="D514" t="e">
        <f>VLOOKUP(A514, tblSalaries[[#All],[Selected Region]:[Hrs]], 13, FALSE)</f>
        <v>#N/A</v>
      </c>
    </row>
    <row r="515" spans="1:4">
      <c r="A515">
        <v>512</v>
      </c>
      <c r="B515" s="2" t="e">
        <f>VLOOKUP(A515, tblSalaries[[#All],[Selected Region]:[Salary in USD]], 6, FALSE)</f>
        <v>#N/A</v>
      </c>
      <c r="C515" t="e">
        <f>VLOOKUP(A515, tblSalaries[[#All],[Selected Region]:[Years of Experience]], 14, FALSE)</f>
        <v>#N/A</v>
      </c>
      <c r="D515" t="e">
        <f>VLOOKUP(A515, tblSalaries[[#All],[Selected Region]:[Hrs]], 13, FALSE)</f>
        <v>#N/A</v>
      </c>
    </row>
    <row r="516" spans="1:4">
      <c r="A516">
        <v>513</v>
      </c>
      <c r="B516" s="2" t="e">
        <f>VLOOKUP(A516, tblSalaries[[#All],[Selected Region]:[Salary in USD]], 6, FALSE)</f>
        <v>#N/A</v>
      </c>
      <c r="C516" t="e">
        <f>VLOOKUP(A516, tblSalaries[[#All],[Selected Region]:[Years of Experience]], 14, FALSE)</f>
        <v>#N/A</v>
      </c>
      <c r="D516" t="e">
        <f>VLOOKUP(A516, tblSalaries[[#All],[Selected Region]:[Hrs]], 13, FALSE)</f>
        <v>#N/A</v>
      </c>
    </row>
    <row r="517" spans="1:4">
      <c r="A517">
        <v>514</v>
      </c>
      <c r="B517" s="2" t="e">
        <f>VLOOKUP(A517, tblSalaries[[#All],[Selected Region]:[Salary in USD]], 6, FALSE)</f>
        <v>#N/A</v>
      </c>
      <c r="C517" t="e">
        <f>VLOOKUP(A517, tblSalaries[[#All],[Selected Region]:[Years of Experience]], 14, FALSE)</f>
        <v>#N/A</v>
      </c>
      <c r="D517" t="e">
        <f>VLOOKUP(A517, tblSalaries[[#All],[Selected Region]:[Hrs]], 13, FALSE)</f>
        <v>#N/A</v>
      </c>
    </row>
    <row r="518" spans="1:4">
      <c r="A518">
        <v>515</v>
      </c>
      <c r="B518" s="2" t="e">
        <f>VLOOKUP(A518, tblSalaries[[#All],[Selected Region]:[Salary in USD]], 6, FALSE)</f>
        <v>#N/A</v>
      </c>
      <c r="C518" t="e">
        <f>VLOOKUP(A518, tblSalaries[[#All],[Selected Region]:[Years of Experience]], 14, FALSE)</f>
        <v>#N/A</v>
      </c>
      <c r="D518" t="e">
        <f>VLOOKUP(A518, tblSalaries[[#All],[Selected Region]:[Hrs]], 13, FALSE)</f>
        <v>#N/A</v>
      </c>
    </row>
    <row r="519" spans="1:4">
      <c r="A519">
        <v>516</v>
      </c>
      <c r="B519" s="2" t="e">
        <f>VLOOKUP(A519, tblSalaries[[#All],[Selected Region]:[Salary in USD]], 6, FALSE)</f>
        <v>#N/A</v>
      </c>
      <c r="C519" t="e">
        <f>VLOOKUP(A519, tblSalaries[[#All],[Selected Region]:[Years of Experience]], 14, FALSE)</f>
        <v>#N/A</v>
      </c>
      <c r="D519" t="e">
        <f>VLOOKUP(A519, tblSalaries[[#All],[Selected Region]:[Hrs]], 13, FALSE)</f>
        <v>#N/A</v>
      </c>
    </row>
    <row r="520" spans="1:4">
      <c r="A520">
        <v>517</v>
      </c>
      <c r="B520" s="2" t="e">
        <f>VLOOKUP(A520, tblSalaries[[#All],[Selected Region]:[Salary in USD]], 6, FALSE)</f>
        <v>#N/A</v>
      </c>
      <c r="C520" t="e">
        <f>VLOOKUP(A520, tblSalaries[[#All],[Selected Region]:[Years of Experience]], 14, FALSE)</f>
        <v>#N/A</v>
      </c>
      <c r="D520" t="e">
        <f>VLOOKUP(A520, tblSalaries[[#All],[Selected Region]:[Hrs]], 13, FALSE)</f>
        <v>#N/A</v>
      </c>
    </row>
    <row r="521" spans="1:4">
      <c r="A521">
        <v>518</v>
      </c>
      <c r="B521" s="2" t="e">
        <f>VLOOKUP(A521, tblSalaries[[#All],[Selected Region]:[Salary in USD]], 6, FALSE)</f>
        <v>#N/A</v>
      </c>
      <c r="C521" t="e">
        <f>VLOOKUP(A521, tblSalaries[[#All],[Selected Region]:[Years of Experience]], 14, FALSE)</f>
        <v>#N/A</v>
      </c>
      <c r="D521" t="e">
        <f>VLOOKUP(A521, tblSalaries[[#All],[Selected Region]:[Hrs]], 13, FALSE)</f>
        <v>#N/A</v>
      </c>
    </row>
    <row r="522" spans="1:4">
      <c r="A522">
        <v>519</v>
      </c>
      <c r="B522" s="2" t="e">
        <f>VLOOKUP(A522, tblSalaries[[#All],[Selected Region]:[Salary in USD]], 6, FALSE)</f>
        <v>#N/A</v>
      </c>
      <c r="C522" t="e">
        <f>VLOOKUP(A522, tblSalaries[[#All],[Selected Region]:[Years of Experience]], 14, FALSE)</f>
        <v>#N/A</v>
      </c>
      <c r="D522" t="e">
        <f>VLOOKUP(A522, tblSalaries[[#All],[Selected Region]:[Hrs]], 13, FALSE)</f>
        <v>#N/A</v>
      </c>
    </row>
    <row r="523" spans="1:4">
      <c r="A523">
        <v>520</v>
      </c>
      <c r="B523" s="2" t="e">
        <f>VLOOKUP(A523, tblSalaries[[#All],[Selected Region]:[Salary in USD]], 6, FALSE)</f>
        <v>#N/A</v>
      </c>
      <c r="C523" t="e">
        <f>VLOOKUP(A523, tblSalaries[[#All],[Selected Region]:[Years of Experience]], 14, FALSE)</f>
        <v>#N/A</v>
      </c>
      <c r="D523" t="e">
        <f>VLOOKUP(A523, tblSalaries[[#All],[Selected Region]:[Hrs]], 13, FALSE)</f>
        <v>#N/A</v>
      </c>
    </row>
    <row r="524" spans="1:4">
      <c r="A524">
        <v>521</v>
      </c>
      <c r="B524" s="2" t="e">
        <f>VLOOKUP(A524, tblSalaries[[#All],[Selected Region]:[Salary in USD]], 6, FALSE)</f>
        <v>#N/A</v>
      </c>
      <c r="C524" t="e">
        <f>VLOOKUP(A524, tblSalaries[[#All],[Selected Region]:[Years of Experience]], 14, FALSE)</f>
        <v>#N/A</v>
      </c>
      <c r="D524" t="e">
        <f>VLOOKUP(A524, tblSalaries[[#All],[Selected Region]:[Hrs]], 13, FALSE)</f>
        <v>#N/A</v>
      </c>
    </row>
    <row r="525" spans="1:4">
      <c r="A525">
        <v>522</v>
      </c>
      <c r="B525" s="2" t="e">
        <f>VLOOKUP(A525, tblSalaries[[#All],[Selected Region]:[Salary in USD]], 6, FALSE)</f>
        <v>#N/A</v>
      </c>
      <c r="C525" t="e">
        <f>VLOOKUP(A525, tblSalaries[[#All],[Selected Region]:[Years of Experience]], 14, FALSE)</f>
        <v>#N/A</v>
      </c>
      <c r="D525" t="e">
        <f>VLOOKUP(A525, tblSalaries[[#All],[Selected Region]:[Hrs]], 13, FALSE)</f>
        <v>#N/A</v>
      </c>
    </row>
    <row r="526" spans="1:4">
      <c r="A526">
        <v>523</v>
      </c>
      <c r="B526" s="2" t="e">
        <f>VLOOKUP(A526, tblSalaries[[#All],[Selected Region]:[Salary in USD]], 6, FALSE)</f>
        <v>#N/A</v>
      </c>
      <c r="C526" t="e">
        <f>VLOOKUP(A526, tblSalaries[[#All],[Selected Region]:[Years of Experience]], 14, FALSE)</f>
        <v>#N/A</v>
      </c>
      <c r="D526" t="e">
        <f>VLOOKUP(A526, tblSalaries[[#All],[Selected Region]:[Hrs]], 13, FALSE)</f>
        <v>#N/A</v>
      </c>
    </row>
    <row r="527" spans="1:4">
      <c r="A527">
        <v>524</v>
      </c>
      <c r="B527" s="2" t="e">
        <f>VLOOKUP(A527, tblSalaries[[#All],[Selected Region]:[Salary in USD]], 6, FALSE)</f>
        <v>#N/A</v>
      </c>
      <c r="C527" t="e">
        <f>VLOOKUP(A527, tblSalaries[[#All],[Selected Region]:[Years of Experience]], 14, FALSE)</f>
        <v>#N/A</v>
      </c>
      <c r="D527" t="e">
        <f>VLOOKUP(A527, tblSalaries[[#All],[Selected Region]:[Hrs]], 13, FALSE)</f>
        <v>#N/A</v>
      </c>
    </row>
    <row r="528" spans="1:4">
      <c r="A528">
        <v>525</v>
      </c>
      <c r="B528" s="2" t="e">
        <f>VLOOKUP(A528, tblSalaries[[#All],[Selected Region]:[Salary in USD]], 6, FALSE)</f>
        <v>#N/A</v>
      </c>
      <c r="C528" t="e">
        <f>VLOOKUP(A528, tblSalaries[[#All],[Selected Region]:[Years of Experience]], 14, FALSE)</f>
        <v>#N/A</v>
      </c>
      <c r="D528" t="e">
        <f>VLOOKUP(A528, tblSalaries[[#All],[Selected Region]:[Hrs]], 13, FALSE)</f>
        <v>#N/A</v>
      </c>
    </row>
    <row r="529" spans="1:4">
      <c r="A529">
        <v>526</v>
      </c>
      <c r="B529" s="2" t="e">
        <f>VLOOKUP(A529, tblSalaries[[#All],[Selected Region]:[Salary in USD]], 6, FALSE)</f>
        <v>#N/A</v>
      </c>
      <c r="C529" t="e">
        <f>VLOOKUP(A529, tblSalaries[[#All],[Selected Region]:[Years of Experience]], 14, FALSE)</f>
        <v>#N/A</v>
      </c>
      <c r="D529" t="e">
        <f>VLOOKUP(A529, tblSalaries[[#All],[Selected Region]:[Hrs]], 13, FALSE)</f>
        <v>#N/A</v>
      </c>
    </row>
    <row r="530" spans="1:4">
      <c r="A530">
        <v>527</v>
      </c>
      <c r="B530" s="2" t="e">
        <f>VLOOKUP(A530, tblSalaries[[#All],[Selected Region]:[Salary in USD]], 6, FALSE)</f>
        <v>#N/A</v>
      </c>
      <c r="C530" t="e">
        <f>VLOOKUP(A530, tblSalaries[[#All],[Selected Region]:[Years of Experience]], 14, FALSE)</f>
        <v>#N/A</v>
      </c>
      <c r="D530" t="e">
        <f>VLOOKUP(A530, tblSalaries[[#All],[Selected Region]:[Hrs]], 13, FALSE)</f>
        <v>#N/A</v>
      </c>
    </row>
    <row r="531" spans="1:4">
      <c r="A531">
        <v>528</v>
      </c>
      <c r="B531" s="2" t="e">
        <f>VLOOKUP(A531, tblSalaries[[#All],[Selected Region]:[Salary in USD]], 6, FALSE)</f>
        <v>#N/A</v>
      </c>
      <c r="C531" t="e">
        <f>VLOOKUP(A531, tblSalaries[[#All],[Selected Region]:[Years of Experience]], 14, FALSE)</f>
        <v>#N/A</v>
      </c>
      <c r="D531" t="e">
        <f>VLOOKUP(A531, tblSalaries[[#All],[Selected Region]:[Hrs]], 13, FALSE)</f>
        <v>#N/A</v>
      </c>
    </row>
    <row r="532" spans="1:4">
      <c r="A532">
        <v>529</v>
      </c>
      <c r="B532" s="2" t="e">
        <f>VLOOKUP(A532, tblSalaries[[#All],[Selected Region]:[Salary in USD]], 6, FALSE)</f>
        <v>#N/A</v>
      </c>
      <c r="C532" t="e">
        <f>VLOOKUP(A532, tblSalaries[[#All],[Selected Region]:[Years of Experience]], 14, FALSE)</f>
        <v>#N/A</v>
      </c>
      <c r="D532" t="e">
        <f>VLOOKUP(A532, tblSalaries[[#All],[Selected Region]:[Hrs]], 13, FALSE)</f>
        <v>#N/A</v>
      </c>
    </row>
    <row r="533" spans="1:4">
      <c r="A533">
        <v>530</v>
      </c>
      <c r="B533" s="2" t="e">
        <f>VLOOKUP(A533, tblSalaries[[#All],[Selected Region]:[Salary in USD]], 6, FALSE)</f>
        <v>#N/A</v>
      </c>
      <c r="C533" t="e">
        <f>VLOOKUP(A533, tblSalaries[[#All],[Selected Region]:[Years of Experience]], 14, FALSE)</f>
        <v>#N/A</v>
      </c>
      <c r="D533" t="e">
        <f>VLOOKUP(A533, tblSalaries[[#All],[Selected Region]:[Hrs]], 13, FALSE)</f>
        <v>#N/A</v>
      </c>
    </row>
    <row r="534" spans="1:4">
      <c r="A534">
        <v>531</v>
      </c>
      <c r="B534" s="2" t="e">
        <f>VLOOKUP(A534, tblSalaries[[#All],[Selected Region]:[Salary in USD]], 6, FALSE)</f>
        <v>#N/A</v>
      </c>
      <c r="C534" t="e">
        <f>VLOOKUP(A534, tblSalaries[[#All],[Selected Region]:[Years of Experience]], 14, FALSE)</f>
        <v>#N/A</v>
      </c>
      <c r="D534" t="e">
        <f>VLOOKUP(A534, tblSalaries[[#All],[Selected Region]:[Hrs]], 13, FALSE)</f>
        <v>#N/A</v>
      </c>
    </row>
    <row r="535" spans="1:4">
      <c r="A535">
        <v>532</v>
      </c>
      <c r="B535" s="2" t="e">
        <f>VLOOKUP(A535, tblSalaries[[#All],[Selected Region]:[Salary in USD]], 6, FALSE)</f>
        <v>#N/A</v>
      </c>
      <c r="C535" t="e">
        <f>VLOOKUP(A535, tblSalaries[[#All],[Selected Region]:[Years of Experience]], 14, FALSE)</f>
        <v>#N/A</v>
      </c>
      <c r="D535" t="e">
        <f>VLOOKUP(A535, tblSalaries[[#All],[Selected Region]:[Hrs]], 13, FALSE)</f>
        <v>#N/A</v>
      </c>
    </row>
    <row r="536" spans="1:4">
      <c r="A536">
        <v>533</v>
      </c>
      <c r="B536" s="2" t="e">
        <f>VLOOKUP(A536, tblSalaries[[#All],[Selected Region]:[Salary in USD]], 6, FALSE)</f>
        <v>#N/A</v>
      </c>
      <c r="C536" t="e">
        <f>VLOOKUP(A536, tblSalaries[[#All],[Selected Region]:[Years of Experience]], 14, FALSE)</f>
        <v>#N/A</v>
      </c>
      <c r="D536" t="e">
        <f>VLOOKUP(A536, tblSalaries[[#All],[Selected Region]:[Hrs]], 13, FALSE)</f>
        <v>#N/A</v>
      </c>
    </row>
    <row r="537" spans="1:4">
      <c r="A537">
        <v>534</v>
      </c>
      <c r="B537" s="2" t="e">
        <f>VLOOKUP(A537, tblSalaries[[#All],[Selected Region]:[Salary in USD]], 6, FALSE)</f>
        <v>#N/A</v>
      </c>
      <c r="C537" t="e">
        <f>VLOOKUP(A537, tblSalaries[[#All],[Selected Region]:[Years of Experience]], 14, FALSE)</f>
        <v>#N/A</v>
      </c>
      <c r="D537" t="e">
        <f>VLOOKUP(A537, tblSalaries[[#All],[Selected Region]:[Hrs]], 13, FALSE)</f>
        <v>#N/A</v>
      </c>
    </row>
    <row r="538" spans="1:4">
      <c r="A538">
        <v>535</v>
      </c>
      <c r="B538" s="2" t="e">
        <f>VLOOKUP(A538, tblSalaries[[#All],[Selected Region]:[Salary in USD]], 6, FALSE)</f>
        <v>#N/A</v>
      </c>
      <c r="C538" t="e">
        <f>VLOOKUP(A538, tblSalaries[[#All],[Selected Region]:[Years of Experience]], 14, FALSE)</f>
        <v>#N/A</v>
      </c>
      <c r="D538" t="e">
        <f>VLOOKUP(A538, tblSalaries[[#All],[Selected Region]:[Hrs]], 13, FALSE)</f>
        <v>#N/A</v>
      </c>
    </row>
    <row r="539" spans="1:4">
      <c r="A539">
        <v>536</v>
      </c>
      <c r="B539" s="2" t="e">
        <f>VLOOKUP(A539, tblSalaries[[#All],[Selected Region]:[Salary in USD]], 6, FALSE)</f>
        <v>#N/A</v>
      </c>
      <c r="C539" t="e">
        <f>VLOOKUP(A539, tblSalaries[[#All],[Selected Region]:[Years of Experience]], 14, FALSE)</f>
        <v>#N/A</v>
      </c>
      <c r="D539" t="e">
        <f>VLOOKUP(A539, tblSalaries[[#All],[Selected Region]:[Hrs]], 13, FALSE)</f>
        <v>#N/A</v>
      </c>
    </row>
    <row r="540" spans="1:4">
      <c r="A540">
        <v>537</v>
      </c>
      <c r="B540" s="2" t="e">
        <f>VLOOKUP(A540, tblSalaries[[#All],[Selected Region]:[Salary in USD]], 6, FALSE)</f>
        <v>#N/A</v>
      </c>
      <c r="C540" t="e">
        <f>VLOOKUP(A540, tblSalaries[[#All],[Selected Region]:[Years of Experience]], 14, FALSE)</f>
        <v>#N/A</v>
      </c>
      <c r="D540" t="e">
        <f>VLOOKUP(A540, tblSalaries[[#All],[Selected Region]:[Hrs]], 13, FALSE)</f>
        <v>#N/A</v>
      </c>
    </row>
    <row r="541" spans="1:4">
      <c r="A541">
        <v>538</v>
      </c>
      <c r="B541" s="2" t="e">
        <f>VLOOKUP(A541, tblSalaries[[#All],[Selected Region]:[Salary in USD]], 6, FALSE)</f>
        <v>#N/A</v>
      </c>
      <c r="C541" t="e">
        <f>VLOOKUP(A541, tblSalaries[[#All],[Selected Region]:[Years of Experience]], 14, FALSE)</f>
        <v>#N/A</v>
      </c>
      <c r="D541" t="e">
        <f>VLOOKUP(A541, tblSalaries[[#All],[Selected Region]:[Hrs]], 13, FALSE)</f>
        <v>#N/A</v>
      </c>
    </row>
    <row r="542" spans="1:4">
      <c r="A542">
        <v>539</v>
      </c>
      <c r="B542" s="2" t="e">
        <f>VLOOKUP(A542, tblSalaries[[#All],[Selected Region]:[Salary in USD]], 6, FALSE)</f>
        <v>#N/A</v>
      </c>
      <c r="C542" t="e">
        <f>VLOOKUP(A542, tblSalaries[[#All],[Selected Region]:[Years of Experience]], 14, FALSE)</f>
        <v>#N/A</v>
      </c>
      <c r="D542" t="e">
        <f>VLOOKUP(A542, tblSalaries[[#All],[Selected Region]:[Hrs]], 13, FALSE)</f>
        <v>#N/A</v>
      </c>
    </row>
    <row r="543" spans="1:4">
      <c r="A543">
        <v>540</v>
      </c>
      <c r="B543" s="2" t="e">
        <f>VLOOKUP(A543, tblSalaries[[#All],[Selected Region]:[Salary in USD]], 6, FALSE)</f>
        <v>#N/A</v>
      </c>
      <c r="C543" t="e">
        <f>VLOOKUP(A543, tblSalaries[[#All],[Selected Region]:[Years of Experience]], 14, FALSE)</f>
        <v>#N/A</v>
      </c>
      <c r="D543" t="e">
        <f>VLOOKUP(A543, tblSalaries[[#All],[Selected Region]:[Hrs]], 13, FALSE)</f>
        <v>#N/A</v>
      </c>
    </row>
    <row r="544" spans="1:4">
      <c r="A544">
        <v>541</v>
      </c>
      <c r="B544" s="2" t="e">
        <f>VLOOKUP(A544, tblSalaries[[#All],[Selected Region]:[Salary in USD]], 6, FALSE)</f>
        <v>#N/A</v>
      </c>
      <c r="C544" t="e">
        <f>VLOOKUP(A544, tblSalaries[[#All],[Selected Region]:[Years of Experience]], 14, FALSE)</f>
        <v>#N/A</v>
      </c>
      <c r="D544" t="e">
        <f>VLOOKUP(A544, tblSalaries[[#All],[Selected Region]:[Hrs]], 13, FALSE)</f>
        <v>#N/A</v>
      </c>
    </row>
    <row r="545" spans="1:4">
      <c r="A545">
        <v>542</v>
      </c>
      <c r="B545" s="2" t="e">
        <f>VLOOKUP(A545, tblSalaries[[#All],[Selected Region]:[Salary in USD]], 6, FALSE)</f>
        <v>#N/A</v>
      </c>
      <c r="C545" t="e">
        <f>VLOOKUP(A545, tblSalaries[[#All],[Selected Region]:[Years of Experience]], 14, FALSE)</f>
        <v>#N/A</v>
      </c>
      <c r="D545" t="e">
        <f>VLOOKUP(A545, tblSalaries[[#All],[Selected Region]:[Hrs]], 13, FALSE)</f>
        <v>#N/A</v>
      </c>
    </row>
    <row r="546" spans="1:4">
      <c r="A546">
        <v>543</v>
      </c>
      <c r="B546" s="2" t="e">
        <f>VLOOKUP(A546, tblSalaries[[#All],[Selected Region]:[Salary in USD]], 6, FALSE)</f>
        <v>#N/A</v>
      </c>
      <c r="C546" t="e">
        <f>VLOOKUP(A546, tblSalaries[[#All],[Selected Region]:[Years of Experience]], 14, FALSE)</f>
        <v>#N/A</v>
      </c>
      <c r="D546" t="e">
        <f>VLOOKUP(A546, tblSalaries[[#All],[Selected Region]:[Hrs]], 13, FALSE)</f>
        <v>#N/A</v>
      </c>
    </row>
    <row r="547" spans="1:4">
      <c r="A547">
        <v>544</v>
      </c>
      <c r="B547" s="2" t="e">
        <f>VLOOKUP(A547, tblSalaries[[#All],[Selected Region]:[Salary in USD]], 6, FALSE)</f>
        <v>#N/A</v>
      </c>
      <c r="C547" t="e">
        <f>VLOOKUP(A547, tblSalaries[[#All],[Selected Region]:[Years of Experience]], 14, FALSE)</f>
        <v>#N/A</v>
      </c>
      <c r="D547" t="e">
        <f>VLOOKUP(A547, tblSalaries[[#All],[Selected Region]:[Hrs]], 13, FALSE)</f>
        <v>#N/A</v>
      </c>
    </row>
    <row r="548" spans="1:4">
      <c r="A548">
        <v>545</v>
      </c>
      <c r="B548" s="2" t="e">
        <f>VLOOKUP(A548, tblSalaries[[#All],[Selected Region]:[Salary in USD]], 6, FALSE)</f>
        <v>#N/A</v>
      </c>
      <c r="C548" t="e">
        <f>VLOOKUP(A548, tblSalaries[[#All],[Selected Region]:[Years of Experience]], 14, FALSE)</f>
        <v>#N/A</v>
      </c>
      <c r="D548" t="e">
        <f>VLOOKUP(A548, tblSalaries[[#All],[Selected Region]:[Hrs]], 13, FALSE)</f>
        <v>#N/A</v>
      </c>
    </row>
    <row r="549" spans="1:4">
      <c r="A549">
        <v>546</v>
      </c>
      <c r="B549" s="2" t="e">
        <f>VLOOKUP(A549, tblSalaries[[#All],[Selected Region]:[Salary in USD]], 6, FALSE)</f>
        <v>#N/A</v>
      </c>
      <c r="C549" t="e">
        <f>VLOOKUP(A549, tblSalaries[[#All],[Selected Region]:[Years of Experience]], 14, FALSE)</f>
        <v>#N/A</v>
      </c>
      <c r="D549" t="e">
        <f>VLOOKUP(A549, tblSalaries[[#All],[Selected Region]:[Hrs]], 13, FALSE)</f>
        <v>#N/A</v>
      </c>
    </row>
    <row r="550" spans="1:4">
      <c r="A550">
        <v>547</v>
      </c>
      <c r="B550" s="2" t="e">
        <f>VLOOKUP(A550, tblSalaries[[#All],[Selected Region]:[Salary in USD]], 6, FALSE)</f>
        <v>#N/A</v>
      </c>
      <c r="C550" t="e">
        <f>VLOOKUP(A550, tblSalaries[[#All],[Selected Region]:[Years of Experience]], 14, FALSE)</f>
        <v>#N/A</v>
      </c>
      <c r="D550" t="e">
        <f>VLOOKUP(A550, tblSalaries[[#All],[Selected Region]:[Hrs]], 13, FALSE)</f>
        <v>#N/A</v>
      </c>
    </row>
    <row r="551" spans="1:4">
      <c r="A551">
        <v>548</v>
      </c>
      <c r="B551" s="2" t="e">
        <f>VLOOKUP(A551, tblSalaries[[#All],[Selected Region]:[Salary in USD]], 6, FALSE)</f>
        <v>#N/A</v>
      </c>
      <c r="C551" t="e">
        <f>VLOOKUP(A551, tblSalaries[[#All],[Selected Region]:[Years of Experience]], 14, FALSE)</f>
        <v>#N/A</v>
      </c>
      <c r="D551" t="e">
        <f>VLOOKUP(A551, tblSalaries[[#All],[Selected Region]:[Hrs]], 13, FALSE)</f>
        <v>#N/A</v>
      </c>
    </row>
    <row r="552" spans="1:4">
      <c r="A552">
        <v>549</v>
      </c>
      <c r="B552" s="2" t="e">
        <f>VLOOKUP(A552, tblSalaries[[#All],[Selected Region]:[Salary in USD]], 6, FALSE)</f>
        <v>#N/A</v>
      </c>
      <c r="C552" t="e">
        <f>VLOOKUP(A552, tblSalaries[[#All],[Selected Region]:[Years of Experience]], 14, FALSE)</f>
        <v>#N/A</v>
      </c>
      <c r="D552" t="e">
        <f>VLOOKUP(A552, tblSalaries[[#All],[Selected Region]:[Hrs]], 13, FALSE)</f>
        <v>#N/A</v>
      </c>
    </row>
    <row r="553" spans="1:4">
      <c r="A553">
        <v>550</v>
      </c>
      <c r="B553" s="2" t="e">
        <f>VLOOKUP(A553, tblSalaries[[#All],[Selected Region]:[Salary in USD]], 6, FALSE)</f>
        <v>#N/A</v>
      </c>
      <c r="C553" t="e">
        <f>VLOOKUP(A553, tblSalaries[[#All],[Selected Region]:[Years of Experience]], 14, FALSE)</f>
        <v>#N/A</v>
      </c>
      <c r="D553" t="e">
        <f>VLOOKUP(A553, tblSalaries[[#All],[Selected Region]:[Hrs]], 13, FALSE)</f>
        <v>#N/A</v>
      </c>
    </row>
    <row r="554" spans="1:4">
      <c r="A554">
        <v>551</v>
      </c>
      <c r="B554" s="2" t="e">
        <f>VLOOKUP(A554, tblSalaries[[#All],[Selected Region]:[Salary in USD]], 6, FALSE)</f>
        <v>#N/A</v>
      </c>
      <c r="C554" t="e">
        <f>VLOOKUP(A554, tblSalaries[[#All],[Selected Region]:[Years of Experience]], 14, FALSE)</f>
        <v>#N/A</v>
      </c>
      <c r="D554" t="e">
        <f>VLOOKUP(A554, tblSalaries[[#All],[Selected Region]:[Hrs]], 13, FALSE)</f>
        <v>#N/A</v>
      </c>
    </row>
    <row r="555" spans="1:4">
      <c r="A555">
        <v>552</v>
      </c>
      <c r="B555" s="2" t="e">
        <f>VLOOKUP(A555, tblSalaries[[#All],[Selected Region]:[Salary in USD]], 6, FALSE)</f>
        <v>#N/A</v>
      </c>
      <c r="C555" t="e">
        <f>VLOOKUP(A555, tblSalaries[[#All],[Selected Region]:[Years of Experience]], 14, FALSE)</f>
        <v>#N/A</v>
      </c>
      <c r="D555" t="e">
        <f>VLOOKUP(A555, tblSalaries[[#All],[Selected Region]:[Hrs]], 13, FALSE)</f>
        <v>#N/A</v>
      </c>
    </row>
    <row r="556" spans="1:4">
      <c r="A556">
        <v>553</v>
      </c>
      <c r="B556" s="2" t="e">
        <f>VLOOKUP(A556, tblSalaries[[#All],[Selected Region]:[Salary in USD]], 6, FALSE)</f>
        <v>#N/A</v>
      </c>
      <c r="C556" t="e">
        <f>VLOOKUP(A556, tblSalaries[[#All],[Selected Region]:[Years of Experience]], 14, FALSE)</f>
        <v>#N/A</v>
      </c>
      <c r="D556" t="e">
        <f>VLOOKUP(A556, tblSalaries[[#All],[Selected Region]:[Hrs]], 13, FALSE)</f>
        <v>#N/A</v>
      </c>
    </row>
    <row r="557" spans="1:4">
      <c r="A557">
        <v>554</v>
      </c>
      <c r="B557" s="2" t="e">
        <f>VLOOKUP(A557, tblSalaries[[#All],[Selected Region]:[Salary in USD]], 6, FALSE)</f>
        <v>#N/A</v>
      </c>
      <c r="C557" t="e">
        <f>VLOOKUP(A557, tblSalaries[[#All],[Selected Region]:[Years of Experience]], 14, FALSE)</f>
        <v>#N/A</v>
      </c>
      <c r="D557" t="e">
        <f>VLOOKUP(A557, tblSalaries[[#All],[Selected Region]:[Hrs]], 13, FALSE)</f>
        <v>#N/A</v>
      </c>
    </row>
    <row r="558" spans="1:4">
      <c r="A558">
        <v>555</v>
      </c>
      <c r="B558" s="2" t="e">
        <f>VLOOKUP(A558, tblSalaries[[#All],[Selected Region]:[Salary in USD]], 6, FALSE)</f>
        <v>#N/A</v>
      </c>
      <c r="C558" t="e">
        <f>VLOOKUP(A558, tblSalaries[[#All],[Selected Region]:[Years of Experience]], 14, FALSE)</f>
        <v>#N/A</v>
      </c>
      <c r="D558" t="e">
        <f>VLOOKUP(A558, tblSalaries[[#All],[Selected Region]:[Hrs]], 13, FALSE)</f>
        <v>#N/A</v>
      </c>
    </row>
    <row r="559" spans="1:4">
      <c r="A559">
        <v>556</v>
      </c>
      <c r="B559" s="2" t="e">
        <f>VLOOKUP(A559, tblSalaries[[#All],[Selected Region]:[Salary in USD]], 6, FALSE)</f>
        <v>#N/A</v>
      </c>
      <c r="C559" t="e">
        <f>VLOOKUP(A559, tblSalaries[[#All],[Selected Region]:[Years of Experience]], 14, FALSE)</f>
        <v>#N/A</v>
      </c>
      <c r="D559" t="e">
        <f>VLOOKUP(A559, tblSalaries[[#All],[Selected Region]:[Hrs]], 13, FALSE)</f>
        <v>#N/A</v>
      </c>
    </row>
    <row r="560" spans="1:4">
      <c r="A560">
        <v>557</v>
      </c>
      <c r="B560" s="2" t="e">
        <f>VLOOKUP(A560, tblSalaries[[#All],[Selected Region]:[Salary in USD]], 6, FALSE)</f>
        <v>#N/A</v>
      </c>
      <c r="C560" t="e">
        <f>VLOOKUP(A560, tblSalaries[[#All],[Selected Region]:[Years of Experience]], 14, FALSE)</f>
        <v>#N/A</v>
      </c>
      <c r="D560" t="e">
        <f>VLOOKUP(A560, tblSalaries[[#All],[Selected Region]:[Hrs]], 13, FALSE)</f>
        <v>#N/A</v>
      </c>
    </row>
    <row r="561" spans="1:4">
      <c r="A561">
        <v>558</v>
      </c>
      <c r="B561" s="2" t="e">
        <f>VLOOKUP(A561, tblSalaries[[#All],[Selected Region]:[Salary in USD]], 6, FALSE)</f>
        <v>#N/A</v>
      </c>
      <c r="C561" t="e">
        <f>VLOOKUP(A561, tblSalaries[[#All],[Selected Region]:[Years of Experience]], 14, FALSE)</f>
        <v>#N/A</v>
      </c>
      <c r="D561" t="e">
        <f>VLOOKUP(A561, tblSalaries[[#All],[Selected Region]:[Hrs]], 13, FALSE)</f>
        <v>#N/A</v>
      </c>
    </row>
    <row r="562" spans="1:4">
      <c r="A562">
        <v>559</v>
      </c>
      <c r="B562" s="2" t="e">
        <f>VLOOKUP(A562, tblSalaries[[#All],[Selected Region]:[Salary in USD]], 6, FALSE)</f>
        <v>#N/A</v>
      </c>
      <c r="C562" t="e">
        <f>VLOOKUP(A562, tblSalaries[[#All],[Selected Region]:[Years of Experience]], 14, FALSE)</f>
        <v>#N/A</v>
      </c>
      <c r="D562" t="e">
        <f>VLOOKUP(A562, tblSalaries[[#All],[Selected Region]:[Hrs]], 13, FALSE)</f>
        <v>#N/A</v>
      </c>
    </row>
    <row r="563" spans="1:4">
      <c r="A563">
        <v>560</v>
      </c>
      <c r="B563" s="2" t="e">
        <f>VLOOKUP(A563, tblSalaries[[#All],[Selected Region]:[Salary in USD]], 6, FALSE)</f>
        <v>#N/A</v>
      </c>
      <c r="C563" t="e">
        <f>VLOOKUP(A563, tblSalaries[[#All],[Selected Region]:[Years of Experience]], 14, FALSE)</f>
        <v>#N/A</v>
      </c>
      <c r="D563" t="e">
        <f>VLOOKUP(A563, tblSalaries[[#All],[Selected Region]:[Hrs]], 13, FALSE)</f>
        <v>#N/A</v>
      </c>
    </row>
    <row r="564" spans="1:4">
      <c r="A564">
        <v>561</v>
      </c>
      <c r="B564" s="2" t="e">
        <f>VLOOKUP(A564, tblSalaries[[#All],[Selected Region]:[Salary in USD]], 6, FALSE)</f>
        <v>#N/A</v>
      </c>
      <c r="C564" t="e">
        <f>VLOOKUP(A564, tblSalaries[[#All],[Selected Region]:[Years of Experience]], 14, FALSE)</f>
        <v>#N/A</v>
      </c>
      <c r="D564" t="e">
        <f>VLOOKUP(A564, tblSalaries[[#All],[Selected Region]:[Hrs]], 13, FALSE)</f>
        <v>#N/A</v>
      </c>
    </row>
    <row r="565" spans="1:4">
      <c r="A565">
        <v>562</v>
      </c>
      <c r="B565" s="2" t="e">
        <f>VLOOKUP(A565, tblSalaries[[#All],[Selected Region]:[Salary in USD]], 6, FALSE)</f>
        <v>#N/A</v>
      </c>
      <c r="C565" t="e">
        <f>VLOOKUP(A565, tblSalaries[[#All],[Selected Region]:[Years of Experience]], 14, FALSE)</f>
        <v>#N/A</v>
      </c>
      <c r="D565" t="e">
        <f>VLOOKUP(A565, tblSalaries[[#All],[Selected Region]:[Hrs]], 13, FALSE)</f>
        <v>#N/A</v>
      </c>
    </row>
    <row r="566" spans="1:4">
      <c r="A566">
        <v>563</v>
      </c>
      <c r="B566" s="2" t="e">
        <f>VLOOKUP(A566, tblSalaries[[#All],[Selected Region]:[Salary in USD]], 6, FALSE)</f>
        <v>#N/A</v>
      </c>
      <c r="C566" t="e">
        <f>VLOOKUP(A566, tblSalaries[[#All],[Selected Region]:[Years of Experience]], 14, FALSE)</f>
        <v>#N/A</v>
      </c>
      <c r="D566" t="e">
        <f>VLOOKUP(A566, tblSalaries[[#All],[Selected Region]:[Hrs]], 13, FALSE)</f>
        <v>#N/A</v>
      </c>
    </row>
    <row r="567" spans="1:4">
      <c r="A567">
        <v>564</v>
      </c>
      <c r="B567" s="2" t="e">
        <f>VLOOKUP(A567, tblSalaries[[#All],[Selected Region]:[Salary in USD]], 6, FALSE)</f>
        <v>#N/A</v>
      </c>
      <c r="C567" t="e">
        <f>VLOOKUP(A567, tblSalaries[[#All],[Selected Region]:[Years of Experience]], 14, FALSE)</f>
        <v>#N/A</v>
      </c>
      <c r="D567" t="e">
        <f>VLOOKUP(A567, tblSalaries[[#All],[Selected Region]:[Hrs]], 13, FALSE)</f>
        <v>#N/A</v>
      </c>
    </row>
    <row r="568" spans="1:4">
      <c r="A568">
        <v>565</v>
      </c>
      <c r="B568" s="2" t="e">
        <f>VLOOKUP(A568, tblSalaries[[#All],[Selected Region]:[Salary in USD]], 6, FALSE)</f>
        <v>#N/A</v>
      </c>
      <c r="C568" t="e">
        <f>VLOOKUP(A568, tblSalaries[[#All],[Selected Region]:[Years of Experience]], 14, FALSE)</f>
        <v>#N/A</v>
      </c>
      <c r="D568" t="e">
        <f>VLOOKUP(A568, tblSalaries[[#All],[Selected Region]:[Hrs]], 13, FALSE)</f>
        <v>#N/A</v>
      </c>
    </row>
    <row r="569" spans="1:4">
      <c r="A569">
        <v>566</v>
      </c>
      <c r="B569" s="2" t="e">
        <f>VLOOKUP(A569, tblSalaries[[#All],[Selected Region]:[Salary in USD]], 6, FALSE)</f>
        <v>#N/A</v>
      </c>
      <c r="C569" t="e">
        <f>VLOOKUP(A569, tblSalaries[[#All],[Selected Region]:[Years of Experience]], 14, FALSE)</f>
        <v>#N/A</v>
      </c>
      <c r="D569" t="e">
        <f>VLOOKUP(A569, tblSalaries[[#All],[Selected Region]:[Hrs]], 13, FALSE)</f>
        <v>#N/A</v>
      </c>
    </row>
    <row r="570" spans="1:4">
      <c r="A570">
        <v>567</v>
      </c>
      <c r="B570" s="2" t="e">
        <f>VLOOKUP(A570, tblSalaries[[#All],[Selected Region]:[Salary in USD]], 6, FALSE)</f>
        <v>#N/A</v>
      </c>
      <c r="C570" t="e">
        <f>VLOOKUP(A570, tblSalaries[[#All],[Selected Region]:[Years of Experience]], 14, FALSE)</f>
        <v>#N/A</v>
      </c>
      <c r="D570" t="e">
        <f>VLOOKUP(A570, tblSalaries[[#All],[Selected Region]:[Hrs]], 13, FALSE)</f>
        <v>#N/A</v>
      </c>
    </row>
    <row r="571" spans="1:4">
      <c r="A571">
        <v>568</v>
      </c>
      <c r="B571" s="2" t="e">
        <f>VLOOKUP(A571, tblSalaries[[#All],[Selected Region]:[Salary in USD]], 6, FALSE)</f>
        <v>#N/A</v>
      </c>
      <c r="C571" t="e">
        <f>VLOOKUP(A571, tblSalaries[[#All],[Selected Region]:[Years of Experience]], 14, FALSE)</f>
        <v>#N/A</v>
      </c>
      <c r="D571" t="e">
        <f>VLOOKUP(A571, tblSalaries[[#All],[Selected Region]:[Hrs]], 13, FALSE)</f>
        <v>#N/A</v>
      </c>
    </row>
    <row r="572" spans="1:4">
      <c r="A572">
        <v>569</v>
      </c>
      <c r="B572" s="2" t="e">
        <f>VLOOKUP(A572, tblSalaries[[#All],[Selected Region]:[Salary in USD]], 6, FALSE)</f>
        <v>#N/A</v>
      </c>
      <c r="C572" t="e">
        <f>VLOOKUP(A572, tblSalaries[[#All],[Selected Region]:[Years of Experience]], 14, FALSE)</f>
        <v>#N/A</v>
      </c>
      <c r="D572" t="e">
        <f>VLOOKUP(A572, tblSalaries[[#All],[Selected Region]:[Hrs]], 13, FALSE)</f>
        <v>#N/A</v>
      </c>
    </row>
    <row r="573" spans="1:4">
      <c r="A573">
        <v>570</v>
      </c>
      <c r="B573" s="2" t="e">
        <f>VLOOKUP(A573, tblSalaries[[#All],[Selected Region]:[Salary in USD]], 6, FALSE)</f>
        <v>#N/A</v>
      </c>
      <c r="C573" t="e">
        <f>VLOOKUP(A573, tblSalaries[[#All],[Selected Region]:[Years of Experience]], 14, FALSE)</f>
        <v>#N/A</v>
      </c>
      <c r="D573" t="e">
        <f>VLOOKUP(A573, tblSalaries[[#All],[Selected Region]:[Hrs]], 13, FALSE)</f>
        <v>#N/A</v>
      </c>
    </row>
    <row r="574" spans="1:4">
      <c r="A574">
        <v>571</v>
      </c>
      <c r="B574" s="2" t="e">
        <f>VLOOKUP(A574, tblSalaries[[#All],[Selected Region]:[Salary in USD]], 6, FALSE)</f>
        <v>#N/A</v>
      </c>
      <c r="C574" t="e">
        <f>VLOOKUP(A574, tblSalaries[[#All],[Selected Region]:[Years of Experience]], 14, FALSE)</f>
        <v>#N/A</v>
      </c>
      <c r="D574" t="e">
        <f>VLOOKUP(A574, tblSalaries[[#All],[Selected Region]:[Hrs]], 13, FALSE)</f>
        <v>#N/A</v>
      </c>
    </row>
    <row r="575" spans="1:4">
      <c r="A575">
        <v>572</v>
      </c>
      <c r="B575" s="2" t="e">
        <f>VLOOKUP(A575, tblSalaries[[#All],[Selected Region]:[Salary in USD]], 6, FALSE)</f>
        <v>#N/A</v>
      </c>
      <c r="C575" t="e">
        <f>VLOOKUP(A575, tblSalaries[[#All],[Selected Region]:[Years of Experience]], 14, FALSE)</f>
        <v>#N/A</v>
      </c>
      <c r="D575" t="e">
        <f>VLOOKUP(A575, tblSalaries[[#All],[Selected Region]:[Hrs]], 13, FALSE)</f>
        <v>#N/A</v>
      </c>
    </row>
    <row r="576" spans="1:4">
      <c r="A576">
        <v>573</v>
      </c>
      <c r="B576" s="2" t="e">
        <f>VLOOKUP(A576, tblSalaries[[#All],[Selected Region]:[Salary in USD]], 6, FALSE)</f>
        <v>#N/A</v>
      </c>
      <c r="C576" t="e">
        <f>VLOOKUP(A576, tblSalaries[[#All],[Selected Region]:[Years of Experience]], 14, FALSE)</f>
        <v>#N/A</v>
      </c>
      <c r="D576" t="e">
        <f>VLOOKUP(A576, tblSalaries[[#All],[Selected Region]:[Hrs]], 13, FALSE)</f>
        <v>#N/A</v>
      </c>
    </row>
    <row r="577" spans="1:4">
      <c r="A577">
        <v>574</v>
      </c>
      <c r="B577" s="2" t="e">
        <f>VLOOKUP(A577, tblSalaries[[#All],[Selected Region]:[Salary in USD]], 6, FALSE)</f>
        <v>#N/A</v>
      </c>
      <c r="C577" t="e">
        <f>VLOOKUP(A577, tblSalaries[[#All],[Selected Region]:[Years of Experience]], 14, FALSE)</f>
        <v>#N/A</v>
      </c>
      <c r="D577" t="e">
        <f>VLOOKUP(A577, tblSalaries[[#All],[Selected Region]:[Hrs]], 13, FALSE)</f>
        <v>#N/A</v>
      </c>
    </row>
    <row r="578" spans="1:4">
      <c r="A578">
        <v>575</v>
      </c>
      <c r="B578" s="2" t="e">
        <f>VLOOKUP(A578, tblSalaries[[#All],[Selected Region]:[Salary in USD]], 6, FALSE)</f>
        <v>#N/A</v>
      </c>
      <c r="C578" t="e">
        <f>VLOOKUP(A578, tblSalaries[[#All],[Selected Region]:[Years of Experience]], 14, FALSE)</f>
        <v>#N/A</v>
      </c>
      <c r="D578" t="e">
        <f>VLOOKUP(A578, tblSalaries[[#All],[Selected Region]:[Hrs]], 13, FALSE)</f>
        <v>#N/A</v>
      </c>
    </row>
    <row r="579" spans="1:4">
      <c r="A579">
        <v>576</v>
      </c>
      <c r="B579" s="2" t="e">
        <f>VLOOKUP(A579, tblSalaries[[#All],[Selected Region]:[Salary in USD]], 6, FALSE)</f>
        <v>#N/A</v>
      </c>
      <c r="C579" t="e">
        <f>VLOOKUP(A579, tblSalaries[[#All],[Selected Region]:[Years of Experience]], 14, FALSE)</f>
        <v>#N/A</v>
      </c>
      <c r="D579" t="e">
        <f>VLOOKUP(A579, tblSalaries[[#All],[Selected Region]:[Hrs]], 13, FALSE)</f>
        <v>#N/A</v>
      </c>
    </row>
    <row r="580" spans="1:4">
      <c r="A580">
        <v>577</v>
      </c>
      <c r="B580" s="2" t="e">
        <f>VLOOKUP(A580, tblSalaries[[#All],[Selected Region]:[Salary in USD]], 6, FALSE)</f>
        <v>#N/A</v>
      </c>
      <c r="C580" t="e">
        <f>VLOOKUP(A580, tblSalaries[[#All],[Selected Region]:[Years of Experience]], 14, FALSE)</f>
        <v>#N/A</v>
      </c>
      <c r="D580" t="e">
        <f>VLOOKUP(A580, tblSalaries[[#All],[Selected Region]:[Hrs]], 13, FALSE)</f>
        <v>#N/A</v>
      </c>
    </row>
    <row r="581" spans="1:4">
      <c r="A581">
        <v>578</v>
      </c>
      <c r="B581" s="2" t="e">
        <f>VLOOKUP(A581, tblSalaries[[#All],[Selected Region]:[Salary in USD]], 6, FALSE)</f>
        <v>#N/A</v>
      </c>
      <c r="C581" t="e">
        <f>VLOOKUP(A581, tblSalaries[[#All],[Selected Region]:[Years of Experience]], 14, FALSE)</f>
        <v>#N/A</v>
      </c>
      <c r="D581" t="e">
        <f>VLOOKUP(A581, tblSalaries[[#All],[Selected Region]:[Hrs]], 13, FALSE)</f>
        <v>#N/A</v>
      </c>
    </row>
    <row r="582" spans="1:4">
      <c r="A582">
        <v>579</v>
      </c>
      <c r="B582" s="2" t="e">
        <f>VLOOKUP(A582, tblSalaries[[#All],[Selected Region]:[Salary in USD]], 6, FALSE)</f>
        <v>#N/A</v>
      </c>
      <c r="C582" t="e">
        <f>VLOOKUP(A582, tblSalaries[[#All],[Selected Region]:[Years of Experience]], 14, FALSE)</f>
        <v>#N/A</v>
      </c>
      <c r="D582" t="e">
        <f>VLOOKUP(A582, tblSalaries[[#All],[Selected Region]:[Hrs]], 13, FALSE)</f>
        <v>#N/A</v>
      </c>
    </row>
    <row r="583" spans="1:4">
      <c r="A583">
        <v>580</v>
      </c>
      <c r="B583" s="2" t="e">
        <f>VLOOKUP(A583, tblSalaries[[#All],[Selected Region]:[Salary in USD]], 6, FALSE)</f>
        <v>#N/A</v>
      </c>
      <c r="C583" t="e">
        <f>VLOOKUP(A583, tblSalaries[[#All],[Selected Region]:[Years of Experience]], 14, FALSE)</f>
        <v>#N/A</v>
      </c>
      <c r="D583" t="e">
        <f>VLOOKUP(A583, tblSalaries[[#All],[Selected Region]:[Hrs]], 13, FALSE)</f>
        <v>#N/A</v>
      </c>
    </row>
    <row r="584" spans="1:4">
      <c r="A584">
        <v>581</v>
      </c>
      <c r="B584" s="2" t="e">
        <f>VLOOKUP(A584, tblSalaries[[#All],[Selected Region]:[Salary in USD]], 6, FALSE)</f>
        <v>#N/A</v>
      </c>
      <c r="C584" t="e">
        <f>VLOOKUP(A584, tblSalaries[[#All],[Selected Region]:[Years of Experience]], 14, FALSE)</f>
        <v>#N/A</v>
      </c>
      <c r="D584" t="e">
        <f>VLOOKUP(A584, tblSalaries[[#All],[Selected Region]:[Hrs]], 13, FALSE)</f>
        <v>#N/A</v>
      </c>
    </row>
    <row r="585" spans="1:4">
      <c r="A585">
        <v>582</v>
      </c>
      <c r="B585" s="2" t="e">
        <f>VLOOKUP(A585, tblSalaries[[#All],[Selected Region]:[Salary in USD]], 6, FALSE)</f>
        <v>#N/A</v>
      </c>
      <c r="C585" t="e">
        <f>VLOOKUP(A585, tblSalaries[[#All],[Selected Region]:[Years of Experience]], 14, FALSE)</f>
        <v>#N/A</v>
      </c>
      <c r="D585" t="e">
        <f>VLOOKUP(A585, tblSalaries[[#All],[Selected Region]:[Hrs]], 13, FALSE)</f>
        <v>#N/A</v>
      </c>
    </row>
    <row r="586" spans="1:4">
      <c r="A586">
        <v>583</v>
      </c>
      <c r="B586" s="2" t="e">
        <f>VLOOKUP(A586, tblSalaries[[#All],[Selected Region]:[Salary in USD]], 6, FALSE)</f>
        <v>#N/A</v>
      </c>
      <c r="C586" t="e">
        <f>VLOOKUP(A586, tblSalaries[[#All],[Selected Region]:[Years of Experience]], 14, FALSE)</f>
        <v>#N/A</v>
      </c>
      <c r="D586" t="e">
        <f>VLOOKUP(A586, tblSalaries[[#All],[Selected Region]:[Hrs]], 13, FALSE)</f>
        <v>#N/A</v>
      </c>
    </row>
    <row r="587" spans="1:4">
      <c r="A587">
        <v>584</v>
      </c>
      <c r="B587" s="2" t="e">
        <f>VLOOKUP(A587, tblSalaries[[#All],[Selected Region]:[Salary in USD]], 6, FALSE)</f>
        <v>#N/A</v>
      </c>
      <c r="C587" t="e">
        <f>VLOOKUP(A587, tblSalaries[[#All],[Selected Region]:[Years of Experience]], 14, FALSE)</f>
        <v>#N/A</v>
      </c>
      <c r="D587" t="e">
        <f>VLOOKUP(A587, tblSalaries[[#All],[Selected Region]:[Hrs]], 13, FALSE)</f>
        <v>#N/A</v>
      </c>
    </row>
    <row r="588" spans="1:4">
      <c r="A588">
        <v>585</v>
      </c>
      <c r="B588" s="2" t="e">
        <f>VLOOKUP(A588, tblSalaries[[#All],[Selected Region]:[Salary in USD]], 6, FALSE)</f>
        <v>#N/A</v>
      </c>
      <c r="C588" t="e">
        <f>VLOOKUP(A588, tblSalaries[[#All],[Selected Region]:[Years of Experience]], 14, FALSE)</f>
        <v>#N/A</v>
      </c>
      <c r="D588" t="e">
        <f>VLOOKUP(A588, tblSalaries[[#All],[Selected Region]:[Hrs]], 13, FALSE)</f>
        <v>#N/A</v>
      </c>
    </row>
    <row r="589" spans="1:4">
      <c r="A589">
        <v>586</v>
      </c>
      <c r="B589" s="2" t="e">
        <f>VLOOKUP(A589, tblSalaries[[#All],[Selected Region]:[Salary in USD]], 6, FALSE)</f>
        <v>#N/A</v>
      </c>
      <c r="C589" t="e">
        <f>VLOOKUP(A589, tblSalaries[[#All],[Selected Region]:[Years of Experience]], 14, FALSE)</f>
        <v>#N/A</v>
      </c>
      <c r="D589" t="e">
        <f>VLOOKUP(A589, tblSalaries[[#All],[Selected Region]:[Hrs]], 13, FALSE)</f>
        <v>#N/A</v>
      </c>
    </row>
    <row r="590" spans="1:4">
      <c r="A590">
        <v>587</v>
      </c>
      <c r="B590" s="2" t="e">
        <f>VLOOKUP(A590, tblSalaries[[#All],[Selected Region]:[Salary in USD]], 6, FALSE)</f>
        <v>#N/A</v>
      </c>
      <c r="C590" t="e">
        <f>VLOOKUP(A590, tblSalaries[[#All],[Selected Region]:[Years of Experience]], 14, FALSE)</f>
        <v>#N/A</v>
      </c>
      <c r="D590" t="e">
        <f>VLOOKUP(A590, tblSalaries[[#All],[Selected Region]:[Hrs]], 13, FALSE)</f>
        <v>#N/A</v>
      </c>
    </row>
    <row r="591" spans="1:4">
      <c r="A591">
        <v>588</v>
      </c>
      <c r="B591" s="2" t="e">
        <f>VLOOKUP(A591, tblSalaries[[#All],[Selected Region]:[Salary in USD]], 6, FALSE)</f>
        <v>#N/A</v>
      </c>
      <c r="C591" t="e">
        <f>VLOOKUP(A591, tblSalaries[[#All],[Selected Region]:[Years of Experience]], 14, FALSE)</f>
        <v>#N/A</v>
      </c>
      <c r="D591" t="e">
        <f>VLOOKUP(A591, tblSalaries[[#All],[Selected Region]:[Hrs]], 13, FALSE)</f>
        <v>#N/A</v>
      </c>
    </row>
    <row r="592" spans="1:4">
      <c r="A592">
        <v>589</v>
      </c>
      <c r="B592" s="2" t="e">
        <f>VLOOKUP(A592, tblSalaries[[#All],[Selected Region]:[Salary in USD]], 6, FALSE)</f>
        <v>#N/A</v>
      </c>
      <c r="C592" t="e">
        <f>VLOOKUP(A592, tblSalaries[[#All],[Selected Region]:[Years of Experience]], 14, FALSE)</f>
        <v>#N/A</v>
      </c>
      <c r="D592" t="e">
        <f>VLOOKUP(A592, tblSalaries[[#All],[Selected Region]:[Hrs]], 13, FALSE)</f>
        <v>#N/A</v>
      </c>
    </row>
    <row r="593" spans="1:4">
      <c r="A593">
        <v>590</v>
      </c>
      <c r="B593" s="2" t="e">
        <f>VLOOKUP(A593, tblSalaries[[#All],[Selected Region]:[Salary in USD]], 6, FALSE)</f>
        <v>#N/A</v>
      </c>
      <c r="C593" t="e">
        <f>VLOOKUP(A593, tblSalaries[[#All],[Selected Region]:[Years of Experience]], 14, FALSE)</f>
        <v>#N/A</v>
      </c>
      <c r="D593" t="e">
        <f>VLOOKUP(A593, tblSalaries[[#All],[Selected Region]:[Hrs]], 13, FALSE)</f>
        <v>#N/A</v>
      </c>
    </row>
    <row r="594" spans="1:4">
      <c r="A594">
        <v>591</v>
      </c>
      <c r="B594" s="2" t="e">
        <f>VLOOKUP(A594, tblSalaries[[#All],[Selected Region]:[Salary in USD]], 6, FALSE)</f>
        <v>#N/A</v>
      </c>
      <c r="C594" t="e">
        <f>VLOOKUP(A594, tblSalaries[[#All],[Selected Region]:[Years of Experience]], 14, FALSE)</f>
        <v>#N/A</v>
      </c>
      <c r="D594" t="e">
        <f>VLOOKUP(A594, tblSalaries[[#All],[Selected Region]:[Hrs]], 13, FALSE)</f>
        <v>#N/A</v>
      </c>
    </row>
    <row r="595" spans="1:4">
      <c r="A595">
        <v>592</v>
      </c>
      <c r="B595" s="2" t="e">
        <f>VLOOKUP(A595, tblSalaries[[#All],[Selected Region]:[Salary in USD]], 6, FALSE)</f>
        <v>#N/A</v>
      </c>
      <c r="C595" t="e">
        <f>VLOOKUP(A595, tblSalaries[[#All],[Selected Region]:[Years of Experience]], 14, FALSE)</f>
        <v>#N/A</v>
      </c>
      <c r="D595" t="e">
        <f>VLOOKUP(A595, tblSalaries[[#All],[Selected Region]:[Hrs]], 13, FALSE)</f>
        <v>#N/A</v>
      </c>
    </row>
    <row r="596" spans="1:4">
      <c r="A596">
        <v>593</v>
      </c>
      <c r="B596" s="2" t="e">
        <f>VLOOKUP(A596, tblSalaries[[#All],[Selected Region]:[Salary in USD]], 6, FALSE)</f>
        <v>#N/A</v>
      </c>
      <c r="C596" t="e">
        <f>VLOOKUP(A596, tblSalaries[[#All],[Selected Region]:[Years of Experience]], 14, FALSE)</f>
        <v>#N/A</v>
      </c>
      <c r="D596" t="e">
        <f>VLOOKUP(A596, tblSalaries[[#All],[Selected Region]:[Hrs]], 13, FALSE)</f>
        <v>#N/A</v>
      </c>
    </row>
    <row r="597" spans="1:4">
      <c r="A597">
        <v>594</v>
      </c>
      <c r="B597" s="2" t="e">
        <f>VLOOKUP(A597, tblSalaries[[#All],[Selected Region]:[Salary in USD]], 6, FALSE)</f>
        <v>#N/A</v>
      </c>
      <c r="C597" t="e">
        <f>VLOOKUP(A597, tblSalaries[[#All],[Selected Region]:[Years of Experience]], 14, FALSE)</f>
        <v>#N/A</v>
      </c>
      <c r="D597" t="e">
        <f>VLOOKUP(A597, tblSalaries[[#All],[Selected Region]:[Hrs]], 13, FALSE)</f>
        <v>#N/A</v>
      </c>
    </row>
    <row r="598" spans="1:4">
      <c r="A598">
        <v>595</v>
      </c>
      <c r="B598" s="2" t="e">
        <f>VLOOKUP(A598, tblSalaries[[#All],[Selected Region]:[Salary in USD]], 6, FALSE)</f>
        <v>#N/A</v>
      </c>
      <c r="C598" t="e">
        <f>VLOOKUP(A598, tblSalaries[[#All],[Selected Region]:[Years of Experience]], 14, FALSE)</f>
        <v>#N/A</v>
      </c>
      <c r="D598" t="e">
        <f>VLOOKUP(A598, tblSalaries[[#All],[Selected Region]:[Hrs]], 13, FALSE)</f>
        <v>#N/A</v>
      </c>
    </row>
    <row r="599" spans="1:4">
      <c r="A599">
        <v>596</v>
      </c>
      <c r="B599" s="2" t="e">
        <f>VLOOKUP(A599, tblSalaries[[#All],[Selected Region]:[Salary in USD]], 6, FALSE)</f>
        <v>#N/A</v>
      </c>
      <c r="C599" t="e">
        <f>VLOOKUP(A599, tblSalaries[[#All],[Selected Region]:[Years of Experience]], 14, FALSE)</f>
        <v>#N/A</v>
      </c>
      <c r="D599" t="e">
        <f>VLOOKUP(A599, tblSalaries[[#All],[Selected Region]:[Hrs]], 13, FALSE)</f>
        <v>#N/A</v>
      </c>
    </row>
    <row r="600" spans="1:4">
      <c r="A600">
        <v>597</v>
      </c>
      <c r="B600" s="2" t="e">
        <f>VLOOKUP(A600, tblSalaries[[#All],[Selected Region]:[Salary in USD]], 6, FALSE)</f>
        <v>#N/A</v>
      </c>
      <c r="C600" t="e">
        <f>VLOOKUP(A600, tblSalaries[[#All],[Selected Region]:[Years of Experience]], 14, FALSE)</f>
        <v>#N/A</v>
      </c>
      <c r="D600" t="e">
        <f>VLOOKUP(A600, tblSalaries[[#All],[Selected Region]:[Hrs]], 13, FALSE)</f>
        <v>#N/A</v>
      </c>
    </row>
    <row r="601" spans="1:4">
      <c r="A601">
        <v>598</v>
      </c>
      <c r="B601" s="2" t="e">
        <f>VLOOKUP(A601, tblSalaries[[#All],[Selected Region]:[Salary in USD]], 6, FALSE)</f>
        <v>#N/A</v>
      </c>
      <c r="C601" t="e">
        <f>VLOOKUP(A601, tblSalaries[[#All],[Selected Region]:[Years of Experience]], 14, FALSE)</f>
        <v>#N/A</v>
      </c>
      <c r="D601" t="e">
        <f>VLOOKUP(A601, tblSalaries[[#All],[Selected Region]:[Hrs]], 13, FALSE)</f>
        <v>#N/A</v>
      </c>
    </row>
    <row r="602" spans="1:4">
      <c r="A602">
        <v>599</v>
      </c>
      <c r="B602" s="2" t="e">
        <f>VLOOKUP(A602, tblSalaries[[#All],[Selected Region]:[Salary in USD]], 6, FALSE)</f>
        <v>#N/A</v>
      </c>
      <c r="C602" t="e">
        <f>VLOOKUP(A602, tblSalaries[[#All],[Selected Region]:[Years of Experience]], 14, FALSE)</f>
        <v>#N/A</v>
      </c>
      <c r="D602" t="e">
        <f>VLOOKUP(A602, tblSalaries[[#All],[Selected Region]:[Hrs]], 13, FALSE)</f>
        <v>#N/A</v>
      </c>
    </row>
    <row r="603" spans="1:4">
      <c r="A603">
        <v>600</v>
      </c>
      <c r="B603" s="2" t="e">
        <f>VLOOKUP(A603, tblSalaries[[#All],[Selected Region]:[Salary in USD]], 6, FALSE)</f>
        <v>#N/A</v>
      </c>
      <c r="C603" t="e">
        <f>VLOOKUP(A603, tblSalaries[[#All],[Selected Region]:[Years of Experience]], 14, FALSE)</f>
        <v>#N/A</v>
      </c>
      <c r="D603" t="e">
        <f>VLOOKUP(A603, tblSalaries[[#All],[Selected Region]:[Hrs]], 13, FALSE)</f>
        <v>#N/A</v>
      </c>
    </row>
    <row r="604" spans="1:4">
      <c r="A604">
        <v>601</v>
      </c>
      <c r="B604" s="2" t="e">
        <f>VLOOKUP(A604, tblSalaries[[#All],[Selected Region]:[Salary in USD]], 6, FALSE)</f>
        <v>#N/A</v>
      </c>
      <c r="C604" t="e">
        <f>VLOOKUP(A604, tblSalaries[[#All],[Selected Region]:[Years of Experience]], 14, FALSE)</f>
        <v>#N/A</v>
      </c>
      <c r="D604" t="e">
        <f>VLOOKUP(A604, tblSalaries[[#All],[Selected Region]:[Hrs]], 13, FALSE)</f>
        <v>#N/A</v>
      </c>
    </row>
    <row r="605" spans="1:4">
      <c r="A605">
        <v>602</v>
      </c>
      <c r="B605" s="2" t="e">
        <f>VLOOKUP(A605, tblSalaries[[#All],[Selected Region]:[Salary in USD]], 6, FALSE)</f>
        <v>#N/A</v>
      </c>
      <c r="C605" t="e">
        <f>VLOOKUP(A605, tblSalaries[[#All],[Selected Region]:[Years of Experience]], 14, FALSE)</f>
        <v>#N/A</v>
      </c>
      <c r="D605" t="e">
        <f>VLOOKUP(A605, tblSalaries[[#All],[Selected Region]:[Hrs]], 13, FALSE)</f>
        <v>#N/A</v>
      </c>
    </row>
    <row r="606" spans="1:4">
      <c r="A606">
        <v>603</v>
      </c>
      <c r="B606" s="2" t="e">
        <f>VLOOKUP(A606, tblSalaries[[#All],[Selected Region]:[Salary in USD]], 6, FALSE)</f>
        <v>#N/A</v>
      </c>
      <c r="C606" t="e">
        <f>VLOOKUP(A606, tblSalaries[[#All],[Selected Region]:[Years of Experience]], 14, FALSE)</f>
        <v>#N/A</v>
      </c>
      <c r="D606" t="e">
        <f>VLOOKUP(A606, tblSalaries[[#All],[Selected Region]:[Hrs]], 13, FALSE)</f>
        <v>#N/A</v>
      </c>
    </row>
    <row r="607" spans="1:4">
      <c r="A607">
        <v>604</v>
      </c>
      <c r="B607" s="2" t="e">
        <f>VLOOKUP(A607, tblSalaries[[#All],[Selected Region]:[Salary in USD]], 6, FALSE)</f>
        <v>#N/A</v>
      </c>
      <c r="C607" t="e">
        <f>VLOOKUP(A607, tblSalaries[[#All],[Selected Region]:[Years of Experience]], 14, FALSE)</f>
        <v>#N/A</v>
      </c>
      <c r="D607" t="e">
        <f>VLOOKUP(A607, tblSalaries[[#All],[Selected Region]:[Hrs]], 13, FALSE)</f>
        <v>#N/A</v>
      </c>
    </row>
    <row r="608" spans="1:4">
      <c r="A608">
        <v>605</v>
      </c>
      <c r="B608" s="2" t="e">
        <f>VLOOKUP(A608, tblSalaries[[#All],[Selected Region]:[Salary in USD]], 6, FALSE)</f>
        <v>#N/A</v>
      </c>
      <c r="C608" t="e">
        <f>VLOOKUP(A608, tblSalaries[[#All],[Selected Region]:[Years of Experience]], 14, FALSE)</f>
        <v>#N/A</v>
      </c>
      <c r="D608" t="e">
        <f>VLOOKUP(A608, tblSalaries[[#All],[Selected Region]:[Hrs]], 13, FALSE)</f>
        <v>#N/A</v>
      </c>
    </row>
    <row r="609" spans="1:4">
      <c r="A609">
        <v>606</v>
      </c>
      <c r="B609" s="2" t="e">
        <f>VLOOKUP(A609, tblSalaries[[#All],[Selected Region]:[Salary in USD]], 6, FALSE)</f>
        <v>#N/A</v>
      </c>
      <c r="C609" t="e">
        <f>VLOOKUP(A609, tblSalaries[[#All],[Selected Region]:[Years of Experience]], 14, FALSE)</f>
        <v>#N/A</v>
      </c>
      <c r="D609" t="e">
        <f>VLOOKUP(A609, tblSalaries[[#All],[Selected Region]:[Hrs]], 13, FALSE)</f>
        <v>#N/A</v>
      </c>
    </row>
    <row r="610" spans="1:4">
      <c r="A610">
        <v>607</v>
      </c>
      <c r="B610" s="2" t="e">
        <f>VLOOKUP(A610, tblSalaries[[#All],[Selected Region]:[Salary in USD]], 6, FALSE)</f>
        <v>#N/A</v>
      </c>
      <c r="C610" t="e">
        <f>VLOOKUP(A610, tblSalaries[[#All],[Selected Region]:[Years of Experience]], 14, FALSE)</f>
        <v>#N/A</v>
      </c>
      <c r="D610" t="e">
        <f>VLOOKUP(A610, tblSalaries[[#All],[Selected Region]:[Hrs]], 13, FALSE)</f>
        <v>#N/A</v>
      </c>
    </row>
    <row r="611" spans="1:4">
      <c r="A611">
        <v>608</v>
      </c>
      <c r="B611" s="2" t="e">
        <f>VLOOKUP(A611, tblSalaries[[#All],[Selected Region]:[Salary in USD]], 6, FALSE)</f>
        <v>#N/A</v>
      </c>
      <c r="C611" t="e">
        <f>VLOOKUP(A611, tblSalaries[[#All],[Selected Region]:[Years of Experience]], 14, FALSE)</f>
        <v>#N/A</v>
      </c>
      <c r="D611" t="e">
        <f>VLOOKUP(A611, tblSalaries[[#All],[Selected Region]:[Hrs]], 13, FALSE)</f>
        <v>#N/A</v>
      </c>
    </row>
    <row r="612" spans="1:4">
      <c r="A612">
        <v>609</v>
      </c>
      <c r="B612" s="2" t="e">
        <f>VLOOKUP(A612, tblSalaries[[#All],[Selected Region]:[Salary in USD]], 6, FALSE)</f>
        <v>#N/A</v>
      </c>
      <c r="C612" t="e">
        <f>VLOOKUP(A612, tblSalaries[[#All],[Selected Region]:[Years of Experience]], 14, FALSE)</f>
        <v>#N/A</v>
      </c>
      <c r="D612" t="e">
        <f>VLOOKUP(A612, tblSalaries[[#All],[Selected Region]:[Hrs]], 13, FALSE)</f>
        <v>#N/A</v>
      </c>
    </row>
    <row r="613" spans="1:4">
      <c r="A613">
        <v>610</v>
      </c>
      <c r="B613" s="2" t="e">
        <f>VLOOKUP(A613, tblSalaries[[#All],[Selected Region]:[Salary in USD]], 6, FALSE)</f>
        <v>#N/A</v>
      </c>
      <c r="C613" t="e">
        <f>VLOOKUP(A613, tblSalaries[[#All],[Selected Region]:[Years of Experience]], 14, FALSE)</f>
        <v>#N/A</v>
      </c>
      <c r="D613" t="e">
        <f>VLOOKUP(A613, tblSalaries[[#All],[Selected Region]:[Hrs]], 13, FALSE)</f>
        <v>#N/A</v>
      </c>
    </row>
    <row r="614" spans="1:4">
      <c r="A614">
        <v>611</v>
      </c>
      <c r="B614" s="2" t="e">
        <f>VLOOKUP(A614, tblSalaries[[#All],[Selected Region]:[Salary in USD]], 6, FALSE)</f>
        <v>#N/A</v>
      </c>
      <c r="C614" t="e">
        <f>VLOOKUP(A614, tblSalaries[[#All],[Selected Region]:[Years of Experience]], 14, FALSE)</f>
        <v>#N/A</v>
      </c>
      <c r="D614" t="e">
        <f>VLOOKUP(A614, tblSalaries[[#All],[Selected Region]:[Hrs]], 13, FALSE)</f>
        <v>#N/A</v>
      </c>
    </row>
    <row r="615" spans="1:4">
      <c r="A615">
        <v>612</v>
      </c>
      <c r="B615" s="2" t="e">
        <f>VLOOKUP(A615, tblSalaries[[#All],[Selected Region]:[Salary in USD]], 6, FALSE)</f>
        <v>#N/A</v>
      </c>
      <c r="C615" t="e">
        <f>VLOOKUP(A615, tblSalaries[[#All],[Selected Region]:[Years of Experience]], 14, FALSE)</f>
        <v>#N/A</v>
      </c>
      <c r="D615" t="e">
        <f>VLOOKUP(A615, tblSalaries[[#All],[Selected Region]:[Hrs]], 13, FALSE)</f>
        <v>#N/A</v>
      </c>
    </row>
    <row r="616" spans="1:4">
      <c r="A616">
        <v>613</v>
      </c>
      <c r="B616" s="2" t="e">
        <f>VLOOKUP(A616, tblSalaries[[#All],[Selected Region]:[Salary in USD]], 6, FALSE)</f>
        <v>#N/A</v>
      </c>
      <c r="C616" t="e">
        <f>VLOOKUP(A616, tblSalaries[[#All],[Selected Region]:[Years of Experience]], 14, FALSE)</f>
        <v>#N/A</v>
      </c>
      <c r="D616" t="e">
        <f>VLOOKUP(A616, tblSalaries[[#All],[Selected Region]:[Hrs]], 13, FALSE)</f>
        <v>#N/A</v>
      </c>
    </row>
    <row r="617" spans="1:4">
      <c r="A617">
        <v>614</v>
      </c>
      <c r="B617" s="2" t="e">
        <f>VLOOKUP(A617, tblSalaries[[#All],[Selected Region]:[Salary in USD]], 6, FALSE)</f>
        <v>#N/A</v>
      </c>
      <c r="C617" t="e">
        <f>VLOOKUP(A617, tblSalaries[[#All],[Selected Region]:[Years of Experience]], 14, FALSE)</f>
        <v>#N/A</v>
      </c>
      <c r="D617" t="e">
        <f>VLOOKUP(A617, tblSalaries[[#All],[Selected Region]:[Hrs]], 13, FALSE)</f>
        <v>#N/A</v>
      </c>
    </row>
    <row r="618" spans="1:4">
      <c r="A618">
        <v>615</v>
      </c>
      <c r="B618" s="2" t="e">
        <f>VLOOKUP(A618, tblSalaries[[#All],[Selected Region]:[Salary in USD]], 6, FALSE)</f>
        <v>#N/A</v>
      </c>
      <c r="C618" t="e">
        <f>VLOOKUP(A618, tblSalaries[[#All],[Selected Region]:[Years of Experience]], 14, FALSE)</f>
        <v>#N/A</v>
      </c>
      <c r="D618" t="e">
        <f>VLOOKUP(A618, tblSalaries[[#All],[Selected Region]:[Hrs]], 13, FALSE)</f>
        <v>#N/A</v>
      </c>
    </row>
    <row r="619" spans="1:4">
      <c r="A619">
        <v>616</v>
      </c>
      <c r="B619" s="2" t="e">
        <f>VLOOKUP(A619, tblSalaries[[#All],[Selected Region]:[Salary in USD]], 6, FALSE)</f>
        <v>#N/A</v>
      </c>
      <c r="C619" t="e">
        <f>VLOOKUP(A619, tblSalaries[[#All],[Selected Region]:[Years of Experience]], 14, FALSE)</f>
        <v>#N/A</v>
      </c>
      <c r="D619" t="e">
        <f>VLOOKUP(A619, tblSalaries[[#All],[Selected Region]:[Hrs]], 13, FALSE)</f>
        <v>#N/A</v>
      </c>
    </row>
    <row r="620" spans="1:4">
      <c r="A620">
        <v>617</v>
      </c>
      <c r="B620" s="2" t="e">
        <f>VLOOKUP(A620, tblSalaries[[#All],[Selected Region]:[Salary in USD]], 6, FALSE)</f>
        <v>#N/A</v>
      </c>
      <c r="C620" t="e">
        <f>VLOOKUP(A620, tblSalaries[[#All],[Selected Region]:[Years of Experience]], 14, FALSE)</f>
        <v>#N/A</v>
      </c>
      <c r="D620" t="e">
        <f>VLOOKUP(A620, tblSalaries[[#All],[Selected Region]:[Hrs]], 13, FALSE)</f>
        <v>#N/A</v>
      </c>
    </row>
    <row r="621" spans="1:4">
      <c r="A621">
        <v>618</v>
      </c>
      <c r="B621" s="2" t="e">
        <f>VLOOKUP(A621, tblSalaries[[#All],[Selected Region]:[Salary in USD]], 6, FALSE)</f>
        <v>#N/A</v>
      </c>
      <c r="C621" t="e">
        <f>VLOOKUP(A621, tblSalaries[[#All],[Selected Region]:[Years of Experience]], 14, FALSE)</f>
        <v>#N/A</v>
      </c>
      <c r="D621" t="e">
        <f>VLOOKUP(A621, tblSalaries[[#All],[Selected Region]:[Hrs]], 13, FALSE)</f>
        <v>#N/A</v>
      </c>
    </row>
    <row r="622" spans="1:4">
      <c r="A622">
        <v>619</v>
      </c>
      <c r="B622" s="2" t="e">
        <f>VLOOKUP(A622, tblSalaries[[#All],[Selected Region]:[Salary in USD]], 6, FALSE)</f>
        <v>#N/A</v>
      </c>
      <c r="C622" t="e">
        <f>VLOOKUP(A622, tblSalaries[[#All],[Selected Region]:[Years of Experience]], 14, FALSE)</f>
        <v>#N/A</v>
      </c>
      <c r="D622" t="e">
        <f>VLOOKUP(A622, tblSalaries[[#All],[Selected Region]:[Hrs]], 13, FALSE)</f>
        <v>#N/A</v>
      </c>
    </row>
    <row r="623" spans="1:4">
      <c r="A623">
        <v>620</v>
      </c>
      <c r="B623" s="2" t="e">
        <f>VLOOKUP(A623, tblSalaries[[#All],[Selected Region]:[Salary in USD]], 6, FALSE)</f>
        <v>#N/A</v>
      </c>
      <c r="C623" t="e">
        <f>VLOOKUP(A623, tblSalaries[[#All],[Selected Region]:[Years of Experience]], 14, FALSE)</f>
        <v>#N/A</v>
      </c>
      <c r="D623" t="e">
        <f>VLOOKUP(A623, tblSalaries[[#All],[Selected Region]:[Hrs]], 13, FALSE)</f>
        <v>#N/A</v>
      </c>
    </row>
    <row r="624" spans="1:4">
      <c r="A624">
        <v>621</v>
      </c>
      <c r="B624" s="2" t="e">
        <f>VLOOKUP(A624, tblSalaries[[#All],[Selected Region]:[Salary in USD]], 6, FALSE)</f>
        <v>#N/A</v>
      </c>
      <c r="C624" t="e">
        <f>VLOOKUP(A624, tblSalaries[[#All],[Selected Region]:[Years of Experience]], 14, FALSE)</f>
        <v>#N/A</v>
      </c>
      <c r="D624" t="e">
        <f>VLOOKUP(A624, tblSalaries[[#All],[Selected Region]:[Hrs]], 13, FALSE)</f>
        <v>#N/A</v>
      </c>
    </row>
    <row r="625" spans="1:4">
      <c r="A625">
        <v>622</v>
      </c>
      <c r="B625" s="2" t="e">
        <f>VLOOKUP(A625, tblSalaries[[#All],[Selected Region]:[Salary in USD]], 6, FALSE)</f>
        <v>#N/A</v>
      </c>
      <c r="C625" t="e">
        <f>VLOOKUP(A625, tblSalaries[[#All],[Selected Region]:[Years of Experience]], 14, FALSE)</f>
        <v>#N/A</v>
      </c>
      <c r="D625" t="e">
        <f>VLOOKUP(A625, tblSalaries[[#All],[Selected Region]:[Hrs]], 13, FALSE)</f>
        <v>#N/A</v>
      </c>
    </row>
    <row r="626" spans="1:4">
      <c r="A626">
        <v>623</v>
      </c>
      <c r="B626" s="2" t="e">
        <f>VLOOKUP(A626, tblSalaries[[#All],[Selected Region]:[Salary in USD]], 6, FALSE)</f>
        <v>#N/A</v>
      </c>
      <c r="C626" t="e">
        <f>VLOOKUP(A626, tblSalaries[[#All],[Selected Region]:[Years of Experience]], 14, FALSE)</f>
        <v>#N/A</v>
      </c>
      <c r="D626" t="e">
        <f>VLOOKUP(A626, tblSalaries[[#All],[Selected Region]:[Hrs]], 13, FALSE)</f>
        <v>#N/A</v>
      </c>
    </row>
    <row r="627" spans="1:4">
      <c r="A627">
        <v>624</v>
      </c>
      <c r="B627" s="2" t="e">
        <f>VLOOKUP(A627, tblSalaries[[#All],[Selected Region]:[Salary in USD]], 6, FALSE)</f>
        <v>#N/A</v>
      </c>
      <c r="C627" t="e">
        <f>VLOOKUP(A627, tblSalaries[[#All],[Selected Region]:[Years of Experience]], 14, FALSE)</f>
        <v>#N/A</v>
      </c>
      <c r="D627" t="e">
        <f>VLOOKUP(A627, tblSalaries[[#All],[Selected Region]:[Hrs]], 13, FALSE)</f>
        <v>#N/A</v>
      </c>
    </row>
    <row r="628" spans="1:4">
      <c r="A628">
        <v>625</v>
      </c>
      <c r="B628" s="2" t="e">
        <f>VLOOKUP(A628, tblSalaries[[#All],[Selected Region]:[Salary in USD]], 6, FALSE)</f>
        <v>#N/A</v>
      </c>
      <c r="C628" t="e">
        <f>VLOOKUP(A628, tblSalaries[[#All],[Selected Region]:[Years of Experience]], 14, FALSE)</f>
        <v>#N/A</v>
      </c>
      <c r="D628" t="e">
        <f>VLOOKUP(A628, tblSalaries[[#All],[Selected Region]:[Hrs]], 13, FALSE)</f>
        <v>#N/A</v>
      </c>
    </row>
    <row r="629" spans="1:4">
      <c r="A629">
        <v>626</v>
      </c>
      <c r="B629" s="2" t="e">
        <f>VLOOKUP(A629, tblSalaries[[#All],[Selected Region]:[Salary in USD]], 6, FALSE)</f>
        <v>#N/A</v>
      </c>
      <c r="C629" t="e">
        <f>VLOOKUP(A629, tblSalaries[[#All],[Selected Region]:[Years of Experience]], 14, FALSE)</f>
        <v>#N/A</v>
      </c>
      <c r="D629" t="e">
        <f>VLOOKUP(A629, tblSalaries[[#All],[Selected Region]:[Hrs]], 13, FALSE)</f>
        <v>#N/A</v>
      </c>
    </row>
    <row r="630" spans="1:4">
      <c r="A630">
        <v>627</v>
      </c>
      <c r="B630" s="2" t="e">
        <f>VLOOKUP(A630, tblSalaries[[#All],[Selected Region]:[Salary in USD]], 6, FALSE)</f>
        <v>#N/A</v>
      </c>
      <c r="C630" t="e">
        <f>VLOOKUP(A630, tblSalaries[[#All],[Selected Region]:[Years of Experience]], 14, FALSE)</f>
        <v>#N/A</v>
      </c>
      <c r="D630" t="e">
        <f>VLOOKUP(A630, tblSalaries[[#All],[Selected Region]:[Hrs]], 13, FALSE)</f>
        <v>#N/A</v>
      </c>
    </row>
    <row r="631" spans="1:4">
      <c r="A631">
        <v>628</v>
      </c>
      <c r="B631" s="2" t="e">
        <f>VLOOKUP(A631, tblSalaries[[#All],[Selected Region]:[Salary in USD]], 6, FALSE)</f>
        <v>#N/A</v>
      </c>
      <c r="C631" t="e">
        <f>VLOOKUP(A631, tblSalaries[[#All],[Selected Region]:[Years of Experience]], 14, FALSE)</f>
        <v>#N/A</v>
      </c>
      <c r="D631" t="e">
        <f>VLOOKUP(A631, tblSalaries[[#All],[Selected Region]:[Hrs]], 13, FALSE)</f>
        <v>#N/A</v>
      </c>
    </row>
    <row r="632" spans="1:4">
      <c r="A632">
        <v>629</v>
      </c>
      <c r="B632" s="2" t="e">
        <f>VLOOKUP(A632, tblSalaries[[#All],[Selected Region]:[Salary in USD]], 6, FALSE)</f>
        <v>#N/A</v>
      </c>
      <c r="C632" t="e">
        <f>VLOOKUP(A632, tblSalaries[[#All],[Selected Region]:[Years of Experience]], 14, FALSE)</f>
        <v>#N/A</v>
      </c>
      <c r="D632" t="e">
        <f>VLOOKUP(A632, tblSalaries[[#All],[Selected Region]:[Hrs]], 13, FALSE)</f>
        <v>#N/A</v>
      </c>
    </row>
    <row r="633" spans="1:4">
      <c r="A633">
        <v>630</v>
      </c>
      <c r="B633" s="2" t="e">
        <f>VLOOKUP(A633, tblSalaries[[#All],[Selected Region]:[Salary in USD]], 6, FALSE)</f>
        <v>#N/A</v>
      </c>
      <c r="C633" t="e">
        <f>VLOOKUP(A633, tblSalaries[[#All],[Selected Region]:[Years of Experience]], 14, FALSE)</f>
        <v>#N/A</v>
      </c>
      <c r="D633" t="e">
        <f>VLOOKUP(A633, tblSalaries[[#All],[Selected Region]:[Hrs]], 13, FALSE)</f>
        <v>#N/A</v>
      </c>
    </row>
    <row r="634" spans="1:4">
      <c r="A634">
        <v>631</v>
      </c>
      <c r="B634" s="2" t="e">
        <f>VLOOKUP(A634, tblSalaries[[#All],[Selected Region]:[Salary in USD]], 6, FALSE)</f>
        <v>#N/A</v>
      </c>
      <c r="C634" t="e">
        <f>VLOOKUP(A634, tblSalaries[[#All],[Selected Region]:[Years of Experience]], 14, FALSE)</f>
        <v>#N/A</v>
      </c>
      <c r="D634" t="e">
        <f>VLOOKUP(A634, tblSalaries[[#All],[Selected Region]:[Hrs]], 13, FALSE)</f>
        <v>#N/A</v>
      </c>
    </row>
    <row r="635" spans="1:4">
      <c r="A635">
        <v>632</v>
      </c>
      <c r="B635" s="2" t="e">
        <f>VLOOKUP(A635, tblSalaries[[#All],[Selected Region]:[Salary in USD]], 6, FALSE)</f>
        <v>#N/A</v>
      </c>
      <c r="C635" t="e">
        <f>VLOOKUP(A635, tblSalaries[[#All],[Selected Region]:[Years of Experience]], 14, FALSE)</f>
        <v>#N/A</v>
      </c>
      <c r="D635" t="e">
        <f>VLOOKUP(A635, tblSalaries[[#All],[Selected Region]:[Hrs]], 13, FALSE)</f>
        <v>#N/A</v>
      </c>
    </row>
    <row r="636" spans="1:4">
      <c r="A636">
        <v>633</v>
      </c>
      <c r="B636" s="2" t="e">
        <f>VLOOKUP(A636, tblSalaries[[#All],[Selected Region]:[Salary in USD]], 6, FALSE)</f>
        <v>#N/A</v>
      </c>
      <c r="C636" t="e">
        <f>VLOOKUP(A636, tblSalaries[[#All],[Selected Region]:[Years of Experience]], 14, FALSE)</f>
        <v>#N/A</v>
      </c>
      <c r="D636" t="e">
        <f>VLOOKUP(A636, tblSalaries[[#All],[Selected Region]:[Hrs]], 13, FALSE)</f>
        <v>#N/A</v>
      </c>
    </row>
    <row r="637" spans="1:4">
      <c r="A637">
        <v>634</v>
      </c>
      <c r="B637" s="2" t="e">
        <f>VLOOKUP(A637, tblSalaries[[#All],[Selected Region]:[Salary in USD]], 6, FALSE)</f>
        <v>#N/A</v>
      </c>
      <c r="C637" t="e">
        <f>VLOOKUP(A637, tblSalaries[[#All],[Selected Region]:[Years of Experience]], 14, FALSE)</f>
        <v>#N/A</v>
      </c>
      <c r="D637" t="e">
        <f>VLOOKUP(A637, tblSalaries[[#All],[Selected Region]:[Hrs]], 13, FALSE)</f>
        <v>#N/A</v>
      </c>
    </row>
    <row r="638" spans="1:4">
      <c r="A638">
        <v>635</v>
      </c>
      <c r="B638" s="2" t="e">
        <f>VLOOKUP(A638, tblSalaries[[#All],[Selected Region]:[Salary in USD]], 6, FALSE)</f>
        <v>#N/A</v>
      </c>
      <c r="C638" t="e">
        <f>VLOOKUP(A638, tblSalaries[[#All],[Selected Region]:[Years of Experience]], 14, FALSE)</f>
        <v>#N/A</v>
      </c>
      <c r="D638" t="e">
        <f>VLOOKUP(A638, tblSalaries[[#All],[Selected Region]:[Hrs]], 13, FALSE)</f>
        <v>#N/A</v>
      </c>
    </row>
    <row r="639" spans="1:4">
      <c r="A639">
        <v>636</v>
      </c>
      <c r="B639" s="2" t="e">
        <f>VLOOKUP(A639, tblSalaries[[#All],[Selected Region]:[Salary in USD]], 6, FALSE)</f>
        <v>#N/A</v>
      </c>
      <c r="C639" t="e">
        <f>VLOOKUP(A639, tblSalaries[[#All],[Selected Region]:[Years of Experience]], 14, FALSE)</f>
        <v>#N/A</v>
      </c>
      <c r="D639" t="e">
        <f>VLOOKUP(A639, tblSalaries[[#All],[Selected Region]:[Hrs]], 13, FALSE)</f>
        <v>#N/A</v>
      </c>
    </row>
    <row r="640" spans="1:4">
      <c r="A640">
        <v>637</v>
      </c>
      <c r="B640" s="2" t="e">
        <f>VLOOKUP(A640, tblSalaries[[#All],[Selected Region]:[Salary in USD]], 6, FALSE)</f>
        <v>#N/A</v>
      </c>
      <c r="C640" t="e">
        <f>VLOOKUP(A640, tblSalaries[[#All],[Selected Region]:[Years of Experience]], 14, FALSE)</f>
        <v>#N/A</v>
      </c>
      <c r="D640" t="e">
        <f>VLOOKUP(A640, tblSalaries[[#All],[Selected Region]:[Hrs]], 13, FALSE)</f>
        <v>#N/A</v>
      </c>
    </row>
    <row r="641" spans="1:4">
      <c r="A641">
        <v>638</v>
      </c>
      <c r="B641" s="2" t="e">
        <f>VLOOKUP(A641, tblSalaries[[#All],[Selected Region]:[Salary in USD]], 6, FALSE)</f>
        <v>#N/A</v>
      </c>
      <c r="C641" t="e">
        <f>VLOOKUP(A641, tblSalaries[[#All],[Selected Region]:[Years of Experience]], 14, FALSE)</f>
        <v>#N/A</v>
      </c>
      <c r="D641" t="e">
        <f>VLOOKUP(A641, tblSalaries[[#All],[Selected Region]:[Hrs]], 13, FALSE)</f>
        <v>#N/A</v>
      </c>
    </row>
    <row r="642" spans="1:4">
      <c r="A642">
        <v>639</v>
      </c>
      <c r="B642" s="2" t="e">
        <f>VLOOKUP(A642, tblSalaries[[#All],[Selected Region]:[Salary in USD]], 6, FALSE)</f>
        <v>#N/A</v>
      </c>
      <c r="C642" t="e">
        <f>VLOOKUP(A642, tblSalaries[[#All],[Selected Region]:[Years of Experience]], 14, FALSE)</f>
        <v>#N/A</v>
      </c>
      <c r="D642" t="e">
        <f>VLOOKUP(A642, tblSalaries[[#All],[Selected Region]:[Hrs]], 13, FALSE)</f>
        <v>#N/A</v>
      </c>
    </row>
    <row r="643" spans="1:4">
      <c r="A643">
        <v>640</v>
      </c>
      <c r="B643" s="2" t="e">
        <f>VLOOKUP(A643, tblSalaries[[#All],[Selected Region]:[Salary in USD]], 6, FALSE)</f>
        <v>#N/A</v>
      </c>
      <c r="C643" t="e">
        <f>VLOOKUP(A643, tblSalaries[[#All],[Selected Region]:[Years of Experience]], 14, FALSE)</f>
        <v>#N/A</v>
      </c>
      <c r="D643" t="e">
        <f>VLOOKUP(A643, tblSalaries[[#All],[Selected Region]:[Hrs]], 13, FALSE)</f>
        <v>#N/A</v>
      </c>
    </row>
    <row r="644" spans="1:4">
      <c r="A644">
        <v>641</v>
      </c>
      <c r="B644" s="2" t="e">
        <f>VLOOKUP(A644, tblSalaries[[#All],[Selected Region]:[Salary in USD]], 6, FALSE)</f>
        <v>#N/A</v>
      </c>
      <c r="C644" t="e">
        <f>VLOOKUP(A644, tblSalaries[[#All],[Selected Region]:[Years of Experience]], 14, FALSE)</f>
        <v>#N/A</v>
      </c>
      <c r="D644" t="e">
        <f>VLOOKUP(A644, tblSalaries[[#All],[Selected Region]:[Hrs]], 13, FALSE)</f>
        <v>#N/A</v>
      </c>
    </row>
    <row r="645" spans="1:4">
      <c r="A645">
        <v>642</v>
      </c>
      <c r="B645" s="2" t="e">
        <f>VLOOKUP(A645, tblSalaries[[#All],[Selected Region]:[Salary in USD]], 6, FALSE)</f>
        <v>#N/A</v>
      </c>
      <c r="C645" t="e">
        <f>VLOOKUP(A645, tblSalaries[[#All],[Selected Region]:[Years of Experience]], 14, FALSE)</f>
        <v>#N/A</v>
      </c>
      <c r="D645" t="e">
        <f>VLOOKUP(A645, tblSalaries[[#All],[Selected Region]:[Hrs]], 13, FALSE)</f>
        <v>#N/A</v>
      </c>
    </row>
    <row r="646" spans="1:4">
      <c r="A646">
        <v>643</v>
      </c>
      <c r="B646" s="2" t="e">
        <f>VLOOKUP(A646, tblSalaries[[#All],[Selected Region]:[Salary in USD]], 6, FALSE)</f>
        <v>#N/A</v>
      </c>
      <c r="C646" t="e">
        <f>VLOOKUP(A646, tblSalaries[[#All],[Selected Region]:[Years of Experience]], 14, FALSE)</f>
        <v>#N/A</v>
      </c>
      <c r="D646" t="e">
        <f>VLOOKUP(A646, tblSalaries[[#All],[Selected Region]:[Hrs]], 13, FALSE)</f>
        <v>#N/A</v>
      </c>
    </row>
    <row r="647" spans="1:4">
      <c r="A647">
        <v>644</v>
      </c>
      <c r="B647" s="2" t="e">
        <f>VLOOKUP(A647, tblSalaries[[#All],[Selected Region]:[Salary in USD]], 6, FALSE)</f>
        <v>#N/A</v>
      </c>
      <c r="C647" t="e">
        <f>VLOOKUP(A647, tblSalaries[[#All],[Selected Region]:[Years of Experience]], 14, FALSE)</f>
        <v>#N/A</v>
      </c>
      <c r="D647" t="e">
        <f>VLOOKUP(A647, tblSalaries[[#All],[Selected Region]:[Hrs]], 13, FALSE)</f>
        <v>#N/A</v>
      </c>
    </row>
    <row r="648" spans="1:4">
      <c r="A648">
        <v>645</v>
      </c>
      <c r="B648" s="2" t="e">
        <f>VLOOKUP(A648, tblSalaries[[#All],[Selected Region]:[Salary in USD]], 6, FALSE)</f>
        <v>#N/A</v>
      </c>
      <c r="C648" t="e">
        <f>VLOOKUP(A648, tblSalaries[[#All],[Selected Region]:[Years of Experience]], 14, FALSE)</f>
        <v>#N/A</v>
      </c>
      <c r="D648" t="e">
        <f>VLOOKUP(A648, tblSalaries[[#All],[Selected Region]:[Hrs]], 13, FALSE)</f>
        <v>#N/A</v>
      </c>
    </row>
    <row r="649" spans="1:4">
      <c r="A649">
        <v>646</v>
      </c>
      <c r="B649" s="2" t="e">
        <f>VLOOKUP(A649, tblSalaries[[#All],[Selected Region]:[Salary in USD]], 6, FALSE)</f>
        <v>#N/A</v>
      </c>
      <c r="C649" t="e">
        <f>VLOOKUP(A649, tblSalaries[[#All],[Selected Region]:[Years of Experience]], 14, FALSE)</f>
        <v>#N/A</v>
      </c>
      <c r="D649" t="e">
        <f>VLOOKUP(A649, tblSalaries[[#All],[Selected Region]:[Hrs]], 13, FALSE)</f>
        <v>#N/A</v>
      </c>
    </row>
    <row r="650" spans="1:4">
      <c r="A650">
        <v>647</v>
      </c>
      <c r="B650" s="2" t="e">
        <f>VLOOKUP(A650, tblSalaries[[#All],[Selected Region]:[Salary in USD]], 6, FALSE)</f>
        <v>#N/A</v>
      </c>
      <c r="C650" t="e">
        <f>VLOOKUP(A650, tblSalaries[[#All],[Selected Region]:[Years of Experience]], 14, FALSE)</f>
        <v>#N/A</v>
      </c>
      <c r="D650" t="e">
        <f>VLOOKUP(A650, tblSalaries[[#All],[Selected Region]:[Hrs]], 13, FALSE)</f>
        <v>#N/A</v>
      </c>
    </row>
    <row r="651" spans="1:4">
      <c r="A651">
        <v>648</v>
      </c>
      <c r="B651" s="2" t="e">
        <f>VLOOKUP(A651, tblSalaries[[#All],[Selected Region]:[Salary in USD]], 6, FALSE)</f>
        <v>#N/A</v>
      </c>
      <c r="C651" t="e">
        <f>VLOOKUP(A651, tblSalaries[[#All],[Selected Region]:[Years of Experience]], 14, FALSE)</f>
        <v>#N/A</v>
      </c>
      <c r="D651" t="e">
        <f>VLOOKUP(A651, tblSalaries[[#All],[Selected Region]:[Hrs]], 13, FALSE)</f>
        <v>#N/A</v>
      </c>
    </row>
    <row r="652" spans="1:4">
      <c r="A652">
        <v>649</v>
      </c>
      <c r="B652" s="2" t="e">
        <f>VLOOKUP(A652, tblSalaries[[#All],[Selected Region]:[Salary in USD]], 6, FALSE)</f>
        <v>#N/A</v>
      </c>
      <c r="C652" t="e">
        <f>VLOOKUP(A652, tblSalaries[[#All],[Selected Region]:[Years of Experience]], 14, FALSE)</f>
        <v>#N/A</v>
      </c>
      <c r="D652" t="e">
        <f>VLOOKUP(A652, tblSalaries[[#All],[Selected Region]:[Hrs]], 13, FALSE)</f>
        <v>#N/A</v>
      </c>
    </row>
    <row r="653" spans="1:4">
      <c r="A653">
        <v>650</v>
      </c>
      <c r="B653" s="2" t="e">
        <f>VLOOKUP(A653, tblSalaries[[#All],[Selected Region]:[Salary in USD]], 6, FALSE)</f>
        <v>#N/A</v>
      </c>
      <c r="C653" t="e">
        <f>VLOOKUP(A653, tblSalaries[[#All],[Selected Region]:[Years of Experience]], 14, FALSE)</f>
        <v>#N/A</v>
      </c>
      <c r="D653" t="e">
        <f>VLOOKUP(A653, tblSalaries[[#All],[Selected Region]:[Hrs]], 13, FALSE)</f>
        <v>#N/A</v>
      </c>
    </row>
    <row r="654" spans="1:4">
      <c r="A654">
        <v>651</v>
      </c>
      <c r="B654" s="2" t="e">
        <f>VLOOKUP(A654, tblSalaries[[#All],[Selected Region]:[Salary in USD]], 6, FALSE)</f>
        <v>#N/A</v>
      </c>
      <c r="C654" t="e">
        <f>VLOOKUP(A654, tblSalaries[[#All],[Selected Region]:[Years of Experience]], 14, FALSE)</f>
        <v>#N/A</v>
      </c>
      <c r="D654" t="e">
        <f>VLOOKUP(A654, tblSalaries[[#All],[Selected Region]:[Hrs]], 13, FALSE)</f>
        <v>#N/A</v>
      </c>
    </row>
    <row r="655" spans="1:4">
      <c r="A655">
        <v>652</v>
      </c>
      <c r="B655" s="2" t="e">
        <f>VLOOKUP(A655, tblSalaries[[#All],[Selected Region]:[Salary in USD]], 6, FALSE)</f>
        <v>#N/A</v>
      </c>
      <c r="C655" t="e">
        <f>VLOOKUP(A655, tblSalaries[[#All],[Selected Region]:[Years of Experience]], 14, FALSE)</f>
        <v>#N/A</v>
      </c>
      <c r="D655" t="e">
        <f>VLOOKUP(A655, tblSalaries[[#All],[Selected Region]:[Hrs]], 13, FALSE)</f>
        <v>#N/A</v>
      </c>
    </row>
    <row r="656" spans="1:4">
      <c r="A656">
        <v>653</v>
      </c>
      <c r="B656" s="2" t="e">
        <f>VLOOKUP(A656, tblSalaries[[#All],[Selected Region]:[Salary in USD]], 6, FALSE)</f>
        <v>#N/A</v>
      </c>
      <c r="C656" t="e">
        <f>VLOOKUP(A656, tblSalaries[[#All],[Selected Region]:[Years of Experience]], 14, FALSE)</f>
        <v>#N/A</v>
      </c>
      <c r="D656" t="e">
        <f>VLOOKUP(A656, tblSalaries[[#All],[Selected Region]:[Hrs]], 13, FALSE)</f>
        <v>#N/A</v>
      </c>
    </row>
    <row r="657" spans="1:4">
      <c r="A657">
        <v>654</v>
      </c>
      <c r="B657" s="2" t="e">
        <f>VLOOKUP(A657, tblSalaries[[#All],[Selected Region]:[Salary in USD]], 6, FALSE)</f>
        <v>#N/A</v>
      </c>
      <c r="C657" t="e">
        <f>VLOOKUP(A657, tblSalaries[[#All],[Selected Region]:[Years of Experience]], 14, FALSE)</f>
        <v>#N/A</v>
      </c>
      <c r="D657" t="e">
        <f>VLOOKUP(A657, tblSalaries[[#All],[Selected Region]:[Hrs]], 13, FALSE)</f>
        <v>#N/A</v>
      </c>
    </row>
    <row r="658" spans="1:4">
      <c r="A658">
        <v>655</v>
      </c>
      <c r="B658" s="2" t="e">
        <f>VLOOKUP(A658, tblSalaries[[#All],[Selected Region]:[Salary in USD]], 6, FALSE)</f>
        <v>#N/A</v>
      </c>
      <c r="C658" t="e">
        <f>VLOOKUP(A658, tblSalaries[[#All],[Selected Region]:[Years of Experience]], 14, FALSE)</f>
        <v>#N/A</v>
      </c>
      <c r="D658" t="e">
        <f>VLOOKUP(A658, tblSalaries[[#All],[Selected Region]:[Hrs]], 13, FALSE)</f>
        <v>#N/A</v>
      </c>
    </row>
    <row r="659" spans="1:4">
      <c r="A659">
        <v>656</v>
      </c>
      <c r="B659" s="2" t="e">
        <f>VLOOKUP(A659, tblSalaries[[#All],[Selected Region]:[Salary in USD]], 6, FALSE)</f>
        <v>#N/A</v>
      </c>
      <c r="C659" t="e">
        <f>VLOOKUP(A659, tblSalaries[[#All],[Selected Region]:[Years of Experience]], 14, FALSE)</f>
        <v>#N/A</v>
      </c>
      <c r="D659" t="e">
        <f>VLOOKUP(A659, tblSalaries[[#All],[Selected Region]:[Hrs]], 13, FALSE)</f>
        <v>#N/A</v>
      </c>
    </row>
    <row r="660" spans="1:4">
      <c r="A660">
        <v>657</v>
      </c>
      <c r="B660" s="2" t="e">
        <f>VLOOKUP(A660, tblSalaries[[#All],[Selected Region]:[Salary in USD]], 6, FALSE)</f>
        <v>#N/A</v>
      </c>
      <c r="C660" t="e">
        <f>VLOOKUP(A660, tblSalaries[[#All],[Selected Region]:[Years of Experience]], 14, FALSE)</f>
        <v>#N/A</v>
      </c>
      <c r="D660" t="e">
        <f>VLOOKUP(A660, tblSalaries[[#All],[Selected Region]:[Hrs]], 13, FALSE)</f>
        <v>#N/A</v>
      </c>
    </row>
    <row r="661" spans="1:4">
      <c r="A661">
        <v>658</v>
      </c>
      <c r="B661" s="2" t="e">
        <f>VLOOKUP(A661, tblSalaries[[#All],[Selected Region]:[Salary in USD]], 6, FALSE)</f>
        <v>#N/A</v>
      </c>
      <c r="C661" t="e">
        <f>VLOOKUP(A661, tblSalaries[[#All],[Selected Region]:[Years of Experience]], 14, FALSE)</f>
        <v>#N/A</v>
      </c>
      <c r="D661" t="e">
        <f>VLOOKUP(A661, tblSalaries[[#All],[Selected Region]:[Hrs]], 13, FALSE)</f>
        <v>#N/A</v>
      </c>
    </row>
    <row r="662" spans="1:4">
      <c r="A662">
        <v>659</v>
      </c>
      <c r="B662" s="2" t="e">
        <f>VLOOKUP(A662, tblSalaries[[#All],[Selected Region]:[Salary in USD]], 6, FALSE)</f>
        <v>#N/A</v>
      </c>
      <c r="C662" t="e">
        <f>VLOOKUP(A662, tblSalaries[[#All],[Selected Region]:[Years of Experience]], 14, FALSE)</f>
        <v>#N/A</v>
      </c>
      <c r="D662" t="e">
        <f>VLOOKUP(A662, tblSalaries[[#All],[Selected Region]:[Hrs]], 13, FALSE)</f>
        <v>#N/A</v>
      </c>
    </row>
    <row r="663" spans="1:4">
      <c r="A663">
        <v>660</v>
      </c>
      <c r="B663" s="2" t="e">
        <f>VLOOKUP(A663, tblSalaries[[#All],[Selected Region]:[Salary in USD]], 6, FALSE)</f>
        <v>#N/A</v>
      </c>
      <c r="C663" t="e">
        <f>VLOOKUP(A663, tblSalaries[[#All],[Selected Region]:[Years of Experience]], 14, FALSE)</f>
        <v>#N/A</v>
      </c>
      <c r="D663" t="e">
        <f>VLOOKUP(A663, tblSalaries[[#All],[Selected Region]:[Hrs]], 13, FALSE)</f>
        <v>#N/A</v>
      </c>
    </row>
    <row r="664" spans="1:4">
      <c r="A664">
        <v>661</v>
      </c>
      <c r="B664" s="2" t="e">
        <f>VLOOKUP(A664, tblSalaries[[#All],[Selected Region]:[Salary in USD]], 6, FALSE)</f>
        <v>#N/A</v>
      </c>
      <c r="C664" t="e">
        <f>VLOOKUP(A664, tblSalaries[[#All],[Selected Region]:[Years of Experience]], 14, FALSE)</f>
        <v>#N/A</v>
      </c>
      <c r="D664" t="e">
        <f>VLOOKUP(A664, tblSalaries[[#All],[Selected Region]:[Hrs]], 13, FALSE)</f>
        <v>#N/A</v>
      </c>
    </row>
    <row r="665" spans="1:4">
      <c r="A665">
        <v>662</v>
      </c>
      <c r="B665" s="2" t="e">
        <f>VLOOKUP(A665, tblSalaries[[#All],[Selected Region]:[Salary in USD]], 6, FALSE)</f>
        <v>#N/A</v>
      </c>
      <c r="C665" t="e">
        <f>VLOOKUP(A665, tblSalaries[[#All],[Selected Region]:[Years of Experience]], 14, FALSE)</f>
        <v>#N/A</v>
      </c>
      <c r="D665" t="e">
        <f>VLOOKUP(A665, tblSalaries[[#All],[Selected Region]:[Hrs]], 13, FALSE)</f>
        <v>#N/A</v>
      </c>
    </row>
    <row r="666" spans="1:4">
      <c r="A666">
        <v>663</v>
      </c>
      <c r="B666" s="2" t="e">
        <f>VLOOKUP(A666, tblSalaries[[#All],[Selected Region]:[Salary in USD]], 6, FALSE)</f>
        <v>#N/A</v>
      </c>
      <c r="C666" t="e">
        <f>VLOOKUP(A666, tblSalaries[[#All],[Selected Region]:[Years of Experience]], 14, FALSE)</f>
        <v>#N/A</v>
      </c>
      <c r="D666" t="e">
        <f>VLOOKUP(A666, tblSalaries[[#All],[Selected Region]:[Hrs]], 13, FALSE)</f>
        <v>#N/A</v>
      </c>
    </row>
    <row r="667" spans="1:4">
      <c r="A667">
        <v>664</v>
      </c>
      <c r="B667" s="2" t="e">
        <f>VLOOKUP(A667, tblSalaries[[#All],[Selected Region]:[Salary in USD]], 6, FALSE)</f>
        <v>#N/A</v>
      </c>
      <c r="C667" t="e">
        <f>VLOOKUP(A667, tblSalaries[[#All],[Selected Region]:[Years of Experience]], 14, FALSE)</f>
        <v>#N/A</v>
      </c>
      <c r="D667" t="e">
        <f>VLOOKUP(A667, tblSalaries[[#All],[Selected Region]:[Hrs]], 13, FALSE)</f>
        <v>#N/A</v>
      </c>
    </row>
    <row r="668" spans="1:4">
      <c r="A668">
        <v>665</v>
      </c>
      <c r="B668" s="2" t="e">
        <f>VLOOKUP(A668, tblSalaries[[#All],[Selected Region]:[Salary in USD]], 6, FALSE)</f>
        <v>#N/A</v>
      </c>
      <c r="C668" t="e">
        <f>VLOOKUP(A668, tblSalaries[[#All],[Selected Region]:[Years of Experience]], 14, FALSE)</f>
        <v>#N/A</v>
      </c>
      <c r="D668" t="e">
        <f>VLOOKUP(A668, tblSalaries[[#All],[Selected Region]:[Hrs]], 13, FALSE)</f>
        <v>#N/A</v>
      </c>
    </row>
    <row r="669" spans="1:4">
      <c r="A669">
        <v>666</v>
      </c>
      <c r="B669" s="2" t="e">
        <f>VLOOKUP(A669, tblSalaries[[#All],[Selected Region]:[Salary in USD]], 6, FALSE)</f>
        <v>#N/A</v>
      </c>
      <c r="C669" t="e">
        <f>VLOOKUP(A669, tblSalaries[[#All],[Selected Region]:[Years of Experience]], 14, FALSE)</f>
        <v>#N/A</v>
      </c>
      <c r="D669" t="e">
        <f>VLOOKUP(A669, tblSalaries[[#All],[Selected Region]:[Hrs]], 13, FALSE)</f>
        <v>#N/A</v>
      </c>
    </row>
    <row r="670" spans="1:4">
      <c r="A670">
        <v>667</v>
      </c>
      <c r="B670" s="2" t="e">
        <f>VLOOKUP(A670, tblSalaries[[#All],[Selected Region]:[Salary in USD]], 6, FALSE)</f>
        <v>#N/A</v>
      </c>
      <c r="C670" t="e">
        <f>VLOOKUP(A670, tblSalaries[[#All],[Selected Region]:[Years of Experience]], 14, FALSE)</f>
        <v>#N/A</v>
      </c>
      <c r="D670" t="e">
        <f>VLOOKUP(A670, tblSalaries[[#All],[Selected Region]:[Hrs]], 13, FALSE)</f>
        <v>#N/A</v>
      </c>
    </row>
    <row r="671" spans="1:4">
      <c r="A671">
        <v>668</v>
      </c>
      <c r="B671" s="2" t="e">
        <f>VLOOKUP(A671, tblSalaries[[#All],[Selected Region]:[Salary in USD]], 6, FALSE)</f>
        <v>#N/A</v>
      </c>
      <c r="C671" t="e">
        <f>VLOOKUP(A671, tblSalaries[[#All],[Selected Region]:[Years of Experience]], 14, FALSE)</f>
        <v>#N/A</v>
      </c>
      <c r="D671" t="e">
        <f>VLOOKUP(A671, tblSalaries[[#All],[Selected Region]:[Hrs]], 13, FALSE)</f>
        <v>#N/A</v>
      </c>
    </row>
    <row r="672" spans="1:4">
      <c r="A672">
        <v>669</v>
      </c>
      <c r="B672" s="2" t="e">
        <f>VLOOKUP(A672, tblSalaries[[#All],[Selected Region]:[Salary in USD]], 6, FALSE)</f>
        <v>#N/A</v>
      </c>
      <c r="C672" t="e">
        <f>VLOOKUP(A672, tblSalaries[[#All],[Selected Region]:[Years of Experience]], 14, FALSE)</f>
        <v>#N/A</v>
      </c>
      <c r="D672" t="e">
        <f>VLOOKUP(A672, tblSalaries[[#All],[Selected Region]:[Hrs]], 13, FALSE)</f>
        <v>#N/A</v>
      </c>
    </row>
    <row r="673" spans="1:4">
      <c r="A673">
        <v>670</v>
      </c>
      <c r="B673" s="2" t="e">
        <f>VLOOKUP(A673, tblSalaries[[#All],[Selected Region]:[Salary in USD]], 6, FALSE)</f>
        <v>#N/A</v>
      </c>
      <c r="C673" t="e">
        <f>VLOOKUP(A673, tblSalaries[[#All],[Selected Region]:[Years of Experience]], 14, FALSE)</f>
        <v>#N/A</v>
      </c>
      <c r="D673" t="e">
        <f>VLOOKUP(A673, tblSalaries[[#All],[Selected Region]:[Hrs]], 13, FALSE)</f>
        <v>#N/A</v>
      </c>
    </row>
    <row r="674" spans="1:4">
      <c r="A674">
        <v>671</v>
      </c>
      <c r="B674" s="2" t="e">
        <f>VLOOKUP(A674, tblSalaries[[#All],[Selected Region]:[Salary in USD]], 6, FALSE)</f>
        <v>#N/A</v>
      </c>
      <c r="C674" t="e">
        <f>VLOOKUP(A674, tblSalaries[[#All],[Selected Region]:[Years of Experience]], 14, FALSE)</f>
        <v>#N/A</v>
      </c>
      <c r="D674" t="e">
        <f>VLOOKUP(A674, tblSalaries[[#All],[Selected Region]:[Hrs]], 13, FALSE)</f>
        <v>#N/A</v>
      </c>
    </row>
    <row r="675" spans="1:4">
      <c r="A675">
        <v>672</v>
      </c>
      <c r="B675" s="2" t="e">
        <f>VLOOKUP(A675, tblSalaries[[#All],[Selected Region]:[Salary in USD]], 6, FALSE)</f>
        <v>#N/A</v>
      </c>
      <c r="C675" t="e">
        <f>VLOOKUP(A675, tblSalaries[[#All],[Selected Region]:[Years of Experience]], 14, FALSE)</f>
        <v>#N/A</v>
      </c>
      <c r="D675" t="e">
        <f>VLOOKUP(A675, tblSalaries[[#All],[Selected Region]:[Hrs]], 13, FALSE)</f>
        <v>#N/A</v>
      </c>
    </row>
    <row r="676" spans="1:4">
      <c r="A676">
        <v>673</v>
      </c>
      <c r="B676" s="2" t="e">
        <f>VLOOKUP(A676, tblSalaries[[#All],[Selected Region]:[Salary in USD]], 6, FALSE)</f>
        <v>#N/A</v>
      </c>
      <c r="C676" t="e">
        <f>VLOOKUP(A676, tblSalaries[[#All],[Selected Region]:[Years of Experience]], 14, FALSE)</f>
        <v>#N/A</v>
      </c>
      <c r="D676" t="e">
        <f>VLOOKUP(A676, tblSalaries[[#All],[Selected Region]:[Hrs]], 13, FALSE)</f>
        <v>#N/A</v>
      </c>
    </row>
    <row r="677" spans="1:4">
      <c r="A677">
        <v>674</v>
      </c>
      <c r="B677" s="2" t="e">
        <f>VLOOKUP(A677, tblSalaries[[#All],[Selected Region]:[Salary in USD]], 6, FALSE)</f>
        <v>#N/A</v>
      </c>
      <c r="C677" t="e">
        <f>VLOOKUP(A677, tblSalaries[[#All],[Selected Region]:[Years of Experience]], 14, FALSE)</f>
        <v>#N/A</v>
      </c>
      <c r="D677" t="e">
        <f>VLOOKUP(A677, tblSalaries[[#All],[Selected Region]:[Hrs]], 13, FALSE)</f>
        <v>#N/A</v>
      </c>
    </row>
    <row r="678" spans="1:4">
      <c r="A678">
        <v>675</v>
      </c>
      <c r="B678" s="2" t="e">
        <f>VLOOKUP(A678, tblSalaries[[#All],[Selected Region]:[Salary in USD]], 6, FALSE)</f>
        <v>#N/A</v>
      </c>
      <c r="C678" t="e">
        <f>VLOOKUP(A678, tblSalaries[[#All],[Selected Region]:[Years of Experience]], 14, FALSE)</f>
        <v>#N/A</v>
      </c>
      <c r="D678" t="e">
        <f>VLOOKUP(A678, tblSalaries[[#All],[Selected Region]:[Hrs]], 13, FALSE)</f>
        <v>#N/A</v>
      </c>
    </row>
    <row r="679" spans="1:4">
      <c r="A679">
        <v>676</v>
      </c>
      <c r="B679" s="2" t="e">
        <f>VLOOKUP(A679, tblSalaries[[#All],[Selected Region]:[Salary in USD]], 6, FALSE)</f>
        <v>#N/A</v>
      </c>
      <c r="C679" t="e">
        <f>VLOOKUP(A679, tblSalaries[[#All],[Selected Region]:[Years of Experience]], 14, FALSE)</f>
        <v>#N/A</v>
      </c>
      <c r="D679" t="e">
        <f>VLOOKUP(A679, tblSalaries[[#All],[Selected Region]:[Hrs]], 13, FALSE)</f>
        <v>#N/A</v>
      </c>
    </row>
    <row r="680" spans="1:4">
      <c r="A680">
        <v>677</v>
      </c>
      <c r="B680" s="2" t="e">
        <f>VLOOKUP(A680, tblSalaries[[#All],[Selected Region]:[Salary in USD]], 6, FALSE)</f>
        <v>#N/A</v>
      </c>
      <c r="C680" t="e">
        <f>VLOOKUP(A680, tblSalaries[[#All],[Selected Region]:[Years of Experience]], 14, FALSE)</f>
        <v>#N/A</v>
      </c>
      <c r="D680" t="e">
        <f>VLOOKUP(A680, tblSalaries[[#All],[Selected Region]:[Hrs]], 13, FALSE)</f>
        <v>#N/A</v>
      </c>
    </row>
    <row r="681" spans="1:4">
      <c r="A681">
        <v>678</v>
      </c>
      <c r="B681" s="2" t="e">
        <f>VLOOKUP(A681, tblSalaries[[#All],[Selected Region]:[Salary in USD]], 6, FALSE)</f>
        <v>#N/A</v>
      </c>
      <c r="C681" t="e">
        <f>VLOOKUP(A681, tblSalaries[[#All],[Selected Region]:[Years of Experience]], 14, FALSE)</f>
        <v>#N/A</v>
      </c>
      <c r="D681" t="e">
        <f>VLOOKUP(A681, tblSalaries[[#All],[Selected Region]:[Hrs]], 13, FALSE)</f>
        <v>#N/A</v>
      </c>
    </row>
    <row r="682" spans="1:4">
      <c r="A682">
        <v>679</v>
      </c>
      <c r="B682" s="2" t="e">
        <f>VLOOKUP(A682, tblSalaries[[#All],[Selected Region]:[Salary in USD]], 6, FALSE)</f>
        <v>#N/A</v>
      </c>
      <c r="C682" t="e">
        <f>VLOOKUP(A682, tblSalaries[[#All],[Selected Region]:[Years of Experience]], 14, FALSE)</f>
        <v>#N/A</v>
      </c>
      <c r="D682" t="e">
        <f>VLOOKUP(A682, tblSalaries[[#All],[Selected Region]:[Hrs]], 13, FALSE)</f>
        <v>#N/A</v>
      </c>
    </row>
    <row r="683" spans="1:4">
      <c r="A683">
        <v>680</v>
      </c>
      <c r="B683" s="2" t="e">
        <f>VLOOKUP(A683, tblSalaries[[#All],[Selected Region]:[Salary in USD]], 6, FALSE)</f>
        <v>#N/A</v>
      </c>
      <c r="C683" t="e">
        <f>VLOOKUP(A683, tblSalaries[[#All],[Selected Region]:[Years of Experience]], 14, FALSE)</f>
        <v>#N/A</v>
      </c>
      <c r="D683" t="e">
        <f>VLOOKUP(A683, tblSalaries[[#All],[Selected Region]:[Hrs]], 13, FALSE)</f>
        <v>#N/A</v>
      </c>
    </row>
    <row r="684" spans="1:4">
      <c r="A684">
        <v>681</v>
      </c>
      <c r="B684" s="2" t="e">
        <f>VLOOKUP(A684, tblSalaries[[#All],[Selected Region]:[Salary in USD]], 6, FALSE)</f>
        <v>#N/A</v>
      </c>
      <c r="C684" t="e">
        <f>VLOOKUP(A684, tblSalaries[[#All],[Selected Region]:[Years of Experience]], 14, FALSE)</f>
        <v>#N/A</v>
      </c>
      <c r="D684" t="e">
        <f>VLOOKUP(A684, tblSalaries[[#All],[Selected Region]:[Hrs]], 13, FALSE)</f>
        <v>#N/A</v>
      </c>
    </row>
    <row r="685" spans="1:4">
      <c r="A685">
        <v>682</v>
      </c>
      <c r="B685" s="2" t="e">
        <f>VLOOKUP(A685, tblSalaries[[#All],[Selected Region]:[Salary in USD]], 6, FALSE)</f>
        <v>#N/A</v>
      </c>
      <c r="C685" t="e">
        <f>VLOOKUP(A685, tblSalaries[[#All],[Selected Region]:[Years of Experience]], 14, FALSE)</f>
        <v>#N/A</v>
      </c>
      <c r="D685" t="e">
        <f>VLOOKUP(A685, tblSalaries[[#All],[Selected Region]:[Hrs]], 13, FALSE)</f>
        <v>#N/A</v>
      </c>
    </row>
    <row r="686" spans="1:4">
      <c r="A686">
        <v>683</v>
      </c>
      <c r="B686" s="2" t="e">
        <f>VLOOKUP(A686, tblSalaries[[#All],[Selected Region]:[Salary in USD]], 6, FALSE)</f>
        <v>#N/A</v>
      </c>
      <c r="C686" t="e">
        <f>VLOOKUP(A686, tblSalaries[[#All],[Selected Region]:[Years of Experience]], 14, FALSE)</f>
        <v>#N/A</v>
      </c>
      <c r="D686" t="e">
        <f>VLOOKUP(A686, tblSalaries[[#All],[Selected Region]:[Hrs]], 13, FALSE)</f>
        <v>#N/A</v>
      </c>
    </row>
    <row r="687" spans="1:4">
      <c r="A687">
        <v>684</v>
      </c>
      <c r="B687" s="2" t="e">
        <f>VLOOKUP(A687, tblSalaries[[#All],[Selected Region]:[Salary in USD]], 6, FALSE)</f>
        <v>#N/A</v>
      </c>
      <c r="C687" t="e">
        <f>VLOOKUP(A687, tblSalaries[[#All],[Selected Region]:[Years of Experience]], 14, FALSE)</f>
        <v>#N/A</v>
      </c>
      <c r="D687" t="e">
        <f>VLOOKUP(A687, tblSalaries[[#All],[Selected Region]:[Hrs]], 13, FALSE)</f>
        <v>#N/A</v>
      </c>
    </row>
    <row r="688" spans="1:4">
      <c r="A688">
        <v>685</v>
      </c>
      <c r="B688" s="2" t="e">
        <f>VLOOKUP(A688, tblSalaries[[#All],[Selected Region]:[Salary in USD]], 6, FALSE)</f>
        <v>#N/A</v>
      </c>
      <c r="C688" t="e">
        <f>VLOOKUP(A688, tblSalaries[[#All],[Selected Region]:[Years of Experience]], 14, FALSE)</f>
        <v>#N/A</v>
      </c>
      <c r="D688" t="e">
        <f>VLOOKUP(A688, tblSalaries[[#All],[Selected Region]:[Hrs]], 13, FALSE)</f>
        <v>#N/A</v>
      </c>
    </row>
    <row r="689" spans="1:4">
      <c r="A689">
        <v>686</v>
      </c>
      <c r="B689" s="2" t="e">
        <f>VLOOKUP(A689, tblSalaries[[#All],[Selected Region]:[Salary in USD]], 6, FALSE)</f>
        <v>#N/A</v>
      </c>
      <c r="C689" t="e">
        <f>VLOOKUP(A689, tblSalaries[[#All],[Selected Region]:[Years of Experience]], 14, FALSE)</f>
        <v>#N/A</v>
      </c>
      <c r="D689" t="e">
        <f>VLOOKUP(A689, tblSalaries[[#All],[Selected Region]:[Hrs]], 13, FALSE)</f>
        <v>#N/A</v>
      </c>
    </row>
    <row r="690" spans="1:4">
      <c r="A690">
        <v>687</v>
      </c>
      <c r="B690" s="2" t="e">
        <f>VLOOKUP(A690, tblSalaries[[#All],[Selected Region]:[Salary in USD]], 6, FALSE)</f>
        <v>#N/A</v>
      </c>
      <c r="C690" t="e">
        <f>VLOOKUP(A690, tblSalaries[[#All],[Selected Region]:[Years of Experience]], 14, FALSE)</f>
        <v>#N/A</v>
      </c>
      <c r="D690" t="e">
        <f>VLOOKUP(A690, tblSalaries[[#All],[Selected Region]:[Hrs]], 13, FALSE)</f>
        <v>#N/A</v>
      </c>
    </row>
    <row r="691" spans="1:4">
      <c r="A691">
        <v>688</v>
      </c>
      <c r="B691" s="2" t="e">
        <f>VLOOKUP(A691, tblSalaries[[#All],[Selected Region]:[Salary in USD]], 6, FALSE)</f>
        <v>#N/A</v>
      </c>
      <c r="C691" t="e">
        <f>VLOOKUP(A691, tblSalaries[[#All],[Selected Region]:[Years of Experience]], 14, FALSE)</f>
        <v>#N/A</v>
      </c>
      <c r="D691" t="e">
        <f>VLOOKUP(A691, tblSalaries[[#All],[Selected Region]:[Hrs]], 13, FALSE)</f>
        <v>#N/A</v>
      </c>
    </row>
    <row r="692" spans="1:4">
      <c r="A692">
        <v>689</v>
      </c>
      <c r="B692" s="2" t="e">
        <f>VLOOKUP(A692, tblSalaries[[#All],[Selected Region]:[Salary in USD]], 6, FALSE)</f>
        <v>#N/A</v>
      </c>
      <c r="C692" t="e">
        <f>VLOOKUP(A692, tblSalaries[[#All],[Selected Region]:[Years of Experience]], 14, FALSE)</f>
        <v>#N/A</v>
      </c>
      <c r="D692" t="e">
        <f>VLOOKUP(A692, tblSalaries[[#All],[Selected Region]:[Hrs]], 13, FALSE)</f>
        <v>#N/A</v>
      </c>
    </row>
    <row r="693" spans="1:4">
      <c r="A693">
        <v>690</v>
      </c>
      <c r="B693" s="2" t="e">
        <f>VLOOKUP(A693, tblSalaries[[#All],[Selected Region]:[Salary in USD]], 6, FALSE)</f>
        <v>#N/A</v>
      </c>
      <c r="C693" t="e">
        <f>VLOOKUP(A693, tblSalaries[[#All],[Selected Region]:[Years of Experience]], 14, FALSE)</f>
        <v>#N/A</v>
      </c>
      <c r="D693" t="e">
        <f>VLOOKUP(A693, tblSalaries[[#All],[Selected Region]:[Hrs]], 13, FALSE)</f>
        <v>#N/A</v>
      </c>
    </row>
    <row r="694" spans="1:4">
      <c r="A694">
        <v>691</v>
      </c>
      <c r="B694" s="2" t="e">
        <f>VLOOKUP(A694, tblSalaries[[#All],[Selected Region]:[Salary in USD]], 6, FALSE)</f>
        <v>#N/A</v>
      </c>
      <c r="C694" t="e">
        <f>VLOOKUP(A694, tblSalaries[[#All],[Selected Region]:[Years of Experience]], 14, FALSE)</f>
        <v>#N/A</v>
      </c>
      <c r="D694" t="e">
        <f>VLOOKUP(A694, tblSalaries[[#All],[Selected Region]:[Hrs]], 13, FALSE)</f>
        <v>#N/A</v>
      </c>
    </row>
    <row r="695" spans="1:4">
      <c r="A695">
        <v>692</v>
      </c>
      <c r="B695" s="2" t="e">
        <f>VLOOKUP(A695, tblSalaries[[#All],[Selected Region]:[Salary in USD]], 6, FALSE)</f>
        <v>#N/A</v>
      </c>
      <c r="C695" t="e">
        <f>VLOOKUP(A695, tblSalaries[[#All],[Selected Region]:[Years of Experience]], 14, FALSE)</f>
        <v>#N/A</v>
      </c>
      <c r="D695" t="e">
        <f>VLOOKUP(A695, tblSalaries[[#All],[Selected Region]:[Hrs]], 13, FALSE)</f>
        <v>#N/A</v>
      </c>
    </row>
    <row r="696" spans="1:4">
      <c r="A696">
        <v>693</v>
      </c>
      <c r="B696" s="2" t="e">
        <f>VLOOKUP(A696, tblSalaries[[#All],[Selected Region]:[Salary in USD]], 6, FALSE)</f>
        <v>#N/A</v>
      </c>
      <c r="C696" t="e">
        <f>VLOOKUP(A696, tblSalaries[[#All],[Selected Region]:[Years of Experience]], 14, FALSE)</f>
        <v>#N/A</v>
      </c>
      <c r="D696" t="e">
        <f>VLOOKUP(A696, tblSalaries[[#All],[Selected Region]:[Hrs]], 13, FALSE)</f>
        <v>#N/A</v>
      </c>
    </row>
    <row r="697" spans="1:4">
      <c r="A697">
        <v>694</v>
      </c>
      <c r="B697" s="2" t="e">
        <f>VLOOKUP(A697, tblSalaries[[#All],[Selected Region]:[Salary in USD]], 6, FALSE)</f>
        <v>#N/A</v>
      </c>
      <c r="C697" t="e">
        <f>VLOOKUP(A697, tblSalaries[[#All],[Selected Region]:[Years of Experience]], 14, FALSE)</f>
        <v>#N/A</v>
      </c>
      <c r="D697" t="e">
        <f>VLOOKUP(A697, tblSalaries[[#All],[Selected Region]:[Hrs]], 13, FALSE)</f>
        <v>#N/A</v>
      </c>
    </row>
    <row r="698" spans="1:4">
      <c r="A698">
        <v>695</v>
      </c>
      <c r="B698" s="2" t="e">
        <f>VLOOKUP(A698, tblSalaries[[#All],[Selected Region]:[Salary in USD]], 6, FALSE)</f>
        <v>#N/A</v>
      </c>
      <c r="C698" t="e">
        <f>VLOOKUP(A698, tblSalaries[[#All],[Selected Region]:[Years of Experience]], 14, FALSE)</f>
        <v>#N/A</v>
      </c>
      <c r="D698" t="e">
        <f>VLOOKUP(A698, tblSalaries[[#All],[Selected Region]:[Hrs]], 13, FALSE)</f>
        <v>#N/A</v>
      </c>
    </row>
    <row r="699" spans="1:4">
      <c r="A699">
        <v>696</v>
      </c>
      <c r="B699" s="2" t="e">
        <f>VLOOKUP(A699, tblSalaries[[#All],[Selected Region]:[Salary in USD]], 6, FALSE)</f>
        <v>#N/A</v>
      </c>
      <c r="C699" t="e">
        <f>VLOOKUP(A699, tblSalaries[[#All],[Selected Region]:[Years of Experience]], 14, FALSE)</f>
        <v>#N/A</v>
      </c>
      <c r="D699" t="e">
        <f>VLOOKUP(A699, tblSalaries[[#All],[Selected Region]:[Hrs]], 13, FALSE)</f>
        <v>#N/A</v>
      </c>
    </row>
    <row r="700" spans="1:4">
      <c r="A700">
        <v>697</v>
      </c>
      <c r="B700" s="2" t="e">
        <f>VLOOKUP(A700, tblSalaries[[#All],[Selected Region]:[Salary in USD]], 6, FALSE)</f>
        <v>#N/A</v>
      </c>
      <c r="C700" t="e">
        <f>VLOOKUP(A700, tblSalaries[[#All],[Selected Region]:[Years of Experience]], 14, FALSE)</f>
        <v>#N/A</v>
      </c>
      <c r="D700" t="e">
        <f>VLOOKUP(A700, tblSalaries[[#All],[Selected Region]:[Hrs]], 13, FALSE)</f>
        <v>#N/A</v>
      </c>
    </row>
    <row r="701" spans="1:4">
      <c r="A701">
        <v>698</v>
      </c>
      <c r="B701" s="2" t="e">
        <f>VLOOKUP(A701, tblSalaries[[#All],[Selected Region]:[Salary in USD]], 6, FALSE)</f>
        <v>#N/A</v>
      </c>
      <c r="C701" t="e">
        <f>VLOOKUP(A701, tblSalaries[[#All],[Selected Region]:[Years of Experience]], 14, FALSE)</f>
        <v>#N/A</v>
      </c>
      <c r="D701" t="e">
        <f>VLOOKUP(A701, tblSalaries[[#All],[Selected Region]:[Hrs]], 13, FALSE)</f>
        <v>#N/A</v>
      </c>
    </row>
    <row r="702" spans="1:4">
      <c r="A702">
        <v>699</v>
      </c>
      <c r="B702" s="2" t="e">
        <f>VLOOKUP(A702, tblSalaries[[#All],[Selected Region]:[Salary in USD]], 6, FALSE)</f>
        <v>#N/A</v>
      </c>
      <c r="C702" t="e">
        <f>VLOOKUP(A702, tblSalaries[[#All],[Selected Region]:[Years of Experience]], 14, FALSE)</f>
        <v>#N/A</v>
      </c>
      <c r="D702" t="e">
        <f>VLOOKUP(A702, tblSalaries[[#All],[Selected Region]:[Hrs]], 13, FALSE)</f>
        <v>#N/A</v>
      </c>
    </row>
    <row r="703" spans="1:4">
      <c r="A703">
        <v>700</v>
      </c>
      <c r="B703" s="2" t="e">
        <f>VLOOKUP(A703, tblSalaries[[#All],[Selected Region]:[Salary in USD]], 6, FALSE)</f>
        <v>#N/A</v>
      </c>
      <c r="C703" t="e">
        <f>VLOOKUP(A703, tblSalaries[[#All],[Selected Region]:[Years of Experience]], 14, FALSE)</f>
        <v>#N/A</v>
      </c>
      <c r="D703" t="e">
        <f>VLOOKUP(A703, tblSalaries[[#All],[Selected Region]:[Hrs]], 13, FALSE)</f>
        <v>#N/A</v>
      </c>
    </row>
    <row r="704" spans="1:4">
      <c r="A704">
        <v>701</v>
      </c>
      <c r="B704" s="2" t="e">
        <f>VLOOKUP(A704, tblSalaries[[#All],[Selected Region]:[Salary in USD]], 6, FALSE)</f>
        <v>#N/A</v>
      </c>
      <c r="C704" t="e">
        <f>VLOOKUP(A704, tblSalaries[[#All],[Selected Region]:[Years of Experience]], 14, FALSE)</f>
        <v>#N/A</v>
      </c>
      <c r="D704" t="e">
        <f>VLOOKUP(A704, tblSalaries[[#All],[Selected Region]:[Hrs]], 13, FALSE)</f>
        <v>#N/A</v>
      </c>
    </row>
    <row r="705" spans="1:4">
      <c r="A705">
        <v>702</v>
      </c>
      <c r="B705" s="2" t="e">
        <f>VLOOKUP(A705, tblSalaries[[#All],[Selected Region]:[Salary in USD]], 6, FALSE)</f>
        <v>#N/A</v>
      </c>
      <c r="C705" t="e">
        <f>VLOOKUP(A705, tblSalaries[[#All],[Selected Region]:[Years of Experience]], 14, FALSE)</f>
        <v>#N/A</v>
      </c>
      <c r="D705" t="e">
        <f>VLOOKUP(A705, tblSalaries[[#All],[Selected Region]:[Hrs]], 13, FALSE)</f>
        <v>#N/A</v>
      </c>
    </row>
    <row r="706" spans="1:4">
      <c r="A706">
        <v>703</v>
      </c>
      <c r="B706" s="2" t="e">
        <f>VLOOKUP(A706, tblSalaries[[#All],[Selected Region]:[Salary in USD]], 6, FALSE)</f>
        <v>#N/A</v>
      </c>
      <c r="C706" t="e">
        <f>VLOOKUP(A706, tblSalaries[[#All],[Selected Region]:[Years of Experience]], 14, FALSE)</f>
        <v>#N/A</v>
      </c>
      <c r="D706" t="e">
        <f>VLOOKUP(A706, tblSalaries[[#All],[Selected Region]:[Hrs]], 13, FALSE)</f>
        <v>#N/A</v>
      </c>
    </row>
    <row r="707" spans="1:4">
      <c r="A707">
        <v>704</v>
      </c>
      <c r="B707" s="2" t="e">
        <f>VLOOKUP(A707, tblSalaries[[#All],[Selected Region]:[Salary in USD]], 6, FALSE)</f>
        <v>#N/A</v>
      </c>
      <c r="C707" t="e">
        <f>VLOOKUP(A707, tblSalaries[[#All],[Selected Region]:[Years of Experience]], 14, FALSE)</f>
        <v>#N/A</v>
      </c>
      <c r="D707" t="e">
        <f>VLOOKUP(A707, tblSalaries[[#All],[Selected Region]:[Hrs]], 13, FALSE)</f>
        <v>#N/A</v>
      </c>
    </row>
    <row r="708" spans="1:4">
      <c r="A708">
        <v>705</v>
      </c>
      <c r="B708" s="2" t="e">
        <f>VLOOKUP(A708, tblSalaries[[#All],[Selected Region]:[Salary in USD]], 6, FALSE)</f>
        <v>#N/A</v>
      </c>
      <c r="C708" t="e">
        <f>VLOOKUP(A708, tblSalaries[[#All],[Selected Region]:[Years of Experience]], 14, FALSE)</f>
        <v>#N/A</v>
      </c>
      <c r="D708" t="e">
        <f>VLOOKUP(A708, tblSalaries[[#All],[Selected Region]:[Hrs]], 13, FALSE)</f>
        <v>#N/A</v>
      </c>
    </row>
    <row r="709" spans="1:4">
      <c r="A709">
        <v>706</v>
      </c>
      <c r="B709" s="2" t="e">
        <f>VLOOKUP(A709, tblSalaries[[#All],[Selected Region]:[Salary in USD]], 6, FALSE)</f>
        <v>#N/A</v>
      </c>
      <c r="C709" t="e">
        <f>VLOOKUP(A709, tblSalaries[[#All],[Selected Region]:[Years of Experience]], 14, FALSE)</f>
        <v>#N/A</v>
      </c>
      <c r="D709" t="e">
        <f>VLOOKUP(A709, tblSalaries[[#All],[Selected Region]:[Hrs]], 13, FALSE)</f>
        <v>#N/A</v>
      </c>
    </row>
    <row r="710" spans="1:4">
      <c r="A710">
        <v>707</v>
      </c>
      <c r="B710" s="2" t="e">
        <f>VLOOKUP(A710, tblSalaries[[#All],[Selected Region]:[Salary in USD]], 6, FALSE)</f>
        <v>#N/A</v>
      </c>
      <c r="C710" t="e">
        <f>VLOOKUP(A710, tblSalaries[[#All],[Selected Region]:[Years of Experience]], 14, FALSE)</f>
        <v>#N/A</v>
      </c>
      <c r="D710" t="e">
        <f>VLOOKUP(A710, tblSalaries[[#All],[Selected Region]:[Hrs]], 13, FALSE)</f>
        <v>#N/A</v>
      </c>
    </row>
    <row r="711" spans="1:4">
      <c r="A711">
        <v>708</v>
      </c>
      <c r="B711" s="2" t="e">
        <f>VLOOKUP(A711, tblSalaries[[#All],[Selected Region]:[Salary in USD]], 6, FALSE)</f>
        <v>#N/A</v>
      </c>
      <c r="C711" t="e">
        <f>VLOOKUP(A711, tblSalaries[[#All],[Selected Region]:[Years of Experience]], 14, FALSE)</f>
        <v>#N/A</v>
      </c>
      <c r="D711" t="e">
        <f>VLOOKUP(A711, tblSalaries[[#All],[Selected Region]:[Hrs]], 13, FALSE)</f>
        <v>#N/A</v>
      </c>
    </row>
    <row r="712" spans="1:4">
      <c r="A712">
        <v>709</v>
      </c>
      <c r="B712" s="2" t="e">
        <f>VLOOKUP(A712, tblSalaries[[#All],[Selected Region]:[Salary in USD]], 6, FALSE)</f>
        <v>#N/A</v>
      </c>
      <c r="C712" t="e">
        <f>VLOOKUP(A712, tblSalaries[[#All],[Selected Region]:[Years of Experience]], 14, FALSE)</f>
        <v>#N/A</v>
      </c>
      <c r="D712" t="e">
        <f>VLOOKUP(A712, tblSalaries[[#All],[Selected Region]:[Hrs]], 13, FALSE)</f>
        <v>#N/A</v>
      </c>
    </row>
    <row r="713" spans="1:4">
      <c r="A713">
        <v>710</v>
      </c>
      <c r="B713" s="2" t="e">
        <f>VLOOKUP(A713, tblSalaries[[#All],[Selected Region]:[Salary in USD]], 6, FALSE)</f>
        <v>#N/A</v>
      </c>
      <c r="C713" t="e">
        <f>VLOOKUP(A713, tblSalaries[[#All],[Selected Region]:[Years of Experience]], 14, FALSE)</f>
        <v>#N/A</v>
      </c>
      <c r="D713" t="e">
        <f>VLOOKUP(A713, tblSalaries[[#All],[Selected Region]:[Hrs]], 13, FALSE)</f>
        <v>#N/A</v>
      </c>
    </row>
    <row r="714" spans="1:4">
      <c r="A714">
        <v>711</v>
      </c>
      <c r="B714" s="2" t="e">
        <f>VLOOKUP(A714, tblSalaries[[#All],[Selected Region]:[Salary in USD]], 6, FALSE)</f>
        <v>#N/A</v>
      </c>
      <c r="C714" t="e">
        <f>VLOOKUP(A714, tblSalaries[[#All],[Selected Region]:[Years of Experience]], 14, FALSE)</f>
        <v>#N/A</v>
      </c>
      <c r="D714" t="e">
        <f>VLOOKUP(A714, tblSalaries[[#All],[Selected Region]:[Hrs]], 13, FALSE)</f>
        <v>#N/A</v>
      </c>
    </row>
    <row r="715" spans="1:4">
      <c r="A715">
        <v>712</v>
      </c>
      <c r="B715" s="2" t="e">
        <f>VLOOKUP(A715, tblSalaries[[#All],[Selected Region]:[Salary in USD]], 6, FALSE)</f>
        <v>#N/A</v>
      </c>
      <c r="C715" t="e">
        <f>VLOOKUP(A715, tblSalaries[[#All],[Selected Region]:[Years of Experience]], 14, FALSE)</f>
        <v>#N/A</v>
      </c>
      <c r="D715" t="e">
        <f>VLOOKUP(A715, tblSalaries[[#All],[Selected Region]:[Hrs]], 13, FALSE)</f>
        <v>#N/A</v>
      </c>
    </row>
    <row r="716" spans="1:4">
      <c r="A716">
        <v>713</v>
      </c>
      <c r="B716" s="2" t="e">
        <f>VLOOKUP(A716, tblSalaries[[#All],[Selected Region]:[Salary in USD]], 6, FALSE)</f>
        <v>#N/A</v>
      </c>
      <c r="C716" t="e">
        <f>VLOOKUP(A716, tblSalaries[[#All],[Selected Region]:[Years of Experience]], 14, FALSE)</f>
        <v>#N/A</v>
      </c>
      <c r="D716" t="e">
        <f>VLOOKUP(A716, tblSalaries[[#All],[Selected Region]:[Hrs]], 13, FALSE)</f>
        <v>#N/A</v>
      </c>
    </row>
    <row r="717" spans="1:4">
      <c r="A717">
        <v>714</v>
      </c>
      <c r="B717" s="2" t="e">
        <f>VLOOKUP(A717, tblSalaries[[#All],[Selected Region]:[Salary in USD]], 6, FALSE)</f>
        <v>#N/A</v>
      </c>
      <c r="C717" t="e">
        <f>VLOOKUP(A717, tblSalaries[[#All],[Selected Region]:[Years of Experience]], 14, FALSE)</f>
        <v>#N/A</v>
      </c>
      <c r="D717" t="e">
        <f>VLOOKUP(A717, tblSalaries[[#All],[Selected Region]:[Hrs]], 13, FALSE)</f>
        <v>#N/A</v>
      </c>
    </row>
    <row r="718" spans="1:4">
      <c r="A718">
        <v>715</v>
      </c>
      <c r="B718" s="2" t="e">
        <f>VLOOKUP(A718, tblSalaries[[#All],[Selected Region]:[Salary in USD]], 6, FALSE)</f>
        <v>#N/A</v>
      </c>
      <c r="C718" t="e">
        <f>VLOOKUP(A718, tblSalaries[[#All],[Selected Region]:[Years of Experience]], 14, FALSE)</f>
        <v>#N/A</v>
      </c>
      <c r="D718" t="e">
        <f>VLOOKUP(A718, tblSalaries[[#All],[Selected Region]:[Hrs]], 13, FALSE)</f>
        <v>#N/A</v>
      </c>
    </row>
    <row r="719" spans="1:4">
      <c r="A719">
        <v>716</v>
      </c>
      <c r="B719" s="2" t="e">
        <f>VLOOKUP(A719, tblSalaries[[#All],[Selected Region]:[Salary in USD]], 6, FALSE)</f>
        <v>#N/A</v>
      </c>
      <c r="C719" t="e">
        <f>VLOOKUP(A719, tblSalaries[[#All],[Selected Region]:[Years of Experience]], 14, FALSE)</f>
        <v>#N/A</v>
      </c>
      <c r="D719" t="e">
        <f>VLOOKUP(A719, tblSalaries[[#All],[Selected Region]:[Hrs]], 13, FALSE)</f>
        <v>#N/A</v>
      </c>
    </row>
    <row r="720" spans="1:4">
      <c r="A720">
        <v>717</v>
      </c>
      <c r="B720" s="2" t="e">
        <f>VLOOKUP(A720, tblSalaries[[#All],[Selected Region]:[Salary in USD]], 6, FALSE)</f>
        <v>#N/A</v>
      </c>
      <c r="C720" t="e">
        <f>VLOOKUP(A720, tblSalaries[[#All],[Selected Region]:[Years of Experience]], 14, FALSE)</f>
        <v>#N/A</v>
      </c>
      <c r="D720" t="e">
        <f>VLOOKUP(A720, tblSalaries[[#All],[Selected Region]:[Hrs]], 13, FALSE)</f>
        <v>#N/A</v>
      </c>
    </row>
    <row r="721" spans="1:4">
      <c r="A721">
        <v>718</v>
      </c>
      <c r="B721" s="2" t="e">
        <f>VLOOKUP(A721, tblSalaries[[#All],[Selected Region]:[Salary in USD]], 6, FALSE)</f>
        <v>#N/A</v>
      </c>
      <c r="C721" t="e">
        <f>VLOOKUP(A721, tblSalaries[[#All],[Selected Region]:[Years of Experience]], 14, FALSE)</f>
        <v>#N/A</v>
      </c>
      <c r="D721" t="e">
        <f>VLOOKUP(A721, tblSalaries[[#All],[Selected Region]:[Hrs]], 13, FALSE)</f>
        <v>#N/A</v>
      </c>
    </row>
    <row r="722" spans="1:4">
      <c r="A722">
        <v>719</v>
      </c>
      <c r="B722" s="2" t="e">
        <f>VLOOKUP(A722, tblSalaries[[#All],[Selected Region]:[Salary in USD]], 6, FALSE)</f>
        <v>#N/A</v>
      </c>
      <c r="C722" t="e">
        <f>VLOOKUP(A722, tblSalaries[[#All],[Selected Region]:[Years of Experience]], 14, FALSE)</f>
        <v>#N/A</v>
      </c>
      <c r="D722" t="e">
        <f>VLOOKUP(A722, tblSalaries[[#All],[Selected Region]:[Hrs]], 13, FALSE)</f>
        <v>#N/A</v>
      </c>
    </row>
    <row r="723" spans="1:4">
      <c r="A723">
        <v>720</v>
      </c>
      <c r="B723" s="2" t="e">
        <f>VLOOKUP(A723, tblSalaries[[#All],[Selected Region]:[Salary in USD]], 6, FALSE)</f>
        <v>#N/A</v>
      </c>
      <c r="C723" t="e">
        <f>VLOOKUP(A723, tblSalaries[[#All],[Selected Region]:[Years of Experience]], 14, FALSE)</f>
        <v>#N/A</v>
      </c>
      <c r="D723" t="e">
        <f>VLOOKUP(A723, tblSalaries[[#All],[Selected Region]:[Hrs]], 13, FALSE)</f>
        <v>#N/A</v>
      </c>
    </row>
    <row r="724" spans="1:4">
      <c r="A724">
        <v>721</v>
      </c>
      <c r="B724" s="2" t="e">
        <f>VLOOKUP(A724, tblSalaries[[#All],[Selected Region]:[Salary in USD]], 6, FALSE)</f>
        <v>#N/A</v>
      </c>
      <c r="C724" t="e">
        <f>VLOOKUP(A724, tblSalaries[[#All],[Selected Region]:[Years of Experience]], 14, FALSE)</f>
        <v>#N/A</v>
      </c>
      <c r="D724" t="e">
        <f>VLOOKUP(A724, tblSalaries[[#All],[Selected Region]:[Hrs]], 13, FALSE)</f>
        <v>#N/A</v>
      </c>
    </row>
    <row r="725" spans="1:4">
      <c r="A725">
        <v>722</v>
      </c>
      <c r="B725" s="2" t="e">
        <f>VLOOKUP(A725, tblSalaries[[#All],[Selected Region]:[Salary in USD]], 6, FALSE)</f>
        <v>#N/A</v>
      </c>
      <c r="C725" t="e">
        <f>VLOOKUP(A725, tblSalaries[[#All],[Selected Region]:[Years of Experience]], 14, FALSE)</f>
        <v>#N/A</v>
      </c>
      <c r="D725" t="e">
        <f>VLOOKUP(A725, tblSalaries[[#All],[Selected Region]:[Hrs]], 13, FALSE)</f>
        <v>#N/A</v>
      </c>
    </row>
    <row r="726" spans="1:4">
      <c r="A726">
        <v>723</v>
      </c>
      <c r="B726" s="2" t="e">
        <f>VLOOKUP(A726, tblSalaries[[#All],[Selected Region]:[Salary in USD]], 6, FALSE)</f>
        <v>#N/A</v>
      </c>
      <c r="C726" t="e">
        <f>VLOOKUP(A726, tblSalaries[[#All],[Selected Region]:[Years of Experience]], 14, FALSE)</f>
        <v>#N/A</v>
      </c>
      <c r="D726" t="e">
        <f>VLOOKUP(A726, tblSalaries[[#All],[Selected Region]:[Hrs]], 13, FALSE)</f>
        <v>#N/A</v>
      </c>
    </row>
    <row r="727" spans="1:4">
      <c r="A727">
        <v>724</v>
      </c>
      <c r="B727" s="2" t="e">
        <f>VLOOKUP(A727, tblSalaries[[#All],[Selected Region]:[Salary in USD]], 6, FALSE)</f>
        <v>#N/A</v>
      </c>
      <c r="C727" t="e">
        <f>VLOOKUP(A727, tblSalaries[[#All],[Selected Region]:[Years of Experience]], 14, FALSE)</f>
        <v>#N/A</v>
      </c>
      <c r="D727" t="e">
        <f>VLOOKUP(A727, tblSalaries[[#All],[Selected Region]:[Hrs]], 13, FALSE)</f>
        <v>#N/A</v>
      </c>
    </row>
    <row r="728" spans="1:4">
      <c r="A728">
        <v>725</v>
      </c>
      <c r="B728" s="2" t="e">
        <f>VLOOKUP(A728, tblSalaries[[#All],[Selected Region]:[Salary in USD]], 6, FALSE)</f>
        <v>#N/A</v>
      </c>
      <c r="C728" t="e">
        <f>VLOOKUP(A728, tblSalaries[[#All],[Selected Region]:[Years of Experience]], 14, FALSE)</f>
        <v>#N/A</v>
      </c>
      <c r="D728" t="e">
        <f>VLOOKUP(A728, tblSalaries[[#All],[Selected Region]:[Hrs]], 13, FALSE)</f>
        <v>#N/A</v>
      </c>
    </row>
    <row r="729" spans="1:4">
      <c r="A729">
        <v>726</v>
      </c>
      <c r="B729" s="2" t="e">
        <f>VLOOKUP(A729, tblSalaries[[#All],[Selected Region]:[Salary in USD]], 6, FALSE)</f>
        <v>#N/A</v>
      </c>
      <c r="C729" t="e">
        <f>VLOOKUP(A729, tblSalaries[[#All],[Selected Region]:[Years of Experience]], 14, FALSE)</f>
        <v>#N/A</v>
      </c>
      <c r="D729" t="e">
        <f>VLOOKUP(A729, tblSalaries[[#All],[Selected Region]:[Hrs]], 13, FALSE)</f>
        <v>#N/A</v>
      </c>
    </row>
    <row r="730" spans="1:4">
      <c r="A730">
        <v>727</v>
      </c>
      <c r="B730" s="2" t="e">
        <f>VLOOKUP(A730, tblSalaries[[#All],[Selected Region]:[Salary in USD]], 6, FALSE)</f>
        <v>#N/A</v>
      </c>
      <c r="C730" t="e">
        <f>VLOOKUP(A730, tblSalaries[[#All],[Selected Region]:[Years of Experience]], 14, FALSE)</f>
        <v>#N/A</v>
      </c>
      <c r="D730" t="e">
        <f>VLOOKUP(A730, tblSalaries[[#All],[Selected Region]:[Hrs]], 13, FALSE)</f>
        <v>#N/A</v>
      </c>
    </row>
    <row r="731" spans="1:4">
      <c r="A731">
        <v>728</v>
      </c>
      <c r="B731" s="2" t="e">
        <f>VLOOKUP(A731, tblSalaries[[#All],[Selected Region]:[Salary in USD]], 6, FALSE)</f>
        <v>#N/A</v>
      </c>
      <c r="C731" t="e">
        <f>VLOOKUP(A731, tblSalaries[[#All],[Selected Region]:[Years of Experience]], 14, FALSE)</f>
        <v>#N/A</v>
      </c>
      <c r="D731" t="e">
        <f>VLOOKUP(A731, tblSalaries[[#All],[Selected Region]:[Hrs]], 13, FALSE)</f>
        <v>#N/A</v>
      </c>
    </row>
    <row r="732" spans="1:4">
      <c r="A732">
        <v>729</v>
      </c>
      <c r="B732" s="2" t="e">
        <f>VLOOKUP(A732, tblSalaries[[#All],[Selected Region]:[Salary in USD]], 6, FALSE)</f>
        <v>#N/A</v>
      </c>
      <c r="C732" t="e">
        <f>VLOOKUP(A732, tblSalaries[[#All],[Selected Region]:[Years of Experience]], 14, FALSE)</f>
        <v>#N/A</v>
      </c>
      <c r="D732" t="e">
        <f>VLOOKUP(A732, tblSalaries[[#All],[Selected Region]:[Hrs]], 13, FALSE)</f>
        <v>#N/A</v>
      </c>
    </row>
    <row r="733" spans="1:4">
      <c r="A733">
        <v>730</v>
      </c>
      <c r="B733" s="2" t="e">
        <f>VLOOKUP(A733, tblSalaries[[#All],[Selected Region]:[Salary in USD]], 6, FALSE)</f>
        <v>#N/A</v>
      </c>
      <c r="C733" t="e">
        <f>VLOOKUP(A733, tblSalaries[[#All],[Selected Region]:[Years of Experience]], 14, FALSE)</f>
        <v>#N/A</v>
      </c>
      <c r="D733" t="e">
        <f>VLOOKUP(A733, tblSalaries[[#All],[Selected Region]:[Hrs]], 13, FALSE)</f>
        <v>#N/A</v>
      </c>
    </row>
    <row r="734" spans="1:4">
      <c r="A734">
        <v>731</v>
      </c>
      <c r="B734" s="2" t="e">
        <f>VLOOKUP(A734, tblSalaries[[#All],[Selected Region]:[Salary in USD]], 6, FALSE)</f>
        <v>#N/A</v>
      </c>
      <c r="C734" t="e">
        <f>VLOOKUP(A734, tblSalaries[[#All],[Selected Region]:[Years of Experience]], 14, FALSE)</f>
        <v>#N/A</v>
      </c>
      <c r="D734" t="e">
        <f>VLOOKUP(A734, tblSalaries[[#All],[Selected Region]:[Hrs]], 13, FALSE)</f>
        <v>#N/A</v>
      </c>
    </row>
    <row r="735" spans="1:4">
      <c r="A735">
        <v>732</v>
      </c>
      <c r="B735" s="2" t="e">
        <f>VLOOKUP(A735, tblSalaries[[#All],[Selected Region]:[Salary in USD]], 6, FALSE)</f>
        <v>#N/A</v>
      </c>
      <c r="C735" t="e">
        <f>VLOOKUP(A735, tblSalaries[[#All],[Selected Region]:[Years of Experience]], 14, FALSE)</f>
        <v>#N/A</v>
      </c>
      <c r="D735" t="e">
        <f>VLOOKUP(A735, tblSalaries[[#All],[Selected Region]:[Hrs]], 13, FALSE)</f>
        <v>#N/A</v>
      </c>
    </row>
    <row r="736" spans="1:4">
      <c r="A736">
        <v>733</v>
      </c>
      <c r="B736" s="2" t="e">
        <f>VLOOKUP(A736, tblSalaries[[#All],[Selected Region]:[Salary in USD]], 6, FALSE)</f>
        <v>#N/A</v>
      </c>
      <c r="C736" t="e">
        <f>VLOOKUP(A736, tblSalaries[[#All],[Selected Region]:[Years of Experience]], 14, FALSE)</f>
        <v>#N/A</v>
      </c>
      <c r="D736" t="e">
        <f>VLOOKUP(A736, tblSalaries[[#All],[Selected Region]:[Hrs]], 13, FALSE)</f>
        <v>#N/A</v>
      </c>
    </row>
    <row r="737" spans="1:4">
      <c r="A737">
        <v>734</v>
      </c>
      <c r="B737" s="2" t="e">
        <f>VLOOKUP(A737, tblSalaries[[#All],[Selected Region]:[Salary in USD]], 6, FALSE)</f>
        <v>#N/A</v>
      </c>
      <c r="C737" t="e">
        <f>VLOOKUP(A737, tblSalaries[[#All],[Selected Region]:[Years of Experience]], 14, FALSE)</f>
        <v>#N/A</v>
      </c>
      <c r="D737" t="e">
        <f>VLOOKUP(A737, tblSalaries[[#All],[Selected Region]:[Hrs]], 13, FALSE)</f>
        <v>#N/A</v>
      </c>
    </row>
    <row r="738" spans="1:4">
      <c r="A738">
        <v>735</v>
      </c>
      <c r="B738" s="2" t="e">
        <f>VLOOKUP(A738, tblSalaries[[#All],[Selected Region]:[Salary in USD]], 6, FALSE)</f>
        <v>#N/A</v>
      </c>
      <c r="C738" t="e">
        <f>VLOOKUP(A738, tblSalaries[[#All],[Selected Region]:[Years of Experience]], 14, FALSE)</f>
        <v>#N/A</v>
      </c>
      <c r="D738" t="e">
        <f>VLOOKUP(A738, tblSalaries[[#All],[Selected Region]:[Hrs]], 13, FALSE)</f>
        <v>#N/A</v>
      </c>
    </row>
    <row r="739" spans="1:4">
      <c r="A739">
        <v>736</v>
      </c>
      <c r="B739" s="2" t="e">
        <f>VLOOKUP(A739, tblSalaries[[#All],[Selected Region]:[Salary in USD]], 6, FALSE)</f>
        <v>#N/A</v>
      </c>
      <c r="C739" t="e">
        <f>VLOOKUP(A739, tblSalaries[[#All],[Selected Region]:[Years of Experience]], 14, FALSE)</f>
        <v>#N/A</v>
      </c>
      <c r="D739" t="e">
        <f>VLOOKUP(A739, tblSalaries[[#All],[Selected Region]:[Hrs]], 13, FALSE)</f>
        <v>#N/A</v>
      </c>
    </row>
    <row r="740" spans="1:4">
      <c r="A740">
        <v>737</v>
      </c>
      <c r="B740" s="2" t="e">
        <f>VLOOKUP(A740, tblSalaries[[#All],[Selected Region]:[Salary in USD]], 6, FALSE)</f>
        <v>#N/A</v>
      </c>
      <c r="C740" t="e">
        <f>VLOOKUP(A740, tblSalaries[[#All],[Selected Region]:[Years of Experience]], 14, FALSE)</f>
        <v>#N/A</v>
      </c>
      <c r="D740" t="e">
        <f>VLOOKUP(A740, tblSalaries[[#All],[Selected Region]:[Hrs]], 13, FALSE)</f>
        <v>#N/A</v>
      </c>
    </row>
    <row r="741" spans="1:4">
      <c r="A741">
        <v>738</v>
      </c>
      <c r="B741" s="2" t="e">
        <f>VLOOKUP(A741, tblSalaries[[#All],[Selected Region]:[Salary in USD]], 6, FALSE)</f>
        <v>#N/A</v>
      </c>
      <c r="C741" t="e">
        <f>VLOOKUP(A741, tblSalaries[[#All],[Selected Region]:[Years of Experience]], 14, FALSE)</f>
        <v>#N/A</v>
      </c>
      <c r="D741" t="e">
        <f>VLOOKUP(A741, tblSalaries[[#All],[Selected Region]:[Hrs]], 13, FALSE)</f>
        <v>#N/A</v>
      </c>
    </row>
    <row r="742" spans="1:4">
      <c r="A742">
        <v>739</v>
      </c>
      <c r="B742" s="2" t="e">
        <f>VLOOKUP(A742, tblSalaries[[#All],[Selected Region]:[Salary in USD]], 6, FALSE)</f>
        <v>#N/A</v>
      </c>
      <c r="C742" t="e">
        <f>VLOOKUP(A742, tblSalaries[[#All],[Selected Region]:[Years of Experience]], 14, FALSE)</f>
        <v>#N/A</v>
      </c>
      <c r="D742" t="e">
        <f>VLOOKUP(A742, tblSalaries[[#All],[Selected Region]:[Hrs]], 13, FALSE)</f>
        <v>#N/A</v>
      </c>
    </row>
    <row r="743" spans="1:4">
      <c r="A743">
        <v>740</v>
      </c>
      <c r="B743" s="2" t="e">
        <f>VLOOKUP(A743, tblSalaries[[#All],[Selected Region]:[Salary in USD]], 6, FALSE)</f>
        <v>#N/A</v>
      </c>
      <c r="C743" t="e">
        <f>VLOOKUP(A743, tblSalaries[[#All],[Selected Region]:[Years of Experience]], 14, FALSE)</f>
        <v>#N/A</v>
      </c>
      <c r="D743" t="e">
        <f>VLOOKUP(A743, tblSalaries[[#All],[Selected Region]:[Hrs]], 13, FALSE)</f>
        <v>#N/A</v>
      </c>
    </row>
    <row r="744" spans="1:4">
      <c r="A744">
        <v>741</v>
      </c>
      <c r="B744" s="2" t="e">
        <f>VLOOKUP(A744, tblSalaries[[#All],[Selected Region]:[Salary in USD]], 6, FALSE)</f>
        <v>#N/A</v>
      </c>
      <c r="C744" t="e">
        <f>VLOOKUP(A744, tblSalaries[[#All],[Selected Region]:[Years of Experience]], 14, FALSE)</f>
        <v>#N/A</v>
      </c>
      <c r="D744" t="e">
        <f>VLOOKUP(A744, tblSalaries[[#All],[Selected Region]:[Hrs]], 13, FALSE)</f>
        <v>#N/A</v>
      </c>
    </row>
    <row r="745" spans="1:4">
      <c r="A745">
        <v>742</v>
      </c>
      <c r="B745" s="2" t="e">
        <f>VLOOKUP(A745, tblSalaries[[#All],[Selected Region]:[Salary in USD]], 6, FALSE)</f>
        <v>#N/A</v>
      </c>
      <c r="C745" t="e">
        <f>VLOOKUP(A745, tblSalaries[[#All],[Selected Region]:[Years of Experience]], 14, FALSE)</f>
        <v>#N/A</v>
      </c>
      <c r="D745" t="e">
        <f>VLOOKUP(A745, tblSalaries[[#All],[Selected Region]:[Hrs]], 13, FALSE)</f>
        <v>#N/A</v>
      </c>
    </row>
    <row r="746" spans="1:4">
      <c r="A746">
        <v>743</v>
      </c>
      <c r="B746" s="2" t="e">
        <f>VLOOKUP(A746, tblSalaries[[#All],[Selected Region]:[Salary in USD]], 6, FALSE)</f>
        <v>#N/A</v>
      </c>
      <c r="C746" t="e">
        <f>VLOOKUP(A746, tblSalaries[[#All],[Selected Region]:[Years of Experience]], 14, FALSE)</f>
        <v>#N/A</v>
      </c>
      <c r="D746" t="e">
        <f>VLOOKUP(A746, tblSalaries[[#All],[Selected Region]:[Hrs]], 13, FALSE)</f>
        <v>#N/A</v>
      </c>
    </row>
    <row r="747" spans="1:4">
      <c r="A747">
        <v>744</v>
      </c>
      <c r="B747" s="2" t="e">
        <f>VLOOKUP(A747, tblSalaries[[#All],[Selected Region]:[Salary in USD]], 6, FALSE)</f>
        <v>#N/A</v>
      </c>
      <c r="C747" t="e">
        <f>VLOOKUP(A747, tblSalaries[[#All],[Selected Region]:[Years of Experience]], 14, FALSE)</f>
        <v>#N/A</v>
      </c>
      <c r="D747" t="e">
        <f>VLOOKUP(A747, tblSalaries[[#All],[Selected Region]:[Hrs]], 13, FALSE)</f>
        <v>#N/A</v>
      </c>
    </row>
    <row r="748" spans="1:4">
      <c r="A748">
        <v>745</v>
      </c>
      <c r="B748" s="2" t="e">
        <f>VLOOKUP(A748, tblSalaries[[#All],[Selected Region]:[Salary in USD]], 6, FALSE)</f>
        <v>#N/A</v>
      </c>
      <c r="C748" t="e">
        <f>VLOOKUP(A748, tblSalaries[[#All],[Selected Region]:[Years of Experience]], 14, FALSE)</f>
        <v>#N/A</v>
      </c>
      <c r="D748" t="e">
        <f>VLOOKUP(A748, tblSalaries[[#All],[Selected Region]:[Hrs]], 13, FALSE)</f>
        <v>#N/A</v>
      </c>
    </row>
    <row r="749" spans="1:4">
      <c r="A749">
        <v>746</v>
      </c>
      <c r="B749" s="2" t="e">
        <f>VLOOKUP(A749, tblSalaries[[#All],[Selected Region]:[Salary in USD]], 6, FALSE)</f>
        <v>#N/A</v>
      </c>
      <c r="C749" t="e">
        <f>VLOOKUP(A749, tblSalaries[[#All],[Selected Region]:[Years of Experience]], 14, FALSE)</f>
        <v>#N/A</v>
      </c>
      <c r="D749" t="e">
        <f>VLOOKUP(A749, tblSalaries[[#All],[Selected Region]:[Hrs]], 13, FALSE)</f>
        <v>#N/A</v>
      </c>
    </row>
    <row r="750" spans="1:4">
      <c r="A750">
        <v>747</v>
      </c>
      <c r="B750" s="2" t="e">
        <f>VLOOKUP(A750, tblSalaries[[#All],[Selected Region]:[Salary in USD]], 6, FALSE)</f>
        <v>#N/A</v>
      </c>
      <c r="C750" t="e">
        <f>VLOOKUP(A750, tblSalaries[[#All],[Selected Region]:[Years of Experience]], 14, FALSE)</f>
        <v>#N/A</v>
      </c>
      <c r="D750" t="e">
        <f>VLOOKUP(A750, tblSalaries[[#All],[Selected Region]:[Hrs]], 13, FALSE)</f>
        <v>#N/A</v>
      </c>
    </row>
    <row r="751" spans="1:4">
      <c r="A751">
        <v>748</v>
      </c>
      <c r="B751" s="2" t="e">
        <f>VLOOKUP(A751, tblSalaries[[#All],[Selected Region]:[Salary in USD]], 6, FALSE)</f>
        <v>#N/A</v>
      </c>
      <c r="C751" t="e">
        <f>VLOOKUP(A751, tblSalaries[[#All],[Selected Region]:[Years of Experience]], 14, FALSE)</f>
        <v>#N/A</v>
      </c>
      <c r="D751" t="e">
        <f>VLOOKUP(A751, tblSalaries[[#All],[Selected Region]:[Hrs]], 13, FALSE)</f>
        <v>#N/A</v>
      </c>
    </row>
    <row r="752" spans="1:4">
      <c r="A752">
        <v>749</v>
      </c>
      <c r="B752" s="2" t="e">
        <f>VLOOKUP(A752, tblSalaries[[#All],[Selected Region]:[Salary in USD]], 6, FALSE)</f>
        <v>#N/A</v>
      </c>
      <c r="C752" t="e">
        <f>VLOOKUP(A752, tblSalaries[[#All],[Selected Region]:[Years of Experience]], 14, FALSE)</f>
        <v>#N/A</v>
      </c>
      <c r="D752" t="e">
        <f>VLOOKUP(A752, tblSalaries[[#All],[Selected Region]:[Hrs]], 13, FALSE)</f>
        <v>#N/A</v>
      </c>
    </row>
    <row r="753" spans="1:4">
      <c r="A753">
        <v>750</v>
      </c>
      <c r="B753" s="2" t="e">
        <f>VLOOKUP(A753, tblSalaries[[#All],[Selected Region]:[Salary in USD]], 6, FALSE)</f>
        <v>#N/A</v>
      </c>
      <c r="C753" t="e">
        <f>VLOOKUP(A753, tblSalaries[[#All],[Selected Region]:[Years of Experience]], 14, FALSE)</f>
        <v>#N/A</v>
      </c>
      <c r="D753" t="e">
        <f>VLOOKUP(A753, tblSalaries[[#All],[Selected Region]:[Hrs]], 13, FALSE)</f>
        <v>#N/A</v>
      </c>
    </row>
    <row r="754" spans="1:4">
      <c r="A754">
        <v>751</v>
      </c>
      <c r="B754" s="2" t="e">
        <f>VLOOKUP(A754, tblSalaries[[#All],[Selected Region]:[Salary in USD]], 6, FALSE)</f>
        <v>#N/A</v>
      </c>
      <c r="C754" t="e">
        <f>VLOOKUP(A754, tblSalaries[[#All],[Selected Region]:[Years of Experience]], 14, FALSE)</f>
        <v>#N/A</v>
      </c>
      <c r="D754" t="e">
        <f>VLOOKUP(A754, tblSalaries[[#All],[Selected Region]:[Hrs]], 13, FALSE)</f>
        <v>#N/A</v>
      </c>
    </row>
    <row r="755" spans="1:4">
      <c r="A755">
        <v>752</v>
      </c>
      <c r="B755" s="2" t="e">
        <f>VLOOKUP(A755, tblSalaries[[#All],[Selected Region]:[Salary in USD]], 6, FALSE)</f>
        <v>#N/A</v>
      </c>
      <c r="C755" t="e">
        <f>VLOOKUP(A755, tblSalaries[[#All],[Selected Region]:[Years of Experience]], 14, FALSE)</f>
        <v>#N/A</v>
      </c>
      <c r="D755" t="e">
        <f>VLOOKUP(A755, tblSalaries[[#All],[Selected Region]:[Hrs]], 13, FALSE)</f>
        <v>#N/A</v>
      </c>
    </row>
    <row r="756" spans="1:4">
      <c r="A756">
        <v>753</v>
      </c>
      <c r="B756" s="2" t="e">
        <f>VLOOKUP(A756, tblSalaries[[#All],[Selected Region]:[Salary in USD]], 6, FALSE)</f>
        <v>#N/A</v>
      </c>
      <c r="C756" t="e">
        <f>VLOOKUP(A756, tblSalaries[[#All],[Selected Region]:[Years of Experience]], 14, FALSE)</f>
        <v>#N/A</v>
      </c>
      <c r="D756" t="e">
        <f>VLOOKUP(A756, tblSalaries[[#All],[Selected Region]:[Hrs]], 13, FALSE)</f>
        <v>#N/A</v>
      </c>
    </row>
    <row r="757" spans="1:4">
      <c r="A757">
        <v>754</v>
      </c>
      <c r="B757" s="2" t="e">
        <f>VLOOKUP(A757, tblSalaries[[#All],[Selected Region]:[Salary in USD]], 6, FALSE)</f>
        <v>#N/A</v>
      </c>
      <c r="C757" t="e">
        <f>VLOOKUP(A757, tblSalaries[[#All],[Selected Region]:[Years of Experience]], 14, FALSE)</f>
        <v>#N/A</v>
      </c>
      <c r="D757" t="e">
        <f>VLOOKUP(A757, tblSalaries[[#All],[Selected Region]:[Hrs]], 13, FALSE)</f>
        <v>#N/A</v>
      </c>
    </row>
    <row r="758" spans="1:4">
      <c r="A758">
        <v>755</v>
      </c>
      <c r="B758" s="2" t="e">
        <f>VLOOKUP(A758, tblSalaries[[#All],[Selected Region]:[Salary in USD]], 6, FALSE)</f>
        <v>#N/A</v>
      </c>
      <c r="C758" t="e">
        <f>VLOOKUP(A758, tblSalaries[[#All],[Selected Region]:[Years of Experience]], 14, FALSE)</f>
        <v>#N/A</v>
      </c>
      <c r="D758" t="e">
        <f>VLOOKUP(A758, tblSalaries[[#All],[Selected Region]:[Hrs]], 13, FALSE)</f>
        <v>#N/A</v>
      </c>
    </row>
    <row r="759" spans="1:4">
      <c r="A759">
        <v>756</v>
      </c>
      <c r="B759" s="2" t="e">
        <f>VLOOKUP(A759, tblSalaries[[#All],[Selected Region]:[Salary in USD]], 6, FALSE)</f>
        <v>#N/A</v>
      </c>
      <c r="C759" t="e">
        <f>VLOOKUP(A759, tblSalaries[[#All],[Selected Region]:[Years of Experience]], 14, FALSE)</f>
        <v>#N/A</v>
      </c>
      <c r="D759" t="e">
        <f>VLOOKUP(A759, tblSalaries[[#All],[Selected Region]:[Hrs]], 13, FALSE)</f>
        <v>#N/A</v>
      </c>
    </row>
    <row r="760" spans="1:4">
      <c r="A760">
        <v>757</v>
      </c>
      <c r="B760" s="2" t="e">
        <f>VLOOKUP(A760, tblSalaries[[#All],[Selected Region]:[Salary in USD]], 6, FALSE)</f>
        <v>#N/A</v>
      </c>
      <c r="C760" t="e">
        <f>VLOOKUP(A760, tblSalaries[[#All],[Selected Region]:[Years of Experience]], 14, FALSE)</f>
        <v>#N/A</v>
      </c>
      <c r="D760" t="e">
        <f>VLOOKUP(A760, tblSalaries[[#All],[Selected Region]:[Hrs]], 13, FALSE)</f>
        <v>#N/A</v>
      </c>
    </row>
    <row r="761" spans="1:4">
      <c r="A761">
        <v>758</v>
      </c>
      <c r="B761" s="2" t="e">
        <f>VLOOKUP(A761, tblSalaries[[#All],[Selected Region]:[Salary in USD]], 6, FALSE)</f>
        <v>#N/A</v>
      </c>
      <c r="C761" t="e">
        <f>VLOOKUP(A761, tblSalaries[[#All],[Selected Region]:[Years of Experience]], 14, FALSE)</f>
        <v>#N/A</v>
      </c>
      <c r="D761" t="e">
        <f>VLOOKUP(A761, tblSalaries[[#All],[Selected Region]:[Hrs]], 13, FALSE)</f>
        <v>#N/A</v>
      </c>
    </row>
    <row r="762" spans="1:4">
      <c r="A762">
        <v>759</v>
      </c>
      <c r="B762" s="2" t="e">
        <f>VLOOKUP(A762, tblSalaries[[#All],[Selected Region]:[Salary in USD]], 6, FALSE)</f>
        <v>#N/A</v>
      </c>
      <c r="C762" t="e">
        <f>VLOOKUP(A762, tblSalaries[[#All],[Selected Region]:[Years of Experience]], 14, FALSE)</f>
        <v>#N/A</v>
      </c>
      <c r="D762" t="e">
        <f>VLOOKUP(A762, tblSalaries[[#All],[Selected Region]:[Hrs]], 13, FALSE)</f>
        <v>#N/A</v>
      </c>
    </row>
    <row r="763" spans="1:4">
      <c r="A763">
        <v>760</v>
      </c>
      <c r="B763" s="2" t="e">
        <f>VLOOKUP(A763, tblSalaries[[#All],[Selected Region]:[Salary in USD]], 6, FALSE)</f>
        <v>#N/A</v>
      </c>
      <c r="C763" t="e">
        <f>VLOOKUP(A763, tblSalaries[[#All],[Selected Region]:[Years of Experience]], 14, FALSE)</f>
        <v>#N/A</v>
      </c>
      <c r="D763" t="e">
        <f>VLOOKUP(A763, tblSalaries[[#All],[Selected Region]:[Hrs]], 13, FALSE)</f>
        <v>#N/A</v>
      </c>
    </row>
    <row r="764" spans="1:4">
      <c r="A764">
        <v>761</v>
      </c>
      <c r="B764" s="2" t="e">
        <f>VLOOKUP(A764, tblSalaries[[#All],[Selected Region]:[Salary in USD]], 6, FALSE)</f>
        <v>#N/A</v>
      </c>
      <c r="C764" t="e">
        <f>VLOOKUP(A764, tblSalaries[[#All],[Selected Region]:[Years of Experience]], 14, FALSE)</f>
        <v>#N/A</v>
      </c>
      <c r="D764" t="e">
        <f>VLOOKUP(A764, tblSalaries[[#All],[Selected Region]:[Hrs]], 13, FALSE)</f>
        <v>#N/A</v>
      </c>
    </row>
    <row r="765" spans="1:4">
      <c r="A765">
        <v>762</v>
      </c>
      <c r="B765" s="2" t="e">
        <f>VLOOKUP(A765, tblSalaries[[#All],[Selected Region]:[Salary in USD]], 6, FALSE)</f>
        <v>#N/A</v>
      </c>
      <c r="C765" t="e">
        <f>VLOOKUP(A765, tblSalaries[[#All],[Selected Region]:[Years of Experience]], 14, FALSE)</f>
        <v>#N/A</v>
      </c>
      <c r="D765" t="e">
        <f>VLOOKUP(A765, tblSalaries[[#All],[Selected Region]:[Hrs]], 13, FALSE)</f>
        <v>#N/A</v>
      </c>
    </row>
    <row r="766" spans="1:4">
      <c r="A766">
        <v>763</v>
      </c>
      <c r="B766" s="2" t="e">
        <f>VLOOKUP(A766, tblSalaries[[#All],[Selected Region]:[Salary in USD]], 6, FALSE)</f>
        <v>#N/A</v>
      </c>
      <c r="C766" t="e">
        <f>VLOOKUP(A766, tblSalaries[[#All],[Selected Region]:[Years of Experience]], 14, FALSE)</f>
        <v>#N/A</v>
      </c>
      <c r="D766" t="e">
        <f>VLOOKUP(A766, tblSalaries[[#All],[Selected Region]:[Hrs]], 13, FALSE)</f>
        <v>#N/A</v>
      </c>
    </row>
    <row r="767" spans="1:4">
      <c r="A767">
        <v>764</v>
      </c>
      <c r="B767" s="2" t="e">
        <f>VLOOKUP(A767, tblSalaries[[#All],[Selected Region]:[Salary in USD]], 6, FALSE)</f>
        <v>#N/A</v>
      </c>
      <c r="C767" t="e">
        <f>VLOOKUP(A767, tblSalaries[[#All],[Selected Region]:[Years of Experience]], 14, FALSE)</f>
        <v>#N/A</v>
      </c>
      <c r="D767" t="e">
        <f>VLOOKUP(A767, tblSalaries[[#All],[Selected Region]:[Hrs]], 13, FALSE)</f>
        <v>#N/A</v>
      </c>
    </row>
    <row r="768" spans="1:4">
      <c r="A768">
        <v>765</v>
      </c>
      <c r="B768" s="2" t="e">
        <f>VLOOKUP(A768, tblSalaries[[#All],[Selected Region]:[Salary in USD]], 6, FALSE)</f>
        <v>#N/A</v>
      </c>
      <c r="C768" t="e">
        <f>VLOOKUP(A768, tblSalaries[[#All],[Selected Region]:[Years of Experience]], 14, FALSE)</f>
        <v>#N/A</v>
      </c>
      <c r="D768" t="e">
        <f>VLOOKUP(A768, tblSalaries[[#All],[Selected Region]:[Hrs]], 13, FALSE)</f>
        <v>#N/A</v>
      </c>
    </row>
    <row r="769" spans="1:4">
      <c r="A769">
        <v>766</v>
      </c>
      <c r="B769" s="2" t="e">
        <f>VLOOKUP(A769, tblSalaries[[#All],[Selected Region]:[Salary in USD]], 6, FALSE)</f>
        <v>#N/A</v>
      </c>
      <c r="C769" t="e">
        <f>VLOOKUP(A769, tblSalaries[[#All],[Selected Region]:[Years of Experience]], 14, FALSE)</f>
        <v>#N/A</v>
      </c>
      <c r="D769" t="e">
        <f>VLOOKUP(A769, tblSalaries[[#All],[Selected Region]:[Hrs]], 13, FALSE)</f>
        <v>#N/A</v>
      </c>
    </row>
    <row r="770" spans="1:4">
      <c r="A770">
        <v>767</v>
      </c>
      <c r="B770" s="2" t="e">
        <f>VLOOKUP(A770, tblSalaries[[#All],[Selected Region]:[Salary in USD]], 6, FALSE)</f>
        <v>#N/A</v>
      </c>
      <c r="C770" t="e">
        <f>VLOOKUP(A770, tblSalaries[[#All],[Selected Region]:[Years of Experience]], 14, FALSE)</f>
        <v>#N/A</v>
      </c>
      <c r="D770" t="e">
        <f>VLOOKUP(A770, tblSalaries[[#All],[Selected Region]:[Hrs]], 13, FALSE)</f>
        <v>#N/A</v>
      </c>
    </row>
    <row r="771" spans="1:4">
      <c r="A771">
        <v>768</v>
      </c>
      <c r="B771" s="2" t="e">
        <f>VLOOKUP(A771, tblSalaries[[#All],[Selected Region]:[Salary in USD]], 6, FALSE)</f>
        <v>#N/A</v>
      </c>
      <c r="C771" t="e">
        <f>VLOOKUP(A771, tblSalaries[[#All],[Selected Region]:[Years of Experience]], 14, FALSE)</f>
        <v>#N/A</v>
      </c>
      <c r="D771" t="e">
        <f>VLOOKUP(A771, tblSalaries[[#All],[Selected Region]:[Hrs]], 13, FALSE)</f>
        <v>#N/A</v>
      </c>
    </row>
    <row r="772" spans="1:4">
      <c r="A772">
        <v>769</v>
      </c>
      <c r="B772" s="2" t="e">
        <f>VLOOKUP(A772, tblSalaries[[#All],[Selected Region]:[Salary in USD]], 6, FALSE)</f>
        <v>#N/A</v>
      </c>
      <c r="C772" t="e">
        <f>VLOOKUP(A772, tblSalaries[[#All],[Selected Region]:[Years of Experience]], 14, FALSE)</f>
        <v>#N/A</v>
      </c>
      <c r="D772" t="e">
        <f>VLOOKUP(A772, tblSalaries[[#All],[Selected Region]:[Hrs]], 13, FALSE)</f>
        <v>#N/A</v>
      </c>
    </row>
    <row r="773" spans="1:4">
      <c r="A773">
        <v>770</v>
      </c>
      <c r="B773" s="2" t="e">
        <f>VLOOKUP(A773, tblSalaries[[#All],[Selected Region]:[Salary in USD]], 6, FALSE)</f>
        <v>#N/A</v>
      </c>
      <c r="C773" t="e">
        <f>VLOOKUP(A773, tblSalaries[[#All],[Selected Region]:[Years of Experience]], 14, FALSE)</f>
        <v>#N/A</v>
      </c>
      <c r="D773" t="e">
        <f>VLOOKUP(A773, tblSalaries[[#All],[Selected Region]:[Hrs]], 13, FALSE)</f>
        <v>#N/A</v>
      </c>
    </row>
    <row r="774" spans="1:4">
      <c r="A774">
        <v>771</v>
      </c>
      <c r="B774" s="2" t="e">
        <f>VLOOKUP(A774, tblSalaries[[#All],[Selected Region]:[Salary in USD]], 6, FALSE)</f>
        <v>#N/A</v>
      </c>
      <c r="C774" t="e">
        <f>VLOOKUP(A774, tblSalaries[[#All],[Selected Region]:[Years of Experience]], 14, FALSE)</f>
        <v>#N/A</v>
      </c>
      <c r="D774" t="e">
        <f>VLOOKUP(A774, tblSalaries[[#All],[Selected Region]:[Hrs]], 13, FALSE)</f>
        <v>#N/A</v>
      </c>
    </row>
    <row r="775" spans="1:4">
      <c r="A775">
        <v>772</v>
      </c>
      <c r="B775" s="2" t="e">
        <f>VLOOKUP(A775, tblSalaries[[#All],[Selected Region]:[Salary in USD]], 6, FALSE)</f>
        <v>#N/A</v>
      </c>
      <c r="C775" t="e">
        <f>VLOOKUP(A775, tblSalaries[[#All],[Selected Region]:[Years of Experience]], 14, FALSE)</f>
        <v>#N/A</v>
      </c>
      <c r="D775" t="e">
        <f>VLOOKUP(A775, tblSalaries[[#All],[Selected Region]:[Hrs]], 13, FALSE)</f>
        <v>#N/A</v>
      </c>
    </row>
    <row r="776" spans="1:4">
      <c r="A776">
        <v>773</v>
      </c>
      <c r="B776" s="2" t="e">
        <f>VLOOKUP(A776, tblSalaries[[#All],[Selected Region]:[Salary in USD]], 6, FALSE)</f>
        <v>#N/A</v>
      </c>
      <c r="C776" t="e">
        <f>VLOOKUP(A776, tblSalaries[[#All],[Selected Region]:[Years of Experience]], 14, FALSE)</f>
        <v>#N/A</v>
      </c>
      <c r="D776" t="e">
        <f>VLOOKUP(A776, tblSalaries[[#All],[Selected Region]:[Hrs]], 13, FALSE)</f>
        <v>#N/A</v>
      </c>
    </row>
    <row r="777" spans="1:4">
      <c r="A777">
        <v>774</v>
      </c>
      <c r="B777" s="2" t="e">
        <f>VLOOKUP(A777, tblSalaries[[#All],[Selected Region]:[Salary in USD]], 6, FALSE)</f>
        <v>#N/A</v>
      </c>
      <c r="C777" t="e">
        <f>VLOOKUP(A777, tblSalaries[[#All],[Selected Region]:[Years of Experience]], 14, FALSE)</f>
        <v>#N/A</v>
      </c>
      <c r="D777" t="e">
        <f>VLOOKUP(A777, tblSalaries[[#All],[Selected Region]:[Hrs]], 13, FALSE)</f>
        <v>#N/A</v>
      </c>
    </row>
    <row r="778" spans="1:4">
      <c r="A778">
        <v>775</v>
      </c>
      <c r="B778" s="2" t="e">
        <f>VLOOKUP(A778, tblSalaries[[#All],[Selected Region]:[Salary in USD]], 6, FALSE)</f>
        <v>#N/A</v>
      </c>
      <c r="C778" t="e">
        <f>VLOOKUP(A778, tblSalaries[[#All],[Selected Region]:[Years of Experience]], 14, FALSE)</f>
        <v>#N/A</v>
      </c>
      <c r="D778" t="e">
        <f>VLOOKUP(A778, tblSalaries[[#All],[Selected Region]:[Hrs]], 13, FALSE)</f>
        <v>#N/A</v>
      </c>
    </row>
    <row r="779" spans="1:4">
      <c r="A779">
        <v>776</v>
      </c>
      <c r="B779" s="2" t="e">
        <f>VLOOKUP(A779, tblSalaries[[#All],[Selected Region]:[Salary in USD]], 6, FALSE)</f>
        <v>#N/A</v>
      </c>
      <c r="C779" t="e">
        <f>VLOOKUP(A779, tblSalaries[[#All],[Selected Region]:[Years of Experience]], 14, FALSE)</f>
        <v>#N/A</v>
      </c>
      <c r="D779" t="e">
        <f>VLOOKUP(A779, tblSalaries[[#All],[Selected Region]:[Hrs]], 13, FALSE)</f>
        <v>#N/A</v>
      </c>
    </row>
    <row r="780" spans="1:4">
      <c r="A780">
        <v>777</v>
      </c>
      <c r="B780" s="2" t="e">
        <f>VLOOKUP(A780, tblSalaries[[#All],[Selected Region]:[Salary in USD]], 6, FALSE)</f>
        <v>#N/A</v>
      </c>
      <c r="C780" t="e">
        <f>VLOOKUP(A780, tblSalaries[[#All],[Selected Region]:[Years of Experience]], 14, FALSE)</f>
        <v>#N/A</v>
      </c>
      <c r="D780" t="e">
        <f>VLOOKUP(A780, tblSalaries[[#All],[Selected Region]:[Hrs]], 13, FALSE)</f>
        <v>#N/A</v>
      </c>
    </row>
    <row r="781" spans="1:4">
      <c r="A781">
        <v>778</v>
      </c>
      <c r="B781" s="2" t="e">
        <f>VLOOKUP(A781, tblSalaries[[#All],[Selected Region]:[Salary in USD]], 6, FALSE)</f>
        <v>#N/A</v>
      </c>
      <c r="C781" t="e">
        <f>VLOOKUP(A781, tblSalaries[[#All],[Selected Region]:[Years of Experience]], 14, FALSE)</f>
        <v>#N/A</v>
      </c>
      <c r="D781" t="e">
        <f>VLOOKUP(A781, tblSalaries[[#All],[Selected Region]:[Hrs]], 13, FALSE)</f>
        <v>#N/A</v>
      </c>
    </row>
    <row r="782" spans="1:4">
      <c r="A782">
        <v>779</v>
      </c>
      <c r="B782" s="2" t="e">
        <f>VLOOKUP(A782, tblSalaries[[#All],[Selected Region]:[Salary in USD]], 6, FALSE)</f>
        <v>#N/A</v>
      </c>
      <c r="C782" t="e">
        <f>VLOOKUP(A782, tblSalaries[[#All],[Selected Region]:[Years of Experience]], 14, FALSE)</f>
        <v>#N/A</v>
      </c>
      <c r="D782" t="e">
        <f>VLOOKUP(A782, tblSalaries[[#All],[Selected Region]:[Hrs]], 13, FALSE)</f>
        <v>#N/A</v>
      </c>
    </row>
    <row r="783" spans="1:4">
      <c r="A783">
        <v>780</v>
      </c>
      <c r="B783" s="2" t="e">
        <f>VLOOKUP(A783, tblSalaries[[#All],[Selected Region]:[Salary in USD]], 6, FALSE)</f>
        <v>#N/A</v>
      </c>
      <c r="C783" t="e">
        <f>VLOOKUP(A783, tblSalaries[[#All],[Selected Region]:[Years of Experience]], 14, FALSE)</f>
        <v>#N/A</v>
      </c>
      <c r="D783" t="e">
        <f>VLOOKUP(A783, tblSalaries[[#All],[Selected Region]:[Hrs]], 13, FALSE)</f>
        <v>#N/A</v>
      </c>
    </row>
    <row r="784" spans="1:4">
      <c r="A784">
        <v>781</v>
      </c>
      <c r="B784" s="2" t="e">
        <f>VLOOKUP(A784, tblSalaries[[#All],[Selected Region]:[Salary in USD]], 6, FALSE)</f>
        <v>#N/A</v>
      </c>
      <c r="C784" t="e">
        <f>VLOOKUP(A784, tblSalaries[[#All],[Selected Region]:[Years of Experience]], 14, FALSE)</f>
        <v>#N/A</v>
      </c>
      <c r="D784" t="e">
        <f>VLOOKUP(A784, tblSalaries[[#All],[Selected Region]:[Hrs]], 13, FALSE)</f>
        <v>#N/A</v>
      </c>
    </row>
    <row r="785" spans="1:4">
      <c r="A785">
        <v>782</v>
      </c>
      <c r="B785" s="2" t="e">
        <f>VLOOKUP(A785, tblSalaries[[#All],[Selected Region]:[Salary in USD]], 6, FALSE)</f>
        <v>#N/A</v>
      </c>
      <c r="C785" t="e">
        <f>VLOOKUP(A785, tblSalaries[[#All],[Selected Region]:[Years of Experience]], 14, FALSE)</f>
        <v>#N/A</v>
      </c>
      <c r="D785" t="e">
        <f>VLOOKUP(A785, tblSalaries[[#All],[Selected Region]:[Hrs]], 13, FALSE)</f>
        <v>#N/A</v>
      </c>
    </row>
    <row r="786" spans="1:4">
      <c r="A786">
        <v>783</v>
      </c>
      <c r="B786" s="2" t="e">
        <f>VLOOKUP(A786, tblSalaries[[#All],[Selected Region]:[Salary in USD]], 6, FALSE)</f>
        <v>#N/A</v>
      </c>
      <c r="C786" t="e">
        <f>VLOOKUP(A786, tblSalaries[[#All],[Selected Region]:[Years of Experience]], 14, FALSE)</f>
        <v>#N/A</v>
      </c>
      <c r="D786" t="e">
        <f>VLOOKUP(A786, tblSalaries[[#All],[Selected Region]:[Hrs]], 13, FALSE)</f>
        <v>#N/A</v>
      </c>
    </row>
    <row r="787" spans="1:4">
      <c r="A787">
        <v>784</v>
      </c>
      <c r="B787" s="2" t="e">
        <f>VLOOKUP(A787, tblSalaries[[#All],[Selected Region]:[Salary in USD]], 6, FALSE)</f>
        <v>#N/A</v>
      </c>
      <c r="C787" t="e">
        <f>VLOOKUP(A787, tblSalaries[[#All],[Selected Region]:[Years of Experience]], 14, FALSE)</f>
        <v>#N/A</v>
      </c>
      <c r="D787" t="e">
        <f>VLOOKUP(A787, tblSalaries[[#All],[Selected Region]:[Hrs]], 13, FALSE)</f>
        <v>#N/A</v>
      </c>
    </row>
    <row r="788" spans="1:4">
      <c r="A788">
        <v>785</v>
      </c>
      <c r="B788" s="2" t="e">
        <f>VLOOKUP(A788, tblSalaries[[#All],[Selected Region]:[Salary in USD]], 6, FALSE)</f>
        <v>#N/A</v>
      </c>
      <c r="C788" t="e">
        <f>VLOOKUP(A788, tblSalaries[[#All],[Selected Region]:[Years of Experience]], 14, FALSE)</f>
        <v>#N/A</v>
      </c>
      <c r="D788" t="e">
        <f>VLOOKUP(A788, tblSalaries[[#All],[Selected Region]:[Hrs]], 13, FALSE)</f>
        <v>#N/A</v>
      </c>
    </row>
    <row r="789" spans="1:4">
      <c r="A789">
        <v>786</v>
      </c>
      <c r="B789" s="2" t="e">
        <f>VLOOKUP(A789, tblSalaries[[#All],[Selected Region]:[Salary in USD]], 6, FALSE)</f>
        <v>#N/A</v>
      </c>
      <c r="C789" t="e">
        <f>VLOOKUP(A789, tblSalaries[[#All],[Selected Region]:[Years of Experience]], 14, FALSE)</f>
        <v>#N/A</v>
      </c>
      <c r="D789" t="e">
        <f>VLOOKUP(A789, tblSalaries[[#All],[Selected Region]:[Hrs]], 13, FALSE)</f>
        <v>#N/A</v>
      </c>
    </row>
    <row r="790" spans="1:4">
      <c r="A790">
        <v>787</v>
      </c>
      <c r="B790" s="2" t="e">
        <f>VLOOKUP(A790, tblSalaries[[#All],[Selected Region]:[Salary in USD]], 6, FALSE)</f>
        <v>#N/A</v>
      </c>
      <c r="C790" t="e">
        <f>VLOOKUP(A790, tblSalaries[[#All],[Selected Region]:[Years of Experience]], 14, FALSE)</f>
        <v>#N/A</v>
      </c>
      <c r="D790" t="e">
        <f>VLOOKUP(A790, tblSalaries[[#All],[Selected Region]:[Hrs]], 13, FALSE)</f>
        <v>#N/A</v>
      </c>
    </row>
    <row r="791" spans="1:4">
      <c r="A791">
        <v>788</v>
      </c>
      <c r="B791" s="2" t="e">
        <f>VLOOKUP(A791, tblSalaries[[#All],[Selected Region]:[Salary in USD]], 6, FALSE)</f>
        <v>#N/A</v>
      </c>
      <c r="C791" t="e">
        <f>VLOOKUP(A791, tblSalaries[[#All],[Selected Region]:[Years of Experience]], 14, FALSE)</f>
        <v>#N/A</v>
      </c>
      <c r="D791" t="e">
        <f>VLOOKUP(A791, tblSalaries[[#All],[Selected Region]:[Hrs]], 13, FALSE)</f>
        <v>#N/A</v>
      </c>
    </row>
    <row r="792" spans="1:4">
      <c r="A792">
        <v>789</v>
      </c>
      <c r="B792" s="2" t="e">
        <f>VLOOKUP(A792, tblSalaries[[#All],[Selected Region]:[Salary in USD]], 6, FALSE)</f>
        <v>#N/A</v>
      </c>
      <c r="C792" t="e">
        <f>VLOOKUP(A792, tblSalaries[[#All],[Selected Region]:[Years of Experience]], 14, FALSE)</f>
        <v>#N/A</v>
      </c>
      <c r="D792" t="e">
        <f>VLOOKUP(A792, tblSalaries[[#All],[Selected Region]:[Hrs]], 13, FALSE)</f>
        <v>#N/A</v>
      </c>
    </row>
    <row r="793" spans="1:4">
      <c r="A793">
        <v>790</v>
      </c>
      <c r="B793" s="2" t="e">
        <f>VLOOKUP(A793, tblSalaries[[#All],[Selected Region]:[Salary in USD]], 6, FALSE)</f>
        <v>#N/A</v>
      </c>
      <c r="C793" t="e">
        <f>VLOOKUP(A793, tblSalaries[[#All],[Selected Region]:[Years of Experience]], 14, FALSE)</f>
        <v>#N/A</v>
      </c>
      <c r="D793" t="e">
        <f>VLOOKUP(A793, tblSalaries[[#All],[Selected Region]:[Hrs]], 13, FALSE)</f>
        <v>#N/A</v>
      </c>
    </row>
    <row r="794" spans="1:4">
      <c r="A794">
        <v>791</v>
      </c>
      <c r="B794" s="2" t="e">
        <f>VLOOKUP(A794, tblSalaries[[#All],[Selected Region]:[Salary in USD]], 6, FALSE)</f>
        <v>#N/A</v>
      </c>
      <c r="C794" t="e">
        <f>VLOOKUP(A794, tblSalaries[[#All],[Selected Region]:[Years of Experience]], 14, FALSE)</f>
        <v>#N/A</v>
      </c>
      <c r="D794" t="e">
        <f>VLOOKUP(A794, tblSalaries[[#All],[Selected Region]:[Hrs]], 13, FALSE)</f>
        <v>#N/A</v>
      </c>
    </row>
    <row r="795" spans="1:4">
      <c r="A795">
        <v>792</v>
      </c>
      <c r="B795" s="2" t="e">
        <f>VLOOKUP(A795, tblSalaries[[#All],[Selected Region]:[Salary in USD]], 6, FALSE)</f>
        <v>#N/A</v>
      </c>
      <c r="C795" t="e">
        <f>VLOOKUP(A795, tblSalaries[[#All],[Selected Region]:[Years of Experience]], 14, FALSE)</f>
        <v>#N/A</v>
      </c>
      <c r="D795" t="e">
        <f>VLOOKUP(A795, tblSalaries[[#All],[Selected Region]:[Hrs]], 13, FALSE)</f>
        <v>#N/A</v>
      </c>
    </row>
    <row r="796" spans="1:4">
      <c r="A796">
        <v>793</v>
      </c>
      <c r="B796" s="2" t="e">
        <f>VLOOKUP(A796, tblSalaries[[#All],[Selected Region]:[Salary in USD]], 6, FALSE)</f>
        <v>#N/A</v>
      </c>
      <c r="C796" t="e">
        <f>VLOOKUP(A796, tblSalaries[[#All],[Selected Region]:[Years of Experience]], 14, FALSE)</f>
        <v>#N/A</v>
      </c>
      <c r="D796" t="e">
        <f>VLOOKUP(A796, tblSalaries[[#All],[Selected Region]:[Hrs]], 13, FALSE)</f>
        <v>#N/A</v>
      </c>
    </row>
    <row r="797" spans="1:4">
      <c r="A797">
        <v>794</v>
      </c>
      <c r="B797" s="2" t="e">
        <f>VLOOKUP(A797, tblSalaries[[#All],[Selected Region]:[Salary in USD]], 6, FALSE)</f>
        <v>#N/A</v>
      </c>
      <c r="C797" t="e">
        <f>VLOOKUP(A797, tblSalaries[[#All],[Selected Region]:[Years of Experience]], 14, FALSE)</f>
        <v>#N/A</v>
      </c>
      <c r="D797" t="e">
        <f>VLOOKUP(A797, tblSalaries[[#All],[Selected Region]:[Hrs]], 13, FALSE)</f>
        <v>#N/A</v>
      </c>
    </row>
    <row r="798" spans="1:4">
      <c r="A798">
        <v>795</v>
      </c>
      <c r="B798" s="2" t="e">
        <f>VLOOKUP(A798, tblSalaries[[#All],[Selected Region]:[Salary in USD]], 6, FALSE)</f>
        <v>#N/A</v>
      </c>
      <c r="C798" t="e">
        <f>VLOOKUP(A798, tblSalaries[[#All],[Selected Region]:[Years of Experience]], 14, FALSE)</f>
        <v>#N/A</v>
      </c>
      <c r="D798" t="e">
        <f>VLOOKUP(A798, tblSalaries[[#All],[Selected Region]:[Hrs]], 13, FALSE)</f>
        <v>#N/A</v>
      </c>
    </row>
    <row r="799" spans="1:4">
      <c r="A799">
        <v>796</v>
      </c>
      <c r="B799" s="2" t="e">
        <f>VLOOKUP(A799, tblSalaries[[#All],[Selected Region]:[Salary in USD]], 6, FALSE)</f>
        <v>#N/A</v>
      </c>
      <c r="C799" t="e">
        <f>VLOOKUP(A799, tblSalaries[[#All],[Selected Region]:[Years of Experience]], 14, FALSE)</f>
        <v>#N/A</v>
      </c>
      <c r="D799" t="e">
        <f>VLOOKUP(A799, tblSalaries[[#All],[Selected Region]:[Hrs]], 13, FALSE)</f>
        <v>#N/A</v>
      </c>
    </row>
    <row r="800" spans="1:4">
      <c r="A800">
        <v>797</v>
      </c>
      <c r="B800" s="2" t="e">
        <f>VLOOKUP(A800, tblSalaries[[#All],[Selected Region]:[Salary in USD]], 6, FALSE)</f>
        <v>#N/A</v>
      </c>
      <c r="C800" t="e">
        <f>VLOOKUP(A800, tblSalaries[[#All],[Selected Region]:[Years of Experience]], 14, FALSE)</f>
        <v>#N/A</v>
      </c>
      <c r="D800" t="e">
        <f>VLOOKUP(A800, tblSalaries[[#All],[Selected Region]:[Hrs]], 13, FALSE)</f>
        <v>#N/A</v>
      </c>
    </row>
    <row r="801" spans="1:4">
      <c r="A801">
        <v>798</v>
      </c>
      <c r="B801" s="2" t="e">
        <f>VLOOKUP(A801, tblSalaries[[#All],[Selected Region]:[Salary in USD]], 6, FALSE)</f>
        <v>#N/A</v>
      </c>
      <c r="C801" t="e">
        <f>VLOOKUP(A801, tblSalaries[[#All],[Selected Region]:[Years of Experience]], 14, FALSE)</f>
        <v>#N/A</v>
      </c>
      <c r="D801" t="e">
        <f>VLOOKUP(A801, tblSalaries[[#All],[Selected Region]:[Hrs]], 13, FALSE)</f>
        <v>#N/A</v>
      </c>
    </row>
    <row r="802" spans="1:4">
      <c r="A802">
        <v>799</v>
      </c>
      <c r="B802" s="2" t="e">
        <f>VLOOKUP(A802, tblSalaries[[#All],[Selected Region]:[Salary in USD]], 6, FALSE)</f>
        <v>#N/A</v>
      </c>
      <c r="C802" t="e">
        <f>VLOOKUP(A802, tblSalaries[[#All],[Selected Region]:[Years of Experience]], 14, FALSE)</f>
        <v>#N/A</v>
      </c>
      <c r="D802" t="e">
        <f>VLOOKUP(A802, tblSalaries[[#All],[Selected Region]:[Hrs]], 13, FALSE)</f>
        <v>#N/A</v>
      </c>
    </row>
    <row r="803" spans="1:4">
      <c r="A803">
        <v>800</v>
      </c>
      <c r="B803" s="2" t="e">
        <f>VLOOKUP(A803, tblSalaries[[#All],[Selected Region]:[Salary in USD]], 6, FALSE)</f>
        <v>#N/A</v>
      </c>
      <c r="C803" t="e">
        <f>VLOOKUP(A803, tblSalaries[[#All],[Selected Region]:[Years of Experience]], 14, FALSE)</f>
        <v>#N/A</v>
      </c>
      <c r="D803" t="e">
        <f>VLOOKUP(A803, tblSalaries[[#All],[Selected Region]:[Hrs]], 13, FALSE)</f>
        <v>#N/A</v>
      </c>
    </row>
    <row r="804" spans="1:4">
      <c r="A804">
        <v>801</v>
      </c>
      <c r="B804" s="2" t="e">
        <f>VLOOKUP(A804, tblSalaries[[#All],[Selected Region]:[Salary in USD]], 6, FALSE)</f>
        <v>#N/A</v>
      </c>
      <c r="C804" t="e">
        <f>VLOOKUP(A804, tblSalaries[[#All],[Selected Region]:[Years of Experience]], 14, FALSE)</f>
        <v>#N/A</v>
      </c>
      <c r="D804" t="e">
        <f>VLOOKUP(A804, tblSalaries[[#All],[Selected Region]:[Hrs]], 13, FALSE)</f>
        <v>#N/A</v>
      </c>
    </row>
    <row r="805" spans="1:4">
      <c r="A805">
        <v>802</v>
      </c>
      <c r="B805" s="2" t="e">
        <f>VLOOKUP(A805, tblSalaries[[#All],[Selected Region]:[Salary in USD]], 6, FALSE)</f>
        <v>#N/A</v>
      </c>
      <c r="C805" t="e">
        <f>VLOOKUP(A805, tblSalaries[[#All],[Selected Region]:[Years of Experience]], 14, FALSE)</f>
        <v>#N/A</v>
      </c>
      <c r="D805" t="e">
        <f>VLOOKUP(A805, tblSalaries[[#All],[Selected Region]:[Hrs]], 13, FALSE)</f>
        <v>#N/A</v>
      </c>
    </row>
    <row r="806" spans="1:4">
      <c r="A806">
        <v>803</v>
      </c>
      <c r="B806" s="2" t="e">
        <f>VLOOKUP(A806, tblSalaries[[#All],[Selected Region]:[Salary in USD]], 6, FALSE)</f>
        <v>#N/A</v>
      </c>
      <c r="C806" t="e">
        <f>VLOOKUP(A806, tblSalaries[[#All],[Selected Region]:[Years of Experience]], 14, FALSE)</f>
        <v>#N/A</v>
      </c>
      <c r="D806" t="e">
        <f>VLOOKUP(A806, tblSalaries[[#All],[Selected Region]:[Hrs]], 13, FALSE)</f>
        <v>#N/A</v>
      </c>
    </row>
    <row r="807" spans="1:4">
      <c r="A807">
        <v>804</v>
      </c>
      <c r="B807" s="2" t="e">
        <f>VLOOKUP(A807, tblSalaries[[#All],[Selected Region]:[Salary in USD]], 6, FALSE)</f>
        <v>#N/A</v>
      </c>
      <c r="C807" t="e">
        <f>VLOOKUP(A807, tblSalaries[[#All],[Selected Region]:[Years of Experience]], 14, FALSE)</f>
        <v>#N/A</v>
      </c>
      <c r="D807" t="e">
        <f>VLOOKUP(A807, tblSalaries[[#All],[Selected Region]:[Hrs]], 13, FALSE)</f>
        <v>#N/A</v>
      </c>
    </row>
    <row r="808" spans="1:4">
      <c r="A808">
        <v>805</v>
      </c>
      <c r="B808" s="2" t="e">
        <f>VLOOKUP(A808, tblSalaries[[#All],[Selected Region]:[Salary in USD]], 6, FALSE)</f>
        <v>#N/A</v>
      </c>
      <c r="C808" t="e">
        <f>VLOOKUP(A808, tblSalaries[[#All],[Selected Region]:[Years of Experience]], 14, FALSE)</f>
        <v>#N/A</v>
      </c>
      <c r="D808" t="e">
        <f>VLOOKUP(A808, tblSalaries[[#All],[Selected Region]:[Hrs]], 13, FALSE)</f>
        <v>#N/A</v>
      </c>
    </row>
    <row r="809" spans="1:4">
      <c r="A809">
        <v>806</v>
      </c>
      <c r="B809" s="2" t="e">
        <f>VLOOKUP(A809, tblSalaries[[#All],[Selected Region]:[Salary in USD]], 6, FALSE)</f>
        <v>#N/A</v>
      </c>
      <c r="C809" t="e">
        <f>VLOOKUP(A809, tblSalaries[[#All],[Selected Region]:[Years of Experience]], 14, FALSE)</f>
        <v>#N/A</v>
      </c>
      <c r="D809" t="e">
        <f>VLOOKUP(A809, tblSalaries[[#All],[Selected Region]:[Hrs]], 13, FALSE)</f>
        <v>#N/A</v>
      </c>
    </row>
    <row r="810" spans="1:4">
      <c r="A810">
        <v>807</v>
      </c>
      <c r="B810" s="2" t="e">
        <f>VLOOKUP(A810, tblSalaries[[#All],[Selected Region]:[Salary in USD]], 6, FALSE)</f>
        <v>#N/A</v>
      </c>
      <c r="C810" t="e">
        <f>VLOOKUP(A810, tblSalaries[[#All],[Selected Region]:[Years of Experience]], 14, FALSE)</f>
        <v>#N/A</v>
      </c>
      <c r="D810" t="e">
        <f>VLOOKUP(A810, tblSalaries[[#All],[Selected Region]:[Hrs]], 13, FALSE)</f>
        <v>#N/A</v>
      </c>
    </row>
    <row r="811" spans="1:4">
      <c r="A811">
        <v>808</v>
      </c>
      <c r="B811" s="2" t="e">
        <f>VLOOKUP(A811, tblSalaries[[#All],[Selected Region]:[Salary in USD]], 6, FALSE)</f>
        <v>#N/A</v>
      </c>
      <c r="C811" t="e">
        <f>VLOOKUP(A811, tblSalaries[[#All],[Selected Region]:[Years of Experience]], 14, FALSE)</f>
        <v>#N/A</v>
      </c>
      <c r="D811" t="e">
        <f>VLOOKUP(A811, tblSalaries[[#All],[Selected Region]:[Hrs]], 13, FALSE)</f>
        <v>#N/A</v>
      </c>
    </row>
    <row r="812" spans="1:4">
      <c r="A812">
        <v>809</v>
      </c>
      <c r="B812" s="2" t="e">
        <f>VLOOKUP(A812, tblSalaries[[#All],[Selected Region]:[Salary in USD]], 6, FALSE)</f>
        <v>#N/A</v>
      </c>
      <c r="C812" t="e">
        <f>VLOOKUP(A812, tblSalaries[[#All],[Selected Region]:[Years of Experience]], 14, FALSE)</f>
        <v>#N/A</v>
      </c>
      <c r="D812" t="e">
        <f>VLOOKUP(A812, tblSalaries[[#All],[Selected Region]:[Hrs]], 13, FALSE)</f>
        <v>#N/A</v>
      </c>
    </row>
    <row r="813" spans="1:4">
      <c r="A813">
        <v>810</v>
      </c>
      <c r="B813" s="2" t="e">
        <f>VLOOKUP(A813, tblSalaries[[#All],[Selected Region]:[Salary in USD]], 6, FALSE)</f>
        <v>#N/A</v>
      </c>
      <c r="C813" t="e">
        <f>VLOOKUP(A813, tblSalaries[[#All],[Selected Region]:[Years of Experience]], 14, FALSE)</f>
        <v>#N/A</v>
      </c>
      <c r="D813" t="e">
        <f>VLOOKUP(A813, tblSalaries[[#All],[Selected Region]:[Hrs]], 13, FALSE)</f>
        <v>#N/A</v>
      </c>
    </row>
    <row r="814" spans="1:4">
      <c r="A814">
        <v>811</v>
      </c>
      <c r="B814" s="2" t="e">
        <f>VLOOKUP(A814, tblSalaries[[#All],[Selected Region]:[Salary in USD]], 6, FALSE)</f>
        <v>#N/A</v>
      </c>
      <c r="C814" t="e">
        <f>VLOOKUP(A814, tblSalaries[[#All],[Selected Region]:[Years of Experience]], 14, FALSE)</f>
        <v>#N/A</v>
      </c>
      <c r="D814" t="e">
        <f>VLOOKUP(A814, tblSalaries[[#All],[Selected Region]:[Hrs]], 13, FALSE)</f>
        <v>#N/A</v>
      </c>
    </row>
    <row r="815" spans="1:4">
      <c r="A815">
        <v>812</v>
      </c>
      <c r="B815" s="2" t="e">
        <f>VLOOKUP(A815, tblSalaries[[#All],[Selected Region]:[Salary in USD]], 6, FALSE)</f>
        <v>#N/A</v>
      </c>
      <c r="C815" t="e">
        <f>VLOOKUP(A815, tblSalaries[[#All],[Selected Region]:[Years of Experience]], 14, FALSE)</f>
        <v>#N/A</v>
      </c>
      <c r="D815" t="e">
        <f>VLOOKUP(A815, tblSalaries[[#All],[Selected Region]:[Hrs]], 13, FALSE)</f>
        <v>#N/A</v>
      </c>
    </row>
    <row r="816" spans="1:4">
      <c r="A816">
        <v>813</v>
      </c>
      <c r="B816" s="2" t="e">
        <f>VLOOKUP(A816, tblSalaries[[#All],[Selected Region]:[Salary in USD]], 6, FALSE)</f>
        <v>#N/A</v>
      </c>
      <c r="C816" t="e">
        <f>VLOOKUP(A816, tblSalaries[[#All],[Selected Region]:[Years of Experience]], 14, FALSE)</f>
        <v>#N/A</v>
      </c>
      <c r="D816" t="e">
        <f>VLOOKUP(A816, tblSalaries[[#All],[Selected Region]:[Hrs]], 13, FALSE)</f>
        <v>#N/A</v>
      </c>
    </row>
    <row r="817" spans="1:4">
      <c r="A817">
        <v>814</v>
      </c>
      <c r="B817" s="2" t="e">
        <f>VLOOKUP(A817, tblSalaries[[#All],[Selected Region]:[Salary in USD]], 6, FALSE)</f>
        <v>#N/A</v>
      </c>
      <c r="C817" t="e">
        <f>VLOOKUP(A817, tblSalaries[[#All],[Selected Region]:[Years of Experience]], 14, FALSE)</f>
        <v>#N/A</v>
      </c>
      <c r="D817" t="e">
        <f>VLOOKUP(A817, tblSalaries[[#All],[Selected Region]:[Hrs]], 13, FALSE)</f>
        <v>#N/A</v>
      </c>
    </row>
    <row r="818" spans="1:4">
      <c r="A818">
        <v>815</v>
      </c>
      <c r="B818" s="2" t="e">
        <f>VLOOKUP(A818, tblSalaries[[#All],[Selected Region]:[Salary in USD]], 6, FALSE)</f>
        <v>#N/A</v>
      </c>
      <c r="C818" t="e">
        <f>VLOOKUP(A818, tblSalaries[[#All],[Selected Region]:[Years of Experience]], 14, FALSE)</f>
        <v>#N/A</v>
      </c>
      <c r="D818" t="e">
        <f>VLOOKUP(A818, tblSalaries[[#All],[Selected Region]:[Hrs]], 13, FALSE)</f>
        <v>#N/A</v>
      </c>
    </row>
    <row r="819" spans="1:4">
      <c r="A819">
        <v>816</v>
      </c>
      <c r="B819" s="2" t="e">
        <f>VLOOKUP(A819, tblSalaries[[#All],[Selected Region]:[Salary in USD]], 6, FALSE)</f>
        <v>#N/A</v>
      </c>
      <c r="C819" t="e">
        <f>VLOOKUP(A819, tblSalaries[[#All],[Selected Region]:[Years of Experience]], 14, FALSE)</f>
        <v>#N/A</v>
      </c>
      <c r="D819" t="e">
        <f>VLOOKUP(A819, tblSalaries[[#All],[Selected Region]:[Hrs]], 13, FALSE)</f>
        <v>#N/A</v>
      </c>
    </row>
    <row r="820" spans="1:4">
      <c r="A820">
        <v>817</v>
      </c>
      <c r="B820" s="2" t="e">
        <f>VLOOKUP(A820, tblSalaries[[#All],[Selected Region]:[Salary in USD]], 6, FALSE)</f>
        <v>#N/A</v>
      </c>
      <c r="C820" t="e">
        <f>VLOOKUP(A820, tblSalaries[[#All],[Selected Region]:[Years of Experience]], 14, FALSE)</f>
        <v>#N/A</v>
      </c>
      <c r="D820" t="e">
        <f>VLOOKUP(A820, tblSalaries[[#All],[Selected Region]:[Hrs]], 13, FALSE)</f>
        <v>#N/A</v>
      </c>
    </row>
    <row r="821" spans="1:4">
      <c r="A821">
        <v>818</v>
      </c>
      <c r="B821" s="2" t="e">
        <f>VLOOKUP(A821, tblSalaries[[#All],[Selected Region]:[Salary in USD]], 6, FALSE)</f>
        <v>#N/A</v>
      </c>
      <c r="C821" t="e">
        <f>VLOOKUP(A821, tblSalaries[[#All],[Selected Region]:[Years of Experience]], 14, FALSE)</f>
        <v>#N/A</v>
      </c>
      <c r="D821" t="e">
        <f>VLOOKUP(A821, tblSalaries[[#All],[Selected Region]:[Hrs]], 13, FALSE)</f>
        <v>#N/A</v>
      </c>
    </row>
    <row r="822" spans="1:4">
      <c r="A822">
        <v>819</v>
      </c>
      <c r="B822" s="2" t="e">
        <f>VLOOKUP(A822, tblSalaries[[#All],[Selected Region]:[Salary in USD]], 6, FALSE)</f>
        <v>#N/A</v>
      </c>
      <c r="C822" t="e">
        <f>VLOOKUP(A822, tblSalaries[[#All],[Selected Region]:[Years of Experience]], 14, FALSE)</f>
        <v>#N/A</v>
      </c>
      <c r="D822" t="e">
        <f>VLOOKUP(A822, tblSalaries[[#All],[Selected Region]:[Hrs]], 13, FALSE)</f>
        <v>#N/A</v>
      </c>
    </row>
    <row r="823" spans="1:4">
      <c r="A823">
        <v>820</v>
      </c>
      <c r="B823" s="2" t="e">
        <f>VLOOKUP(A823, tblSalaries[[#All],[Selected Region]:[Salary in USD]], 6, FALSE)</f>
        <v>#N/A</v>
      </c>
      <c r="C823" t="e">
        <f>VLOOKUP(A823, tblSalaries[[#All],[Selected Region]:[Years of Experience]], 14, FALSE)</f>
        <v>#N/A</v>
      </c>
      <c r="D823" t="e">
        <f>VLOOKUP(A823, tblSalaries[[#All],[Selected Region]:[Hrs]], 13, FALSE)</f>
        <v>#N/A</v>
      </c>
    </row>
    <row r="824" spans="1:4">
      <c r="A824">
        <v>821</v>
      </c>
      <c r="B824" s="2" t="e">
        <f>VLOOKUP(A824, tblSalaries[[#All],[Selected Region]:[Salary in USD]], 6, FALSE)</f>
        <v>#N/A</v>
      </c>
      <c r="C824" t="e">
        <f>VLOOKUP(A824, tblSalaries[[#All],[Selected Region]:[Years of Experience]], 14, FALSE)</f>
        <v>#N/A</v>
      </c>
      <c r="D824" t="e">
        <f>VLOOKUP(A824, tblSalaries[[#All],[Selected Region]:[Hrs]], 13, FALSE)</f>
        <v>#N/A</v>
      </c>
    </row>
    <row r="825" spans="1:4">
      <c r="A825">
        <v>822</v>
      </c>
      <c r="B825" s="2" t="e">
        <f>VLOOKUP(A825, tblSalaries[[#All],[Selected Region]:[Salary in USD]], 6, FALSE)</f>
        <v>#N/A</v>
      </c>
      <c r="C825" t="e">
        <f>VLOOKUP(A825, tblSalaries[[#All],[Selected Region]:[Years of Experience]], 14, FALSE)</f>
        <v>#N/A</v>
      </c>
      <c r="D825" t="e">
        <f>VLOOKUP(A825, tblSalaries[[#All],[Selected Region]:[Hrs]], 13, FALSE)</f>
        <v>#N/A</v>
      </c>
    </row>
    <row r="826" spans="1:4">
      <c r="A826">
        <v>823</v>
      </c>
      <c r="B826" s="2" t="e">
        <f>VLOOKUP(A826, tblSalaries[[#All],[Selected Region]:[Salary in USD]], 6, FALSE)</f>
        <v>#N/A</v>
      </c>
      <c r="C826" t="e">
        <f>VLOOKUP(A826, tblSalaries[[#All],[Selected Region]:[Years of Experience]], 14, FALSE)</f>
        <v>#N/A</v>
      </c>
      <c r="D826" t="e">
        <f>VLOOKUP(A826, tblSalaries[[#All],[Selected Region]:[Hrs]], 13, FALSE)</f>
        <v>#N/A</v>
      </c>
    </row>
    <row r="827" spans="1:4">
      <c r="A827">
        <v>824</v>
      </c>
      <c r="B827" s="2" t="e">
        <f>VLOOKUP(A827, tblSalaries[[#All],[Selected Region]:[Salary in USD]], 6, FALSE)</f>
        <v>#N/A</v>
      </c>
      <c r="C827" t="e">
        <f>VLOOKUP(A827, tblSalaries[[#All],[Selected Region]:[Years of Experience]], 14, FALSE)</f>
        <v>#N/A</v>
      </c>
      <c r="D827" t="e">
        <f>VLOOKUP(A827, tblSalaries[[#All],[Selected Region]:[Hrs]], 13, FALSE)</f>
        <v>#N/A</v>
      </c>
    </row>
    <row r="828" spans="1:4">
      <c r="A828">
        <v>825</v>
      </c>
      <c r="B828" s="2" t="e">
        <f>VLOOKUP(A828, tblSalaries[[#All],[Selected Region]:[Salary in USD]], 6, FALSE)</f>
        <v>#N/A</v>
      </c>
      <c r="C828" t="e">
        <f>VLOOKUP(A828, tblSalaries[[#All],[Selected Region]:[Years of Experience]], 14, FALSE)</f>
        <v>#N/A</v>
      </c>
      <c r="D828" t="e">
        <f>VLOOKUP(A828, tblSalaries[[#All],[Selected Region]:[Hrs]], 13, FALSE)</f>
        <v>#N/A</v>
      </c>
    </row>
    <row r="829" spans="1:4">
      <c r="A829">
        <v>826</v>
      </c>
      <c r="B829" s="2" t="e">
        <f>VLOOKUP(A829, tblSalaries[[#All],[Selected Region]:[Salary in USD]], 6, FALSE)</f>
        <v>#N/A</v>
      </c>
      <c r="C829" t="e">
        <f>VLOOKUP(A829, tblSalaries[[#All],[Selected Region]:[Years of Experience]], 14, FALSE)</f>
        <v>#N/A</v>
      </c>
      <c r="D829" t="e">
        <f>VLOOKUP(A829, tblSalaries[[#All],[Selected Region]:[Hrs]], 13, FALSE)</f>
        <v>#N/A</v>
      </c>
    </row>
    <row r="830" spans="1:4">
      <c r="A830">
        <v>827</v>
      </c>
      <c r="B830" s="2" t="e">
        <f>VLOOKUP(A830, tblSalaries[[#All],[Selected Region]:[Salary in USD]], 6, FALSE)</f>
        <v>#N/A</v>
      </c>
      <c r="C830" t="e">
        <f>VLOOKUP(A830, tblSalaries[[#All],[Selected Region]:[Years of Experience]], 14, FALSE)</f>
        <v>#N/A</v>
      </c>
      <c r="D830" t="e">
        <f>VLOOKUP(A830, tblSalaries[[#All],[Selected Region]:[Hrs]], 13, FALSE)</f>
        <v>#N/A</v>
      </c>
    </row>
    <row r="831" spans="1:4">
      <c r="A831">
        <v>828</v>
      </c>
      <c r="B831" s="2" t="e">
        <f>VLOOKUP(A831, tblSalaries[[#All],[Selected Region]:[Salary in USD]], 6, FALSE)</f>
        <v>#N/A</v>
      </c>
      <c r="C831" t="e">
        <f>VLOOKUP(A831, tblSalaries[[#All],[Selected Region]:[Years of Experience]], 14, FALSE)</f>
        <v>#N/A</v>
      </c>
      <c r="D831" t="e">
        <f>VLOOKUP(A831, tblSalaries[[#All],[Selected Region]:[Hrs]], 13, FALSE)</f>
        <v>#N/A</v>
      </c>
    </row>
    <row r="832" spans="1:4">
      <c r="A832">
        <v>829</v>
      </c>
      <c r="B832" s="2" t="e">
        <f>VLOOKUP(A832, tblSalaries[[#All],[Selected Region]:[Salary in USD]], 6, FALSE)</f>
        <v>#N/A</v>
      </c>
      <c r="C832" t="e">
        <f>VLOOKUP(A832, tblSalaries[[#All],[Selected Region]:[Years of Experience]], 14, FALSE)</f>
        <v>#N/A</v>
      </c>
      <c r="D832" t="e">
        <f>VLOOKUP(A832, tblSalaries[[#All],[Selected Region]:[Hrs]], 13, FALSE)</f>
        <v>#N/A</v>
      </c>
    </row>
    <row r="833" spans="1:4">
      <c r="A833">
        <v>830</v>
      </c>
      <c r="B833" s="2" t="e">
        <f>VLOOKUP(A833, tblSalaries[[#All],[Selected Region]:[Salary in USD]], 6, FALSE)</f>
        <v>#N/A</v>
      </c>
      <c r="C833" t="e">
        <f>VLOOKUP(A833, tblSalaries[[#All],[Selected Region]:[Years of Experience]], 14, FALSE)</f>
        <v>#N/A</v>
      </c>
      <c r="D833" t="e">
        <f>VLOOKUP(A833, tblSalaries[[#All],[Selected Region]:[Hrs]], 13, FALSE)</f>
        <v>#N/A</v>
      </c>
    </row>
    <row r="834" spans="1:4">
      <c r="A834">
        <v>831</v>
      </c>
      <c r="B834" s="2" t="e">
        <f>VLOOKUP(A834, tblSalaries[[#All],[Selected Region]:[Salary in USD]], 6, FALSE)</f>
        <v>#N/A</v>
      </c>
      <c r="C834" t="e">
        <f>VLOOKUP(A834, tblSalaries[[#All],[Selected Region]:[Years of Experience]], 14, FALSE)</f>
        <v>#N/A</v>
      </c>
      <c r="D834" t="e">
        <f>VLOOKUP(A834, tblSalaries[[#All],[Selected Region]:[Hrs]], 13, FALSE)</f>
        <v>#N/A</v>
      </c>
    </row>
    <row r="835" spans="1:4">
      <c r="A835">
        <v>832</v>
      </c>
      <c r="B835" s="2" t="e">
        <f>VLOOKUP(A835, tblSalaries[[#All],[Selected Region]:[Salary in USD]], 6, FALSE)</f>
        <v>#N/A</v>
      </c>
      <c r="C835" t="e">
        <f>VLOOKUP(A835, tblSalaries[[#All],[Selected Region]:[Years of Experience]], 14, FALSE)</f>
        <v>#N/A</v>
      </c>
      <c r="D835" t="e">
        <f>VLOOKUP(A835, tblSalaries[[#All],[Selected Region]:[Hrs]], 13, FALSE)</f>
        <v>#N/A</v>
      </c>
    </row>
    <row r="836" spans="1:4">
      <c r="A836">
        <v>833</v>
      </c>
      <c r="B836" s="2" t="e">
        <f>VLOOKUP(A836, tblSalaries[[#All],[Selected Region]:[Salary in USD]], 6, FALSE)</f>
        <v>#N/A</v>
      </c>
      <c r="C836" t="e">
        <f>VLOOKUP(A836, tblSalaries[[#All],[Selected Region]:[Years of Experience]], 14, FALSE)</f>
        <v>#N/A</v>
      </c>
      <c r="D836" t="e">
        <f>VLOOKUP(A836, tblSalaries[[#All],[Selected Region]:[Hrs]], 13, FALSE)</f>
        <v>#N/A</v>
      </c>
    </row>
    <row r="837" spans="1:4">
      <c r="A837">
        <v>834</v>
      </c>
      <c r="B837" s="2" t="e">
        <f>VLOOKUP(A837, tblSalaries[[#All],[Selected Region]:[Salary in USD]], 6, FALSE)</f>
        <v>#N/A</v>
      </c>
      <c r="C837" t="e">
        <f>VLOOKUP(A837, tblSalaries[[#All],[Selected Region]:[Years of Experience]], 14, FALSE)</f>
        <v>#N/A</v>
      </c>
      <c r="D837" t="e">
        <f>VLOOKUP(A837, tblSalaries[[#All],[Selected Region]:[Hrs]], 13, FALSE)</f>
        <v>#N/A</v>
      </c>
    </row>
    <row r="838" spans="1:4">
      <c r="A838">
        <v>835</v>
      </c>
      <c r="B838" s="2" t="e">
        <f>VLOOKUP(A838, tblSalaries[[#All],[Selected Region]:[Salary in USD]], 6, FALSE)</f>
        <v>#N/A</v>
      </c>
      <c r="C838" t="e">
        <f>VLOOKUP(A838, tblSalaries[[#All],[Selected Region]:[Years of Experience]], 14, FALSE)</f>
        <v>#N/A</v>
      </c>
      <c r="D838" t="e">
        <f>VLOOKUP(A838, tblSalaries[[#All],[Selected Region]:[Hrs]], 13, FALSE)</f>
        <v>#N/A</v>
      </c>
    </row>
    <row r="839" spans="1:4">
      <c r="A839">
        <v>836</v>
      </c>
      <c r="B839" s="2" t="e">
        <f>VLOOKUP(A839, tblSalaries[[#All],[Selected Region]:[Salary in USD]], 6, FALSE)</f>
        <v>#N/A</v>
      </c>
      <c r="C839" t="e">
        <f>VLOOKUP(A839, tblSalaries[[#All],[Selected Region]:[Years of Experience]], 14, FALSE)</f>
        <v>#N/A</v>
      </c>
      <c r="D839" t="e">
        <f>VLOOKUP(A839, tblSalaries[[#All],[Selected Region]:[Hrs]], 13, FALSE)</f>
        <v>#N/A</v>
      </c>
    </row>
    <row r="840" spans="1:4">
      <c r="A840">
        <v>837</v>
      </c>
      <c r="B840" s="2" t="e">
        <f>VLOOKUP(A840, tblSalaries[[#All],[Selected Region]:[Salary in USD]], 6, FALSE)</f>
        <v>#N/A</v>
      </c>
      <c r="C840" t="e">
        <f>VLOOKUP(A840, tblSalaries[[#All],[Selected Region]:[Years of Experience]], 14, FALSE)</f>
        <v>#N/A</v>
      </c>
      <c r="D840" t="e">
        <f>VLOOKUP(A840, tblSalaries[[#All],[Selected Region]:[Hrs]], 13, FALSE)</f>
        <v>#N/A</v>
      </c>
    </row>
    <row r="841" spans="1:4">
      <c r="A841">
        <v>838</v>
      </c>
      <c r="B841" s="2" t="e">
        <f>VLOOKUP(A841, tblSalaries[[#All],[Selected Region]:[Salary in USD]], 6, FALSE)</f>
        <v>#N/A</v>
      </c>
      <c r="C841" t="e">
        <f>VLOOKUP(A841, tblSalaries[[#All],[Selected Region]:[Years of Experience]], 14, FALSE)</f>
        <v>#N/A</v>
      </c>
      <c r="D841" t="e">
        <f>VLOOKUP(A841, tblSalaries[[#All],[Selected Region]:[Hrs]], 13, FALSE)</f>
        <v>#N/A</v>
      </c>
    </row>
    <row r="842" spans="1:4">
      <c r="A842">
        <v>839</v>
      </c>
      <c r="B842" s="2" t="e">
        <f>VLOOKUP(A842, tblSalaries[[#All],[Selected Region]:[Salary in USD]], 6, FALSE)</f>
        <v>#N/A</v>
      </c>
      <c r="C842" t="e">
        <f>VLOOKUP(A842, tblSalaries[[#All],[Selected Region]:[Years of Experience]], 14, FALSE)</f>
        <v>#N/A</v>
      </c>
      <c r="D842" t="e">
        <f>VLOOKUP(A842, tblSalaries[[#All],[Selected Region]:[Hrs]], 13, FALSE)</f>
        <v>#N/A</v>
      </c>
    </row>
    <row r="843" spans="1:4">
      <c r="A843">
        <v>840</v>
      </c>
      <c r="B843" s="2" t="e">
        <f>VLOOKUP(A843, tblSalaries[[#All],[Selected Region]:[Salary in USD]], 6, FALSE)</f>
        <v>#N/A</v>
      </c>
      <c r="C843" t="e">
        <f>VLOOKUP(A843, tblSalaries[[#All],[Selected Region]:[Years of Experience]], 14, FALSE)</f>
        <v>#N/A</v>
      </c>
      <c r="D843" t="e">
        <f>VLOOKUP(A843, tblSalaries[[#All],[Selected Region]:[Hrs]], 13, FALSE)</f>
        <v>#N/A</v>
      </c>
    </row>
    <row r="844" spans="1:4">
      <c r="A844">
        <v>841</v>
      </c>
      <c r="B844" s="2" t="e">
        <f>VLOOKUP(A844, tblSalaries[[#All],[Selected Region]:[Salary in USD]], 6, FALSE)</f>
        <v>#N/A</v>
      </c>
      <c r="C844" t="e">
        <f>VLOOKUP(A844, tblSalaries[[#All],[Selected Region]:[Years of Experience]], 14, FALSE)</f>
        <v>#N/A</v>
      </c>
      <c r="D844" t="e">
        <f>VLOOKUP(A844, tblSalaries[[#All],[Selected Region]:[Hrs]], 13, FALSE)</f>
        <v>#N/A</v>
      </c>
    </row>
    <row r="845" spans="1:4">
      <c r="A845">
        <v>842</v>
      </c>
      <c r="B845" s="2" t="e">
        <f>VLOOKUP(A845, tblSalaries[[#All],[Selected Region]:[Salary in USD]], 6, FALSE)</f>
        <v>#N/A</v>
      </c>
      <c r="C845" t="e">
        <f>VLOOKUP(A845, tblSalaries[[#All],[Selected Region]:[Years of Experience]], 14, FALSE)</f>
        <v>#N/A</v>
      </c>
      <c r="D845" t="e">
        <f>VLOOKUP(A845, tblSalaries[[#All],[Selected Region]:[Hrs]], 13, FALSE)</f>
        <v>#N/A</v>
      </c>
    </row>
    <row r="846" spans="1:4">
      <c r="A846">
        <v>843</v>
      </c>
      <c r="B846" s="2" t="e">
        <f>VLOOKUP(A846, tblSalaries[[#All],[Selected Region]:[Salary in USD]], 6, FALSE)</f>
        <v>#N/A</v>
      </c>
      <c r="C846" t="e">
        <f>VLOOKUP(A846, tblSalaries[[#All],[Selected Region]:[Years of Experience]], 14, FALSE)</f>
        <v>#N/A</v>
      </c>
      <c r="D846" t="e">
        <f>VLOOKUP(A846, tblSalaries[[#All],[Selected Region]:[Hrs]], 13, FALSE)</f>
        <v>#N/A</v>
      </c>
    </row>
    <row r="847" spans="1:4">
      <c r="A847">
        <v>844</v>
      </c>
      <c r="B847" s="2" t="e">
        <f>VLOOKUP(A847, tblSalaries[[#All],[Selected Region]:[Salary in USD]], 6, FALSE)</f>
        <v>#N/A</v>
      </c>
      <c r="C847" t="e">
        <f>VLOOKUP(A847, tblSalaries[[#All],[Selected Region]:[Years of Experience]], 14, FALSE)</f>
        <v>#N/A</v>
      </c>
      <c r="D847" t="e">
        <f>VLOOKUP(A847, tblSalaries[[#All],[Selected Region]:[Hrs]], 13, FALSE)</f>
        <v>#N/A</v>
      </c>
    </row>
    <row r="848" spans="1:4">
      <c r="A848">
        <v>845</v>
      </c>
      <c r="B848" s="2" t="e">
        <f>VLOOKUP(A848, tblSalaries[[#All],[Selected Region]:[Salary in USD]], 6, FALSE)</f>
        <v>#N/A</v>
      </c>
      <c r="C848" t="e">
        <f>VLOOKUP(A848, tblSalaries[[#All],[Selected Region]:[Years of Experience]], 14, FALSE)</f>
        <v>#N/A</v>
      </c>
      <c r="D848" t="e">
        <f>VLOOKUP(A848, tblSalaries[[#All],[Selected Region]:[Hrs]], 13, FALSE)</f>
        <v>#N/A</v>
      </c>
    </row>
    <row r="849" spans="1:4">
      <c r="A849">
        <v>846</v>
      </c>
      <c r="B849" s="2" t="e">
        <f>VLOOKUP(A849, tblSalaries[[#All],[Selected Region]:[Salary in USD]], 6, FALSE)</f>
        <v>#N/A</v>
      </c>
      <c r="C849" t="e">
        <f>VLOOKUP(A849, tblSalaries[[#All],[Selected Region]:[Years of Experience]], 14, FALSE)</f>
        <v>#N/A</v>
      </c>
      <c r="D849" t="e">
        <f>VLOOKUP(A849, tblSalaries[[#All],[Selected Region]:[Hrs]], 13, FALSE)</f>
        <v>#N/A</v>
      </c>
    </row>
    <row r="850" spans="1:4">
      <c r="A850">
        <v>847</v>
      </c>
      <c r="B850" s="2" t="e">
        <f>VLOOKUP(A850, tblSalaries[[#All],[Selected Region]:[Salary in USD]], 6, FALSE)</f>
        <v>#N/A</v>
      </c>
      <c r="C850" t="e">
        <f>VLOOKUP(A850, tblSalaries[[#All],[Selected Region]:[Years of Experience]], 14, FALSE)</f>
        <v>#N/A</v>
      </c>
      <c r="D850" t="e">
        <f>VLOOKUP(A850, tblSalaries[[#All],[Selected Region]:[Hrs]], 13, FALSE)</f>
        <v>#N/A</v>
      </c>
    </row>
    <row r="851" spans="1:4">
      <c r="A851">
        <v>848</v>
      </c>
      <c r="B851" s="2" t="e">
        <f>VLOOKUP(A851, tblSalaries[[#All],[Selected Region]:[Salary in USD]], 6, FALSE)</f>
        <v>#N/A</v>
      </c>
      <c r="C851" t="e">
        <f>VLOOKUP(A851, tblSalaries[[#All],[Selected Region]:[Years of Experience]], 14, FALSE)</f>
        <v>#N/A</v>
      </c>
      <c r="D851" t="e">
        <f>VLOOKUP(A851, tblSalaries[[#All],[Selected Region]:[Hrs]], 13, FALSE)</f>
        <v>#N/A</v>
      </c>
    </row>
    <row r="852" spans="1:4">
      <c r="A852">
        <v>849</v>
      </c>
      <c r="B852" s="2" t="e">
        <f>VLOOKUP(A852, tblSalaries[[#All],[Selected Region]:[Salary in USD]], 6, FALSE)</f>
        <v>#N/A</v>
      </c>
      <c r="C852" t="e">
        <f>VLOOKUP(A852, tblSalaries[[#All],[Selected Region]:[Years of Experience]], 14, FALSE)</f>
        <v>#N/A</v>
      </c>
      <c r="D852" t="e">
        <f>VLOOKUP(A852, tblSalaries[[#All],[Selected Region]:[Hrs]], 13, FALSE)</f>
        <v>#N/A</v>
      </c>
    </row>
    <row r="853" spans="1:4">
      <c r="A853">
        <v>850</v>
      </c>
      <c r="B853" s="2" t="e">
        <f>VLOOKUP(A853, tblSalaries[[#All],[Selected Region]:[Salary in USD]], 6, FALSE)</f>
        <v>#N/A</v>
      </c>
      <c r="C853" t="e">
        <f>VLOOKUP(A853, tblSalaries[[#All],[Selected Region]:[Years of Experience]], 14, FALSE)</f>
        <v>#N/A</v>
      </c>
      <c r="D853" t="e">
        <f>VLOOKUP(A853, tblSalaries[[#All],[Selected Region]:[Hrs]], 13, FALSE)</f>
        <v>#N/A</v>
      </c>
    </row>
    <row r="854" spans="1:4">
      <c r="A854">
        <v>851</v>
      </c>
      <c r="B854" s="2" t="e">
        <f>VLOOKUP(A854, tblSalaries[[#All],[Selected Region]:[Salary in USD]], 6, FALSE)</f>
        <v>#N/A</v>
      </c>
      <c r="C854" t="e">
        <f>VLOOKUP(A854, tblSalaries[[#All],[Selected Region]:[Years of Experience]], 14, FALSE)</f>
        <v>#N/A</v>
      </c>
      <c r="D854" t="e">
        <f>VLOOKUP(A854, tblSalaries[[#All],[Selected Region]:[Hrs]], 13, FALSE)</f>
        <v>#N/A</v>
      </c>
    </row>
    <row r="855" spans="1:4">
      <c r="A855">
        <v>852</v>
      </c>
      <c r="B855" s="2" t="e">
        <f>VLOOKUP(A855, tblSalaries[[#All],[Selected Region]:[Salary in USD]], 6, FALSE)</f>
        <v>#N/A</v>
      </c>
      <c r="C855" t="e">
        <f>VLOOKUP(A855, tblSalaries[[#All],[Selected Region]:[Years of Experience]], 14, FALSE)</f>
        <v>#N/A</v>
      </c>
      <c r="D855" t="e">
        <f>VLOOKUP(A855, tblSalaries[[#All],[Selected Region]:[Hrs]], 13, FALSE)</f>
        <v>#N/A</v>
      </c>
    </row>
    <row r="856" spans="1:4">
      <c r="A856">
        <v>853</v>
      </c>
      <c r="B856" s="2" t="e">
        <f>VLOOKUP(A856, tblSalaries[[#All],[Selected Region]:[Salary in USD]], 6, FALSE)</f>
        <v>#N/A</v>
      </c>
      <c r="C856" t="e">
        <f>VLOOKUP(A856, tblSalaries[[#All],[Selected Region]:[Years of Experience]], 14, FALSE)</f>
        <v>#N/A</v>
      </c>
      <c r="D856" t="e">
        <f>VLOOKUP(A856, tblSalaries[[#All],[Selected Region]:[Hrs]], 13, FALSE)</f>
        <v>#N/A</v>
      </c>
    </row>
    <row r="857" spans="1:4">
      <c r="A857">
        <v>854</v>
      </c>
      <c r="B857" s="2" t="e">
        <f>VLOOKUP(A857, tblSalaries[[#All],[Selected Region]:[Salary in USD]], 6, FALSE)</f>
        <v>#N/A</v>
      </c>
      <c r="C857" t="e">
        <f>VLOOKUP(A857, tblSalaries[[#All],[Selected Region]:[Years of Experience]], 14, FALSE)</f>
        <v>#N/A</v>
      </c>
      <c r="D857" t="e">
        <f>VLOOKUP(A857, tblSalaries[[#All],[Selected Region]:[Hrs]], 13, FALSE)</f>
        <v>#N/A</v>
      </c>
    </row>
    <row r="858" spans="1:4">
      <c r="A858">
        <v>855</v>
      </c>
      <c r="B858" s="2" t="e">
        <f>VLOOKUP(A858, tblSalaries[[#All],[Selected Region]:[Salary in USD]], 6, FALSE)</f>
        <v>#N/A</v>
      </c>
      <c r="C858" t="e">
        <f>VLOOKUP(A858, tblSalaries[[#All],[Selected Region]:[Years of Experience]], 14, FALSE)</f>
        <v>#N/A</v>
      </c>
      <c r="D858" t="e">
        <f>VLOOKUP(A858, tblSalaries[[#All],[Selected Region]:[Hrs]], 13, FALSE)</f>
        <v>#N/A</v>
      </c>
    </row>
    <row r="859" spans="1:4">
      <c r="A859">
        <v>856</v>
      </c>
      <c r="B859" s="2" t="e">
        <f>VLOOKUP(A859, tblSalaries[[#All],[Selected Region]:[Salary in USD]], 6, FALSE)</f>
        <v>#N/A</v>
      </c>
      <c r="C859" t="e">
        <f>VLOOKUP(A859, tblSalaries[[#All],[Selected Region]:[Years of Experience]], 14, FALSE)</f>
        <v>#N/A</v>
      </c>
      <c r="D859" t="e">
        <f>VLOOKUP(A859, tblSalaries[[#All],[Selected Region]:[Hrs]], 13, FALSE)</f>
        <v>#N/A</v>
      </c>
    </row>
    <row r="860" spans="1:4">
      <c r="A860">
        <v>857</v>
      </c>
      <c r="B860" s="2" t="e">
        <f>VLOOKUP(A860, tblSalaries[[#All],[Selected Region]:[Salary in USD]], 6, FALSE)</f>
        <v>#N/A</v>
      </c>
      <c r="C860" t="e">
        <f>VLOOKUP(A860, tblSalaries[[#All],[Selected Region]:[Years of Experience]], 14, FALSE)</f>
        <v>#N/A</v>
      </c>
      <c r="D860" t="e">
        <f>VLOOKUP(A860, tblSalaries[[#All],[Selected Region]:[Hrs]], 13, FALSE)</f>
        <v>#N/A</v>
      </c>
    </row>
    <row r="861" spans="1:4">
      <c r="A861">
        <v>858</v>
      </c>
      <c r="B861" s="2" t="e">
        <f>VLOOKUP(A861, tblSalaries[[#All],[Selected Region]:[Salary in USD]], 6, FALSE)</f>
        <v>#N/A</v>
      </c>
      <c r="C861" t="e">
        <f>VLOOKUP(A861, tblSalaries[[#All],[Selected Region]:[Years of Experience]], 14, FALSE)</f>
        <v>#N/A</v>
      </c>
      <c r="D861" t="e">
        <f>VLOOKUP(A861, tblSalaries[[#All],[Selected Region]:[Hrs]], 13, FALSE)</f>
        <v>#N/A</v>
      </c>
    </row>
    <row r="862" spans="1:4">
      <c r="A862">
        <v>859</v>
      </c>
      <c r="B862" s="2" t="e">
        <f>VLOOKUP(A862, tblSalaries[[#All],[Selected Region]:[Salary in USD]], 6, FALSE)</f>
        <v>#N/A</v>
      </c>
      <c r="C862" t="e">
        <f>VLOOKUP(A862, tblSalaries[[#All],[Selected Region]:[Years of Experience]], 14, FALSE)</f>
        <v>#N/A</v>
      </c>
      <c r="D862" t="e">
        <f>VLOOKUP(A862, tblSalaries[[#All],[Selected Region]:[Hrs]], 13, FALSE)</f>
        <v>#N/A</v>
      </c>
    </row>
    <row r="863" spans="1:4">
      <c r="A863">
        <v>860</v>
      </c>
      <c r="B863" s="2" t="e">
        <f>VLOOKUP(A863, tblSalaries[[#All],[Selected Region]:[Salary in USD]], 6, FALSE)</f>
        <v>#N/A</v>
      </c>
      <c r="C863" t="e">
        <f>VLOOKUP(A863, tblSalaries[[#All],[Selected Region]:[Years of Experience]], 14, FALSE)</f>
        <v>#N/A</v>
      </c>
      <c r="D863" t="e">
        <f>VLOOKUP(A863, tblSalaries[[#All],[Selected Region]:[Hrs]], 13, FALSE)</f>
        <v>#N/A</v>
      </c>
    </row>
    <row r="864" spans="1:4">
      <c r="A864">
        <v>861</v>
      </c>
      <c r="B864" s="2" t="e">
        <f>VLOOKUP(A864, tblSalaries[[#All],[Selected Region]:[Salary in USD]], 6, FALSE)</f>
        <v>#N/A</v>
      </c>
      <c r="C864" t="e">
        <f>VLOOKUP(A864, tblSalaries[[#All],[Selected Region]:[Years of Experience]], 14, FALSE)</f>
        <v>#N/A</v>
      </c>
      <c r="D864" t="e">
        <f>VLOOKUP(A864, tblSalaries[[#All],[Selected Region]:[Hrs]], 13, FALSE)</f>
        <v>#N/A</v>
      </c>
    </row>
    <row r="865" spans="1:4">
      <c r="A865">
        <v>862</v>
      </c>
      <c r="B865" s="2" t="e">
        <f>VLOOKUP(A865, tblSalaries[[#All],[Selected Region]:[Salary in USD]], 6, FALSE)</f>
        <v>#N/A</v>
      </c>
      <c r="C865" t="e">
        <f>VLOOKUP(A865, tblSalaries[[#All],[Selected Region]:[Years of Experience]], 14, FALSE)</f>
        <v>#N/A</v>
      </c>
      <c r="D865" t="e">
        <f>VLOOKUP(A865, tblSalaries[[#All],[Selected Region]:[Hrs]], 13, FALSE)</f>
        <v>#N/A</v>
      </c>
    </row>
    <row r="866" spans="1:4">
      <c r="A866">
        <v>863</v>
      </c>
      <c r="B866" s="2" t="e">
        <f>VLOOKUP(A866, tblSalaries[[#All],[Selected Region]:[Salary in USD]], 6, FALSE)</f>
        <v>#N/A</v>
      </c>
      <c r="C866" t="e">
        <f>VLOOKUP(A866, tblSalaries[[#All],[Selected Region]:[Years of Experience]], 14, FALSE)</f>
        <v>#N/A</v>
      </c>
      <c r="D866" t="e">
        <f>VLOOKUP(A866, tblSalaries[[#All],[Selected Region]:[Hrs]], 13, FALSE)</f>
        <v>#N/A</v>
      </c>
    </row>
    <row r="867" spans="1:4">
      <c r="A867">
        <v>864</v>
      </c>
      <c r="B867" s="2" t="e">
        <f>VLOOKUP(A867, tblSalaries[[#All],[Selected Region]:[Salary in USD]], 6, FALSE)</f>
        <v>#N/A</v>
      </c>
      <c r="C867" t="e">
        <f>VLOOKUP(A867, tblSalaries[[#All],[Selected Region]:[Years of Experience]], 14, FALSE)</f>
        <v>#N/A</v>
      </c>
      <c r="D867" t="e">
        <f>VLOOKUP(A867, tblSalaries[[#All],[Selected Region]:[Hrs]], 13, FALSE)</f>
        <v>#N/A</v>
      </c>
    </row>
    <row r="868" spans="1:4">
      <c r="A868">
        <v>865</v>
      </c>
      <c r="B868" s="2" t="e">
        <f>VLOOKUP(A868, tblSalaries[[#All],[Selected Region]:[Salary in USD]], 6, FALSE)</f>
        <v>#N/A</v>
      </c>
      <c r="C868" t="e">
        <f>VLOOKUP(A868, tblSalaries[[#All],[Selected Region]:[Years of Experience]], 14, FALSE)</f>
        <v>#N/A</v>
      </c>
      <c r="D868" t="e">
        <f>VLOOKUP(A868, tblSalaries[[#All],[Selected Region]:[Hrs]], 13, FALSE)</f>
        <v>#N/A</v>
      </c>
    </row>
    <row r="869" spans="1:4">
      <c r="A869">
        <v>866</v>
      </c>
      <c r="B869" s="2" t="e">
        <f>VLOOKUP(A869, tblSalaries[[#All],[Selected Region]:[Salary in USD]], 6, FALSE)</f>
        <v>#N/A</v>
      </c>
      <c r="C869" t="e">
        <f>VLOOKUP(A869, tblSalaries[[#All],[Selected Region]:[Years of Experience]], 14, FALSE)</f>
        <v>#N/A</v>
      </c>
      <c r="D869" t="e">
        <f>VLOOKUP(A869, tblSalaries[[#All],[Selected Region]:[Hrs]], 13, FALSE)</f>
        <v>#N/A</v>
      </c>
    </row>
    <row r="870" spans="1:4">
      <c r="A870">
        <v>867</v>
      </c>
      <c r="B870" s="2" t="e">
        <f>VLOOKUP(A870, tblSalaries[[#All],[Selected Region]:[Salary in USD]], 6, FALSE)</f>
        <v>#N/A</v>
      </c>
      <c r="C870" t="e">
        <f>VLOOKUP(A870, tblSalaries[[#All],[Selected Region]:[Years of Experience]], 14, FALSE)</f>
        <v>#N/A</v>
      </c>
      <c r="D870" t="e">
        <f>VLOOKUP(A870, tblSalaries[[#All],[Selected Region]:[Hrs]], 13, FALSE)</f>
        <v>#N/A</v>
      </c>
    </row>
    <row r="871" spans="1:4">
      <c r="A871">
        <v>868</v>
      </c>
      <c r="B871" s="2" t="e">
        <f>VLOOKUP(A871, tblSalaries[[#All],[Selected Region]:[Salary in USD]], 6, FALSE)</f>
        <v>#N/A</v>
      </c>
      <c r="C871" t="e">
        <f>VLOOKUP(A871, tblSalaries[[#All],[Selected Region]:[Years of Experience]], 14, FALSE)</f>
        <v>#N/A</v>
      </c>
      <c r="D871" t="e">
        <f>VLOOKUP(A871, tblSalaries[[#All],[Selected Region]:[Hrs]], 13, FALSE)</f>
        <v>#N/A</v>
      </c>
    </row>
    <row r="872" spans="1:4">
      <c r="A872">
        <v>869</v>
      </c>
      <c r="B872" s="2" t="e">
        <f>VLOOKUP(A872, tblSalaries[[#All],[Selected Region]:[Salary in USD]], 6, FALSE)</f>
        <v>#N/A</v>
      </c>
      <c r="C872" t="e">
        <f>VLOOKUP(A872, tblSalaries[[#All],[Selected Region]:[Years of Experience]], 14, FALSE)</f>
        <v>#N/A</v>
      </c>
      <c r="D872" t="e">
        <f>VLOOKUP(A872, tblSalaries[[#All],[Selected Region]:[Hrs]], 13, FALSE)</f>
        <v>#N/A</v>
      </c>
    </row>
    <row r="873" spans="1:4">
      <c r="A873">
        <v>870</v>
      </c>
      <c r="B873" s="2" t="e">
        <f>VLOOKUP(A873, tblSalaries[[#All],[Selected Region]:[Salary in USD]], 6, FALSE)</f>
        <v>#N/A</v>
      </c>
      <c r="C873" t="e">
        <f>VLOOKUP(A873, tblSalaries[[#All],[Selected Region]:[Years of Experience]], 14, FALSE)</f>
        <v>#N/A</v>
      </c>
      <c r="D873" t="e">
        <f>VLOOKUP(A873, tblSalaries[[#All],[Selected Region]:[Hrs]], 13, FALSE)</f>
        <v>#N/A</v>
      </c>
    </row>
    <row r="874" spans="1:4">
      <c r="A874">
        <v>871</v>
      </c>
      <c r="B874" s="2" t="e">
        <f>VLOOKUP(A874, tblSalaries[[#All],[Selected Region]:[Salary in USD]], 6, FALSE)</f>
        <v>#N/A</v>
      </c>
      <c r="C874" t="e">
        <f>VLOOKUP(A874, tblSalaries[[#All],[Selected Region]:[Years of Experience]], 14, FALSE)</f>
        <v>#N/A</v>
      </c>
      <c r="D874" t="e">
        <f>VLOOKUP(A874, tblSalaries[[#All],[Selected Region]:[Hrs]], 13, FALSE)</f>
        <v>#N/A</v>
      </c>
    </row>
    <row r="875" spans="1:4">
      <c r="A875">
        <v>872</v>
      </c>
      <c r="B875" s="2" t="e">
        <f>VLOOKUP(A875, tblSalaries[[#All],[Selected Region]:[Salary in USD]], 6, FALSE)</f>
        <v>#N/A</v>
      </c>
      <c r="C875" t="e">
        <f>VLOOKUP(A875, tblSalaries[[#All],[Selected Region]:[Years of Experience]], 14, FALSE)</f>
        <v>#N/A</v>
      </c>
      <c r="D875" t="e">
        <f>VLOOKUP(A875, tblSalaries[[#All],[Selected Region]:[Hrs]], 13, FALSE)</f>
        <v>#N/A</v>
      </c>
    </row>
    <row r="876" spans="1:4">
      <c r="A876">
        <v>873</v>
      </c>
      <c r="B876" s="2" t="e">
        <f>VLOOKUP(A876, tblSalaries[[#All],[Selected Region]:[Salary in USD]], 6, FALSE)</f>
        <v>#N/A</v>
      </c>
      <c r="C876" t="e">
        <f>VLOOKUP(A876, tblSalaries[[#All],[Selected Region]:[Years of Experience]], 14, FALSE)</f>
        <v>#N/A</v>
      </c>
      <c r="D876" t="e">
        <f>VLOOKUP(A876, tblSalaries[[#All],[Selected Region]:[Hrs]], 13, FALSE)</f>
        <v>#N/A</v>
      </c>
    </row>
    <row r="877" spans="1:4">
      <c r="A877">
        <v>874</v>
      </c>
      <c r="B877" s="2" t="e">
        <f>VLOOKUP(A877, tblSalaries[[#All],[Selected Region]:[Salary in USD]], 6, FALSE)</f>
        <v>#N/A</v>
      </c>
      <c r="C877" t="e">
        <f>VLOOKUP(A877, tblSalaries[[#All],[Selected Region]:[Years of Experience]], 14, FALSE)</f>
        <v>#N/A</v>
      </c>
      <c r="D877" t="e">
        <f>VLOOKUP(A877, tblSalaries[[#All],[Selected Region]:[Hrs]], 13, FALSE)</f>
        <v>#N/A</v>
      </c>
    </row>
    <row r="878" spans="1:4">
      <c r="A878">
        <v>875</v>
      </c>
      <c r="B878" s="2" t="e">
        <f>VLOOKUP(A878, tblSalaries[[#All],[Selected Region]:[Salary in USD]], 6, FALSE)</f>
        <v>#N/A</v>
      </c>
      <c r="C878" t="e">
        <f>VLOOKUP(A878, tblSalaries[[#All],[Selected Region]:[Years of Experience]], 14, FALSE)</f>
        <v>#N/A</v>
      </c>
      <c r="D878" t="e">
        <f>VLOOKUP(A878, tblSalaries[[#All],[Selected Region]:[Hrs]], 13, FALSE)</f>
        <v>#N/A</v>
      </c>
    </row>
    <row r="879" spans="1:4">
      <c r="A879">
        <v>876</v>
      </c>
      <c r="B879" s="2" t="e">
        <f>VLOOKUP(A879, tblSalaries[[#All],[Selected Region]:[Salary in USD]], 6, FALSE)</f>
        <v>#N/A</v>
      </c>
      <c r="C879" t="e">
        <f>VLOOKUP(A879, tblSalaries[[#All],[Selected Region]:[Years of Experience]], 14, FALSE)</f>
        <v>#N/A</v>
      </c>
      <c r="D879" t="e">
        <f>VLOOKUP(A879, tblSalaries[[#All],[Selected Region]:[Hrs]], 13, FALSE)</f>
        <v>#N/A</v>
      </c>
    </row>
    <row r="880" spans="1:4">
      <c r="A880">
        <v>877</v>
      </c>
      <c r="B880" s="2" t="e">
        <f>VLOOKUP(A880, tblSalaries[[#All],[Selected Region]:[Salary in USD]], 6, FALSE)</f>
        <v>#N/A</v>
      </c>
      <c r="C880" t="e">
        <f>VLOOKUP(A880, tblSalaries[[#All],[Selected Region]:[Years of Experience]], 14, FALSE)</f>
        <v>#N/A</v>
      </c>
      <c r="D880" t="e">
        <f>VLOOKUP(A880, tblSalaries[[#All],[Selected Region]:[Hrs]], 13, FALSE)</f>
        <v>#N/A</v>
      </c>
    </row>
    <row r="881" spans="1:4">
      <c r="A881">
        <v>878</v>
      </c>
      <c r="B881" s="2" t="e">
        <f>VLOOKUP(A881, tblSalaries[[#All],[Selected Region]:[Salary in USD]], 6, FALSE)</f>
        <v>#N/A</v>
      </c>
      <c r="C881" t="e">
        <f>VLOOKUP(A881, tblSalaries[[#All],[Selected Region]:[Years of Experience]], 14, FALSE)</f>
        <v>#N/A</v>
      </c>
      <c r="D881" t="e">
        <f>VLOOKUP(A881, tblSalaries[[#All],[Selected Region]:[Hrs]], 13, FALSE)</f>
        <v>#N/A</v>
      </c>
    </row>
    <row r="882" spans="1:4">
      <c r="A882">
        <v>879</v>
      </c>
      <c r="B882" s="2" t="e">
        <f>VLOOKUP(A882, tblSalaries[[#All],[Selected Region]:[Salary in USD]], 6, FALSE)</f>
        <v>#N/A</v>
      </c>
      <c r="C882" t="e">
        <f>VLOOKUP(A882, tblSalaries[[#All],[Selected Region]:[Years of Experience]], 14, FALSE)</f>
        <v>#N/A</v>
      </c>
      <c r="D882" t="e">
        <f>VLOOKUP(A882, tblSalaries[[#All],[Selected Region]:[Hrs]], 13, FALSE)</f>
        <v>#N/A</v>
      </c>
    </row>
    <row r="883" spans="1:4">
      <c r="A883">
        <v>880</v>
      </c>
      <c r="B883" s="2" t="e">
        <f>VLOOKUP(A883, tblSalaries[[#All],[Selected Region]:[Salary in USD]], 6, FALSE)</f>
        <v>#N/A</v>
      </c>
      <c r="C883" t="e">
        <f>VLOOKUP(A883, tblSalaries[[#All],[Selected Region]:[Years of Experience]], 14, FALSE)</f>
        <v>#N/A</v>
      </c>
      <c r="D883" t="e">
        <f>VLOOKUP(A883, tblSalaries[[#All],[Selected Region]:[Hrs]], 13, FALSE)</f>
        <v>#N/A</v>
      </c>
    </row>
    <row r="884" spans="1:4">
      <c r="A884">
        <v>881</v>
      </c>
      <c r="B884" s="2" t="e">
        <f>VLOOKUP(A884, tblSalaries[[#All],[Selected Region]:[Salary in USD]], 6, FALSE)</f>
        <v>#N/A</v>
      </c>
      <c r="C884" t="e">
        <f>VLOOKUP(A884, tblSalaries[[#All],[Selected Region]:[Years of Experience]], 14, FALSE)</f>
        <v>#N/A</v>
      </c>
      <c r="D884" t="e">
        <f>VLOOKUP(A884, tblSalaries[[#All],[Selected Region]:[Hrs]], 13, FALSE)</f>
        <v>#N/A</v>
      </c>
    </row>
    <row r="885" spans="1:4">
      <c r="A885">
        <v>882</v>
      </c>
      <c r="B885" s="2" t="e">
        <f>VLOOKUP(A885, tblSalaries[[#All],[Selected Region]:[Salary in USD]], 6, FALSE)</f>
        <v>#N/A</v>
      </c>
      <c r="C885" t="e">
        <f>VLOOKUP(A885, tblSalaries[[#All],[Selected Region]:[Years of Experience]], 14, FALSE)</f>
        <v>#N/A</v>
      </c>
      <c r="D885" t="e">
        <f>VLOOKUP(A885, tblSalaries[[#All],[Selected Region]:[Hrs]], 13, FALSE)</f>
        <v>#N/A</v>
      </c>
    </row>
    <row r="886" spans="1:4">
      <c r="A886">
        <v>883</v>
      </c>
      <c r="B886" s="2" t="e">
        <f>VLOOKUP(A886, tblSalaries[[#All],[Selected Region]:[Salary in USD]], 6, FALSE)</f>
        <v>#N/A</v>
      </c>
      <c r="C886" t="e">
        <f>VLOOKUP(A886, tblSalaries[[#All],[Selected Region]:[Years of Experience]], 14, FALSE)</f>
        <v>#N/A</v>
      </c>
      <c r="D886" t="e">
        <f>VLOOKUP(A886, tblSalaries[[#All],[Selected Region]:[Hrs]], 13, FALSE)</f>
        <v>#N/A</v>
      </c>
    </row>
    <row r="887" spans="1:4">
      <c r="A887">
        <v>884</v>
      </c>
      <c r="B887" s="2" t="e">
        <f>VLOOKUP(A887, tblSalaries[[#All],[Selected Region]:[Salary in USD]], 6, FALSE)</f>
        <v>#N/A</v>
      </c>
      <c r="C887" t="e">
        <f>VLOOKUP(A887, tblSalaries[[#All],[Selected Region]:[Years of Experience]], 14, FALSE)</f>
        <v>#N/A</v>
      </c>
      <c r="D887" t="e">
        <f>VLOOKUP(A887, tblSalaries[[#All],[Selected Region]:[Hrs]], 13, FALSE)</f>
        <v>#N/A</v>
      </c>
    </row>
    <row r="888" spans="1:4">
      <c r="A888">
        <v>885</v>
      </c>
      <c r="B888" s="2" t="e">
        <f>VLOOKUP(A888, tblSalaries[[#All],[Selected Region]:[Salary in USD]], 6, FALSE)</f>
        <v>#N/A</v>
      </c>
      <c r="C888" t="e">
        <f>VLOOKUP(A888, tblSalaries[[#All],[Selected Region]:[Years of Experience]], 14, FALSE)</f>
        <v>#N/A</v>
      </c>
      <c r="D888" t="e">
        <f>VLOOKUP(A888, tblSalaries[[#All],[Selected Region]:[Hrs]], 13, FALSE)</f>
        <v>#N/A</v>
      </c>
    </row>
    <row r="889" spans="1:4">
      <c r="A889">
        <v>886</v>
      </c>
      <c r="B889" s="2" t="e">
        <f>VLOOKUP(A889, tblSalaries[[#All],[Selected Region]:[Salary in USD]], 6, FALSE)</f>
        <v>#N/A</v>
      </c>
      <c r="C889" t="e">
        <f>VLOOKUP(A889, tblSalaries[[#All],[Selected Region]:[Years of Experience]], 14, FALSE)</f>
        <v>#N/A</v>
      </c>
      <c r="D889" t="e">
        <f>VLOOKUP(A889, tblSalaries[[#All],[Selected Region]:[Hrs]], 13, FALSE)</f>
        <v>#N/A</v>
      </c>
    </row>
    <row r="890" spans="1:4">
      <c r="A890">
        <v>887</v>
      </c>
      <c r="B890" s="2" t="e">
        <f>VLOOKUP(A890, tblSalaries[[#All],[Selected Region]:[Salary in USD]], 6, FALSE)</f>
        <v>#N/A</v>
      </c>
      <c r="C890" t="e">
        <f>VLOOKUP(A890, tblSalaries[[#All],[Selected Region]:[Years of Experience]], 14, FALSE)</f>
        <v>#N/A</v>
      </c>
      <c r="D890" t="e">
        <f>VLOOKUP(A890, tblSalaries[[#All],[Selected Region]:[Hrs]], 13, FALSE)</f>
        <v>#N/A</v>
      </c>
    </row>
    <row r="891" spans="1:4">
      <c r="A891">
        <v>888</v>
      </c>
      <c r="B891" s="2" t="e">
        <f>VLOOKUP(A891, tblSalaries[[#All],[Selected Region]:[Salary in USD]], 6, FALSE)</f>
        <v>#N/A</v>
      </c>
      <c r="C891" t="e">
        <f>VLOOKUP(A891, tblSalaries[[#All],[Selected Region]:[Years of Experience]], 14, FALSE)</f>
        <v>#N/A</v>
      </c>
      <c r="D891" t="e">
        <f>VLOOKUP(A891, tblSalaries[[#All],[Selected Region]:[Hrs]], 13, FALSE)</f>
        <v>#N/A</v>
      </c>
    </row>
    <row r="892" spans="1:4">
      <c r="A892">
        <v>889</v>
      </c>
      <c r="B892" s="2" t="e">
        <f>VLOOKUP(A892, tblSalaries[[#All],[Selected Region]:[Salary in USD]], 6, FALSE)</f>
        <v>#N/A</v>
      </c>
      <c r="C892" t="e">
        <f>VLOOKUP(A892, tblSalaries[[#All],[Selected Region]:[Years of Experience]], 14, FALSE)</f>
        <v>#N/A</v>
      </c>
      <c r="D892" t="e">
        <f>VLOOKUP(A892, tblSalaries[[#All],[Selected Region]:[Hrs]], 13, FALSE)</f>
        <v>#N/A</v>
      </c>
    </row>
    <row r="893" spans="1:4">
      <c r="A893">
        <v>890</v>
      </c>
      <c r="B893" s="2" t="e">
        <f>VLOOKUP(A893, tblSalaries[[#All],[Selected Region]:[Salary in USD]], 6, FALSE)</f>
        <v>#N/A</v>
      </c>
      <c r="C893" t="e">
        <f>VLOOKUP(A893, tblSalaries[[#All],[Selected Region]:[Years of Experience]], 14, FALSE)</f>
        <v>#N/A</v>
      </c>
      <c r="D893" t="e">
        <f>VLOOKUP(A893, tblSalaries[[#All],[Selected Region]:[Hrs]], 13, FALSE)</f>
        <v>#N/A</v>
      </c>
    </row>
    <row r="894" spans="1:4">
      <c r="A894">
        <v>891</v>
      </c>
      <c r="B894" s="2" t="e">
        <f>VLOOKUP(A894, tblSalaries[[#All],[Selected Region]:[Salary in USD]], 6, FALSE)</f>
        <v>#N/A</v>
      </c>
      <c r="C894" t="e">
        <f>VLOOKUP(A894, tblSalaries[[#All],[Selected Region]:[Years of Experience]], 14, FALSE)</f>
        <v>#N/A</v>
      </c>
      <c r="D894" t="e">
        <f>VLOOKUP(A894, tblSalaries[[#All],[Selected Region]:[Hrs]], 13, FALSE)</f>
        <v>#N/A</v>
      </c>
    </row>
    <row r="895" spans="1:4">
      <c r="A895">
        <v>892</v>
      </c>
      <c r="B895" s="2" t="e">
        <f>VLOOKUP(A895, tblSalaries[[#All],[Selected Region]:[Salary in USD]], 6, FALSE)</f>
        <v>#N/A</v>
      </c>
      <c r="C895" t="e">
        <f>VLOOKUP(A895, tblSalaries[[#All],[Selected Region]:[Years of Experience]], 14, FALSE)</f>
        <v>#N/A</v>
      </c>
      <c r="D895" t="e">
        <f>VLOOKUP(A895, tblSalaries[[#All],[Selected Region]:[Hrs]], 13, FALSE)</f>
        <v>#N/A</v>
      </c>
    </row>
    <row r="896" spans="1:4">
      <c r="A896">
        <v>893</v>
      </c>
      <c r="B896" s="2" t="e">
        <f>VLOOKUP(A896, tblSalaries[[#All],[Selected Region]:[Salary in USD]], 6, FALSE)</f>
        <v>#N/A</v>
      </c>
      <c r="C896" t="e">
        <f>VLOOKUP(A896, tblSalaries[[#All],[Selected Region]:[Years of Experience]], 14, FALSE)</f>
        <v>#N/A</v>
      </c>
      <c r="D896" t="e">
        <f>VLOOKUP(A896, tblSalaries[[#All],[Selected Region]:[Hrs]], 13, FALSE)</f>
        <v>#N/A</v>
      </c>
    </row>
    <row r="897" spans="1:4">
      <c r="A897">
        <v>894</v>
      </c>
      <c r="B897" s="2" t="e">
        <f>VLOOKUP(A897, tblSalaries[[#All],[Selected Region]:[Salary in USD]], 6, FALSE)</f>
        <v>#N/A</v>
      </c>
      <c r="C897" t="e">
        <f>VLOOKUP(A897, tblSalaries[[#All],[Selected Region]:[Years of Experience]], 14, FALSE)</f>
        <v>#N/A</v>
      </c>
      <c r="D897" t="e">
        <f>VLOOKUP(A897, tblSalaries[[#All],[Selected Region]:[Hrs]], 13, FALSE)</f>
        <v>#N/A</v>
      </c>
    </row>
    <row r="898" spans="1:4">
      <c r="A898">
        <v>895</v>
      </c>
      <c r="B898" s="2" t="e">
        <f>VLOOKUP(A898, tblSalaries[[#All],[Selected Region]:[Salary in USD]], 6, FALSE)</f>
        <v>#N/A</v>
      </c>
      <c r="C898" t="e">
        <f>VLOOKUP(A898, tblSalaries[[#All],[Selected Region]:[Years of Experience]], 14, FALSE)</f>
        <v>#N/A</v>
      </c>
      <c r="D898" t="e">
        <f>VLOOKUP(A898, tblSalaries[[#All],[Selected Region]:[Hrs]], 13, FALSE)</f>
        <v>#N/A</v>
      </c>
    </row>
    <row r="899" spans="1:4">
      <c r="A899">
        <v>896</v>
      </c>
      <c r="B899" s="2" t="e">
        <f>VLOOKUP(A899, tblSalaries[[#All],[Selected Region]:[Salary in USD]], 6, FALSE)</f>
        <v>#N/A</v>
      </c>
      <c r="C899" t="e">
        <f>VLOOKUP(A899, tblSalaries[[#All],[Selected Region]:[Years of Experience]], 14, FALSE)</f>
        <v>#N/A</v>
      </c>
      <c r="D899" t="e">
        <f>VLOOKUP(A899, tblSalaries[[#All],[Selected Region]:[Hrs]], 13, FALSE)</f>
        <v>#N/A</v>
      </c>
    </row>
    <row r="900" spans="1:4">
      <c r="A900">
        <v>897</v>
      </c>
      <c r="B900" s="2" t="e">
        <f>VLOOKUP(A900, tblSalaries[[#All],[Selected Region]:[Salary in USD]], 6, FALSE)</f>
        <v>#N/A</v>
      </c>
      <c r="C900" t="e">
        <f>VLOOKUP(A900, tblSalaries[[#All],[Selected Region]:[Years of Experience]], 14, FALSE)</f>
        <v>#N/A</v>
      </c>
      <c r="D900" t="e">
        <f>VLOOKUP(A900, tblSalaries[[#All],[Selected Region]:[Hrs]], 13, FALSE)</f>
        <v>#N/A</v>
      </c>
    </row>
    <row r="901" spans="1:4">
      <c r="A901">
        <v>898</v>
      </c>
      <c r="B901" s="2" t="e">
        <f>VLOOKUP(A901, tblSalaries[[#All],[Selected Region]:[Salary in USD]], 6, FALSE)</f>
        <v>#N/A</v>
      </c>
      <c r="C901" t="e">
        <f>VLOOKUP(A901, tblSalaries[[#All],[Selected Region]:[Years of Experience]], 14, FALSE)</f>
        <v>#N/A</v>
      </c>
      <c r="D901" t="e">
        <f>VLOOKUP(A901, tblSalaries[[#All],[Selected Region]:[Hrs]], 13, FALSE)</f>
        <v>#N/A</v>
      </c>
    </row>
    <row r="902" spans="1:4">
      <c r="A902">
        <v>899</v>
      </c>
      <c r="B902" s="2" t="e">
        <f>VLOOKUP(A902, tblSalaries[[#All],[Selected Region]:[Salary in USD]], 6, FALSE)</f>
        <v>#N/A</v>
      </c>
      <c r="C902" t="e">
        <f>VLOOKUP(A902, tblSalaries[[#All],[Selected Region]:[Years of Experience]], 14, FALSE)</f>
        <v>#N/A</v>
      </c>
      <c r="D902" t="e">
        <f>VLOOKUP(A902, tblSalaries[[#All],[Selected Region]:[Hrs]], 13, FALSE)</f>
        <v>#N/A</v>
      </c>
    </row>
    <row r="903" spans="1:4">
      <c r="A903">
        <v>900</v>
      </c>
      <c r="B903" s="2" t="e">
        <f>VLOOKUP(A903, tblSalaries[[#All],[Selected Region]:[Salary in USD]], 6, FALSE)</f>
        <v>#N/A</v>
      </c>
      <c r="C903" t="e">
        <f>VLOOKUP(A903, tblSalaries[[#All],[Selected Region]:[Years of Experience]], 14, FALSE)</f>
        <v>#N/A</v>
      </c>
      <c r="D903" t="e">
        <f>VLOOKUP(A903, tblSalaries[[#All],[Selected Region]:[Hrs]], 13, FALSE)</f>
        <v>#N/A</v>
      </c>
    </row>
    <row r="904" spans="1:4">
      <c r="A904">
        <v>901</v>
      </c>
      <c r="B904" s="2" t="e">
        <f>VLOOKUP(A904, tblSalaries[[#All],[Selected Region]:[Salary in USD]], 6, FALSE)</f>
        <v>#N/A</v>
      </c>
      <c r="C904" t="e">
        <f>VLOOKUP(A904, tblSalaries[[#All],[Selected Region]:[Years of Experience]], 14, FALSE)</f>
        <v>#N/A</v>
      </c>
      <c r="D904" t="e">
        <f>VLOOKUP(A904, tblSalaries[[#All],[Selected Region]:[Hrs]], 13, FALSE)</f>
        <v>#N/A</v>
      </c>
    </row>
    <row r="905" spans="1:4">
      <c r="A905">
        <v>902</v>
      </c>
      <c r="B905" s="2" t="e">
        <f>VLOOKUP(A905, tblSalaries[[#All],[Selected Region]:[Salary in USD]], 6, FALSE)</f>
        <v>#N/A</v>
      </c>
      <c r="C905" t="e">
        <f>VLOOKUP(A905, tblSalaries[[#All],[Selected Region]:[Years of Experience]], 14, FALSE)</f>
        <v>#N/A</v>
      </c>
      <c r="D905" t="e">
        <f>VLOOKUP(A905, tblSalaries[[#All],[Selected Region]:[Hrs]], 13, FALSE)</f>
        <v>#N/A</v>
      </c>
    </row>
    <row r="906" spans="1:4">
      <c r="A906">
        <v>903</v>
      </c>
      <c r="B906" s="2" t="e">
        <f>VLOOKUP(A906, tblSalaries[[#All],[Selected Region]:[Salary in USD]], 6, FALSE)</f>
        <v>#N/A</v>
      </c>
      <c r="C906" t="e">
        <f>VLOOKUP(A906, tblSalaries[[#All],[Selected Region]:[Years of Experience]], 14, FALSE)</f>
        <v>#N/A</v>
      </c>
      <c r="D906" t="e">
        <f>VLOOKUP(A906, tblSalaries[[#All],[Selected Region]:[Hrs]], 13, FALSE)</f>
        <v>#N/A</v>
      </c>
    </row>
    <row r="907" spans="1:4">
      <c r="A907">
        <v>904</v>
      </c>
      <c r="B907" s="2" t="e">
        <f>VLOOKUP(A907, tblSalaries[[#All],[Selected Region]:[Salary in USD]], 6, FALSE)</f>
        <v>#N/A</v>
      </c>
      <c r="C907" t="e">
        <f>VLOOKUP(A907, tblSalaries[[#All],[Selected Region]:[Years of Experience]], 14, FALSE)</f>
        <v>#N/A</v>
      </c>
      <c r="D907" t="e">
        <f>VLOOKUP(A907, tblSalaries[[#All],[Selected Region]:[Hrs]], 13, FALSE)</f>
        <v>#N/A</v>
      </c>
    </row>
    <row r="908" spans="1:4">
      <c r="A908">
        <v>905</v>
      </c>
      <c r="B908" s="2" t="e">
        <f>VLOOKUP(A908, tblSalaries[[#All],[Selected Region]:[Salary in USD]], 6, FALSE)</f>
        <v>#N/A</v>
      </c>
      <c r="C908" t="e">
        <f>VLOOKUP(A908, tblSalaries[[#All],[Selected Region]:[Years of Experience]], 14, FALSE)</f>
        <v>#N/A</v>
      </c>
      <c r="D908" t="e">
        <f>VLOOKUP(A908, tblSalaries[[#All],[Selected Region]:[Hrs]], 13, FALSE)</f>
        <v>#N/A</v>
      </c>
    </row>
    <row r="909" spans="1:4">
      <c r="A909">
        <v>906</v>
      </c>
      <c r="B909" s="2" t="e">
        <f>VLOOKUP(A909, tblSalaries[[#All],[Selected Region]:[Salary in USD]], 6, FALSE)</f>
        <v>#N/A</v>
      </c>
      <c r="C909" t="e">
        <f>VLOOKUP(A909, tblSalaries[[#All],[Selected Region]:[Years of Experience]], 14, FALSE)</f>
        <v>#N/A</v>
      </c>
      <c r="D909" t="e">
        <f>VLOOKUP(A909, tblSalaries[[#All],[Selected Region]:[Hrs]], 13, FALSE)</f>
        <v>#N/A</v>
      </c>
    </row>
    <row r="910" spans="1:4">
      <c r="A910">
        <v>907</v>
      </c>
      <c r="B910" s="2" t="e">
        <f>VLOOKUP(A910, tblSalaries[[#All],[Selected Region]:[Salary in USD]], 6, FALSE)</f>
        <v>#N/A</v>
      </c>
      <c r="C910" t="e">
        <f>VLOOKUP(A910, tblSalaries[[#All],[Selected Region]:[Years of Experience]], 14, FALSE)</f>
        <v>#N/A</v>
      </c>
      <c r="D910" t="e">
        <f>VLOOKUP(A910, tblSalaries[[#All],[Selected Region]:[Hrs]], 13, FALSE)</f>
        <v>#N/A</v>
      </c>
    </row>
    <row r="911" spans="1:4">
      <c r="A911">
        <v>908</v>
      </c>
      <c r="B911" s="2" t="e">
        <f>VLOOKUP(A911, tblSalaries[[#All],[Selected Region]:[Salary in USD]], 6, FALSE)</f>
        <v>#N/A</v>
      </c>
      <c r="C911" t="e">
        <f>VLOOKUP(A911, tblSalaries[[#All],[Selected Region]:[Years of Experience]], 14, FALSE)</f>
        <v>#N/A</v>
      </c>
      <c r="D911" t="e">
        <f>VLOOKUP(A911, tblSalaries[[#All],[Selected Region]:[Hrs]], 13, FALSE)</f>
        <v>#N/A</v>
      </c>
    </row>
    <row r="912" spans="1:4">
      <c r="A912">
        <v>909</v>
      </c>
      <c r="B912" s="2" t="e">
        <f>VLOOKUP(A912, tblSalaries[[#All],[Selected Region]:[Salary in USD]], 6, FALSE)</f>
        <v>#N/A</v>
      </c>
      <c r="C912" t="e">
        <f>VLOOKUP(A912, tblSalaries[[#All],[Selected Region]:[Years of Experience]], 14, FALSE)</f>
        <v>#N/A</v>
      </c>
      <c r="D912" t="e">
        <f>VLOOKUP(A912, tblSalaries[[#All],[Selected Region]:[Hrs]], 13, FALSE)</f>
        <v>#N/A</v>
      </c>
    </row>
    <row r="913" spans="1:4">
      <c r="A913">
        <v>910</v>
      </c>
      <c r="B913" s="2" t="e">
        <f>VLOOKUP(A913, tblSalaries[[#All],[Selected Region]:[Salary in USD]], 6, FALSE)</f>
        <v>#N/A</v>
      </c>
      <c r="C913" t="e">
        <f>VLOOKUP(A913, tblSalaries[[#All],[Selected Region]:[Years of Experience]], 14, FALSE)</f>
        <v>#N/A</v>
      </c>
      <c r="D913" t="e">
        <f>VLOOKUP(A913, tblSalaries[[#All],[Selected Region]:[Hrs]], 13, FALSE)</f>
        <v>#N/A</v>
      </c>
    </row>
    <row r="914" spans="1:4">
      <c r="A914">
        <v>911</v>
      </c>
      <c r="B914" s="2" t="e">
        <f>VLOOKUP(A914, tblSalaries[[#All],[Selected Region]:[Salary in USD]], 6, FALSE)</f>
        <v>#N/A</v>
      </c>
      <c r="C914" t="e">
        <f>VLOOKUP(A914, tblSalaries[[#All],[Selected Region]:[Years of Experience]], 14, FALSE)</f>
        <v>#N/A</v>
      </c>
      <c r="D914" t="e">
        <f>VLOOKUP(A914, tblSalaries[[#All],[Selected Region]:[Hrs]], 13, FALSE)</f>
        <v>#N/A</v>
      </c>
    </row>
    <row r="915" spans="1:4">
      <c r="A915">
        <v>912</v>
      </c>
      <c r="B915" s="2" t="e">
        <f>VLOOKUP(A915, tblSalaries[[#All],[Selected Region]:[Salary in USD]], 6, FALSE)</f>
        <v>#N/A</v>
      </c>
      <c r="C915" t="e">
        <f>VLOOKUP(A915, tblSalaries[[#All],[Selected Region]:[Years of Experience]], 14, FALSE)</f>
        <v>#N/A</v>
      </c>
      <c r="D915" t="e">
        <f>VLOOKUP(A915, tblSalaries[[#All],[Selected Region]:[Hrs]], 13, FALSE)</f>
        <v>#N/A</v>
      </c>
    </row>
    <row r="916" spans="1:4">
      <c r="A916">
        <v>913</v>
      </c>
      <c r="B916" s="2" t="e">
        <f>VLOOKUP(A916, tblSalaries[[#All],[Selected Region]:[Salary in USD]], 6, FALSE)</f>
        <v>#N/A</v>
      </c>
      <c r="C916" t="e">
        <f>VLOOKUP(A916, tblSalaries[[#All],[Selected Region]:[Years of Experience]], 14, FALSE)</f>
        <v>#N/A</v>
      </c>
      <c r="D916" t="e">
        <f>VLOOKUP(A916, tblSalaries[[#All],[Selected Region]:[Hrs]], 13, FALSE)</f>
        <v>#N/A</v>
      </c>
    </row>
    <row r="917" spans="1:4">
      <c r="A917">
        <v>914</v>
      </c>
      <c r="B917" s="2" t="e">
        <f>VLOOKUP(A917, tblSalaries[[#All],[Selected Region]:[Salary in USD]], 6, FALSE)</f>
        <v>#N/A</v>
      </c>
      <c r="C917" t="e">
        <f>VLOOKUP(A917, tblSalaries[[#All],[Selected Region]:[Years of Experience]], 14, FALSE)</f>
        <v>#N/A</v>
      </c>
      <c r="D917" t="e">
        <f>VLOOKUP(A917, tblSalaries[[#All],[Selected Region]:[Hrs]], 13, FALSE)</f>
        <v>#N/A</v>
      </c>
    </row>
    <row r="918" spans="1:4">
      <c r="A918">
        <v>915</v>
      </c>
      <c r="B918" s="2" t="e">
        <f>VLOOKUP(A918, tblSalaries[[#All],[Selected Region]:[Salary in USD]], 6, FALSE)</f>
        <v>#N/A</v>
      </c>
      <c r="C918" t="e">
        <f>VLOOKUP(A918, tblSalaries[[#All],[Selected Region]:[Years of Experience]], 14, FALSE)</f>
        <v>#N/A</v>
      </c>
      <c r="D918" t="e">
        <f>VLOOKUP(A918, tblSalaries[[#All],[Selected Region]:[Hrs]], 13, FALSE)</f>
        <v>#N/A</v>
      </c>
    </row>
    <row r="919" spans="1:4">
      <c r="A919">
        <v>916</v>
      </c>
      <c r="B919" s="2" t="e">
        <f>VLOOKUP(A919, tblSalaries[[#All],[Selected Region]:[Salary in USD]], 6, FALSE)</f>
        <v>#N/A</v>
      </c>
      <c r="C919" t="e">
        <f>VLOOKUP(A919, tblSalaries[[#All],[Selected Region]:[Years of Experience]], 14, FALSE)</f>
        <v>#N/A</v>
      </c>
      <c r="D919" t="e">
        <f>VLOOKUP(A919, tblSalaries[[#All],[Selected Region]:[Hrs]], 13, FALSE)</f>
        <v>#N/A</v>
      </c>
    </row>
    <row r="920" spans="1:4">
      <c r="A920">
        <v>917</v>
      </c>
      <c r="B920" s="2" t="e">
        <f>VLOOKUP(A920, tblSalaries[[#All],[Selected Region]:[Salary in USD]], 6, FALSE)</f>
        <v>#N/A</v>
      </c>
      <c r="C920" t="e">
        <f>VLOOKUP(A920, tblSalaries[[#All],[Selected Region]:[Years of Experience]], 14, FALSE)</f>
        <v>#N/A</v>
      </c>
      <c r="D920" t="e">
        <f>VLOOKUP(A920, tblSalaries[[#All],[Selected Region]:[Hrs]], 13, FALSE)</f>
        <v>#N/A</v>
      </c>
    </row>
    <row r="921" spans="1:4">
      <c r="A921">
        <v>918</v>
      </c>
      <c r="B921" s="2" t="e">
        <f>VLOOKUP(A921, tblSalaries[[#All],[Selected Region]:[Salary in USD]], 6, FALSE)</f>
        <v>#N/A</v>
      </c>
      <c r="C921" t="e">
        <f>VLOOKUP(A921, tblSalaries[[#All],[Selected Region]:[Years of Experience]], 14, FALSE)</f>
        <v>#N/A</v>
      </c>
      <c r="D921" t="e">
        <f>VLOOKUP(A921, tblSalaries[[#All],[Selected Region]:[Hrs]], 13, FALSE)</f>
        <v>#N/A</v>
      </c>
    </row>
    <row r="922" spans="1:4">
      <c r="A922">
        <v>919</v>
      </c>
      <c r="B922" s="2" t="e">
        <f>VLOOKUP(A922, tblSalaries[[#All],[Selected Region]:[Salary in USD]], 6, FALSE)</f>
        <v>#N/A</v>
      </c>
      <c r="C922" t="e">
        <f>VLOOKUP(A922, tblSalaries[[#All],[Selected Region]:[Years of Experience]], 14, FALSE)</f>
        <v>#N/A</v>
      </c>
      <c r="D922" t="e">
        <f>VLOOKUP(A922, tblSalaries[[#All],[Selected Region]:[Hrs]], 13, FALSE)</f>
        <v>#N/A</v>
      </c>
    </row>
    <row r="923" spans="1:4">
      <c r="A923">
        <v>920</v>
      </c>
      <c r="B923" s="2" t="e">
        <f>VLOOKUP(A923, tblSalaries[[#All],[Selected Region]:[Salary in USD]], 6, FALSE)</f>
        <v>#N/A</v>
      </c>
      <c r="C923" t="e">
        <f>VLOOKUP(A923, tblSalaries[[#All],[Selected Region]:[Years of Experience]], 14, FALSE)</f>
        <v>#N/A</v>
      </c>
      <c r="D923" t="e">
        <f>VLOOKUP(A923, tblSalaries[[#All],[Selected Region]:[Hrs]], 13, FALSE)</f>
        <v>#N/A</v>
      </c>
    </row>
    <row r="924" spans="1:4">
      <c r="A924">
        <v>921</v>
      </c>
      <c r="B924" s="2" t="e">
        <f>VLOOKUP(A924, tblSalaries[[#All],[Selected Region]:[Salary in USD]], 6, FALSE)</f>
        <v>#N/A</v>
      </c>
      <c r="C924" t="e">
        <f>VLOOKUP(A924, tblSalaries[[#All],[Selected Region]:[Years of Experience]], 14, FALSE)</f>
        <v>#N/A</v>
      </c>
      <c r="D924" t="e">
        <f>VLOOKUP(A924, tblSalaries[[#All],[Selected Region]:[Hrs]], 13, FALSE)</f>
        <v>#N/A</v>
      </c>
    </row>
    <row r="925" spans="1:4">
      <c r="A925">
        <v>922</v>
      </c>
      <c r="B925" s="2" t="e">
        <f>VLOOKUP(A925, tblSalaries[[#All],[Selected Region]:[Salary in USD]], 6, FALSE)</f>
        <v>#N/A</v>
      </c>
      <c r="C925" t="e">
        <f>VLOOKUP(A925, tblSalaries[[#All],[Selected Region]:[Years of Experience]], 14, FALSE)</f>
        <v>#N/A</v>
      </c>
      <c r="D925" t="e">
        <f>VLOOKUP(A925, tblSalaries[[#All],[Selected Region]:[Hrs]], 13, FALSE)</f>
        <v>#N/A</v>
      </c>
    </row>
    <row r="926" spans="1:4">
      <c r="A926">
        <v>923</v>
      </c>
      <c r="B926" s="2" t="e">
        <f>VLOOKUP(A926, tblSalaries[[#All],[Selected Region]:[Salary in USD]], 6, FALSE)</f>
        <v>#N/A</v>
      </c>
      <c r="C926" t="e">
        <f>VLOOKUP(A926, tblSalaries[[#All],[Selected Region]:[Years of Experience]], 14, FALSE)</f>
        <v>#N/A</v>
      </c>
      <c r="D926" t="e">
        <f>VLOOKUP(A926, tblSalaries[[#All],[Selected Region]:[Hrs]], 13, FALSE)</f>
        <v>#N/A</v>
      </c>
    </row>
    <row r="927" spans="1:4">
      <c r="A927">
        <v>924</v>
      </c>
      <c r="B927" s="2" t="e">
        <f>VLOOKUP(A927, tblSalaries[[#All],[Selected Region]:[Salary in USD]], 6, FALSE)</f>
        <v>#N/A</v>
      </c>
      <c r="C927" t="e">
        <f>VLOOKUP(A927, tblSalaries[[#All],[Selected Region]:[Years of Experience]], 14, FALSE)</f>
        <v>#N/A</v>
      </c>
      <c r="D927" t="e">
        <f>VLOOKUP(A927, tblSalaries[[#All],[Selected Region]:[Hrs]], 13, FALSE)</f>
        <v>#N/A</v>
      </c>
    </row>
    <row r="928" spans="1:4">
      <c r="A928">
        <v>925</v>
      </c>
      <c r="B928" s="2" t="e">
        <f>VLOOKUP(A928, tblSalaries[[#All],[Selected Region]:[Salary in USD]], 6, FALSE)</f>
        <v>#N/A</v>
      </c>
      <c r="C928" t="e">
        <f>VLOOKUP(A928, tblSalaries[[#All],[Selected Region]:[Years of Experience]], 14, FALSE)</f>
        <v>#N/A</v>
      </c>
      <c r="D928" t="e">
        <f>VLOOKUP(A928, tblSalaries[[#All],[Selected Region]:[Hrs]], 13, FALSE)</f>
        <v>#N/A</v>
      </c>
    </row>
    <row r="929" spans="1:4">
      <c r="A929">
        <v>926</v>
      </c>
      <c r="B929" s="2" t="e">
        <f>VLOOKUP(A929, tblSalaries[[#All],[Selected Region]:[Salary in USD]], 6, FALSE)</f>
        <v>#N/A</v>
      </c>
      <c r="C929" t="e">
        <f>VLOOKUP(A929, tblSalaries[[#All],[Selected Region]:[Years of Experience]], 14, FALSE)</f>
        <v>#N/A</v>
      </c>
      <c r="D929" t="e">
        <f>VLOOKUP(A929, tblSalaries[[#All],[Selected Region]:[Hrs]], 13, FALSE)</f>
        <v>#N/A</v>
      </c>
    </row>
    <row r="930" spans="1:4">
      <c r="A930">
        <v>927</v>
      </c>
      <c r="B930" s="2" t="e">
        <f>VLOOKUP(A930, tblSalaries[[#All],[Selected Region]:[Salary in USD]], 6, FALSE)</f>
        <v>#N/A</v>
      </c>
      <c r="C930" t="e">
        <f>VLOOKUP(A930, tblSalaries[[#All],[Selected Region]:[Years of Experience]], 14, FALSE)</f>
        <v>#N/A</v>
      </c>
      <c r="D930" t="e">
        <f>VLOOKUP(A930, tblSalaries[[#All],[Selected Region]:[Hrs]], 13, FALSE)</f>
        <v>#N/A</v>
      </c>
    </row>
    <row r="931" spans="1:4">
      <c r="A931">
        <v>928</v>
      </c>
      <c r="B931" s="2" t="e">
        <f>VLOOKUP(A931, tblSalaries[[#All],[Selected Region]:[Salary in USD]], 6, FALSE)</f>
        <v>#N/A</v>
      </c>
      <c r="C931" t="e">
        <f>VLOOKUP(A931, tblSalaries[[#All],[Selected Region]:[Years of Experience]], 14, FALSE)</f>
        <v>#N/A</v>
      </c>
      <c r="D931" t="e">
        <f>VLOOKUP(A931, tblSalaries[[#All],[Selected Region]:[Hrs]], 13, FALSE)</f>
        <v>#N/A</v>
      </c>
    </row>
    <row r="932" spans="1:4">
      <c r="A932">
        <v>929</v>
      </c>
      <c r="B932" s="2" t="e">
        <f>VLOOKUP(A932, tblSalaries[[#All],[Selected Region]:[Salary in USD]], 6, FALSE)</f>
        <v>#N/A</v>
      </c>
      <c r="C932" t="e">
        <f>VLOOKUP(A932, tblSalaries[[#All],[Selected Region]:[Years of Experience]], 14, FALSE)</f>
        <v>#N/A</v>
      </c>
      <c r="D932" t="e">
        <f>VLOOKUP(A932, tblSalaries[[#All],[Selected Region]:[Hrs]], 13, FALSE)</f>
        <v>#N/A</v>
      </c>
    </row>
    <row r="933" spans="1:4">
      <c r="A933">
        <v>930</v>
      </c>
      <c r="B933" s="2" t="e">
        <f>VLOOKUP(A933, tblSalaries[[#All],[Selected Region]:[Salary in USD]], 6, FALSE)</f>
        <v>#N/A</v>
      </c>
      <c r="C933" t="e">
        <f>VLOOKUP(A933, tblSalaries[[#All],[Selected Region]:[Years of Experience]], 14, FALSE)</f>
        <v>#N/A</v>
      </c>
      <c r="D933" t="e">
        <f>VLOOKUP(A933, tblSalaries[[#All],[Selected Region]:[Hrs]], 13, FALSE)</f>
        <v>#N/A</v>
      </c>
    </row>
    <row r="934" spans="1:4">
      <c r="A934">
        <v>931</v>
      </c>
      <c r="B934" s="2" t="e">
        <f>VLOOKUP(A934, tblSalaries[[#All],[Selected Region]:[Salary in USD]], 6, FALSE)</f>
        <v>#N/A</v>
      </c>
      <c r="C934" t="e">
        <f>VLOOKUP(A934, tblSalaries[[#All],[Selected Region]:[Years of Experience]], 14, FALSE)</f>
        <v>#N/A</v>
      </c>
      <c r="D934" t="e">
        <f>VLOOKUP(A934, tblSalaries[[#All],[Selected Region]:[Hrs]], 13, FALSE)</f>
        <v>#N/A</v>
      </c>
    </row>
    <row r="935" spans="1:4">
      <c r="A935">
        <v>932</v>
      </c>
      <c r="B935" s="2" t="e">
        <f>VLOOKUP(A935, tblSalaries[[#All],[Selected Region]:[Salary in USD]], 6, FALSE)</f>
        <v>#N/A</v>
      </c>
      <c r="C935" t="e">
        <f>VLOOKUP(A935, tblSalaries[[#All],[Selected Region]:[Years of Experience]], 14, FALSE)</f>
        <v>#N/A</v>
      </c>
      <c r="D935" t="e">
        <f>VLOOKUP(A935, tblSalaries[[#All],[Selected Region]:[Hrs]], 13, FALSE)</f>
        <v>#N/A</v>
      </c>
    </row>
    <row r="936" spans="1:4">
      <c r="A936">
        <v>933</v>
      </c>
      <c r="B936" s="2" t="e">
        <f>VLOOKUP(A936, tblSalaries[[#All],[Selected Region]:[Salary in USD]], 6, FALSE)</f>
        <v>#N/A</v>
      </c>
      <c r="C936" t="e">
        <f>VLOOKUP(A936, tblSalaries[[#All],[Selected Region]:[Years of Experience]], 14, FALSE)</f>
        <v>#N/A</v>
      </c>
      <c r="D936" t="e">
        <f>VLOOKUP(A936, tblSalaries[[#All],[Selected Region]:[Hrs]], 13, FALSE)</f>
        <v>#N/A</v>
      </c>
    </row>
    <row r="937" spans="1:4">
      <c r="A937">
        <v>934</v>
      </c>
      <c r="B937" s="2" t="e">
        <f>VLOOKUP(A937, tblSalaries[[#All],[Selected Region]:[Salary in USD]], 6, FALSE)</f>
        <v>#N/A</v>
      </c>
      <c r="C937" t="e">
        <f>VLOOKUP(A937, tblSalaries[[#All],[Selected Region]:[Years of Experience]], 14, FALSE)</f>
        <v>#N/A</v>
      </c>
      <c r="D937" t="e">
        <f>VLOOKUP(A937, tblSalaries[[#All],[Selected Region]:[Hrs]], 13, FALSE)</f>
        <v>#N/A</v>
      </c>
    </row>
    <row r="938" spans="1:4">
      <c r="A938">
        <v>935</v>
      </c>
      <c r="B938" s="2" t="e">
        <f>VLOOKUP(A938, tblSalaries[[#All],[Selected Region]:[Salary in USD]], 6, FALSE)</f>
        <v>#N/A</v>
      </c>
      <c r="C938" t="e">
        <f>VLOOKUP(A938, tblSalaries[[#All],[Selected Region]:[Years of Experience]], 14, FALSE)</f>
        <v>#N/A</v>
      </c>
      <c r="D938" t="e">
        <f>VLOOKUP(A938, tblSalaries[[#All],[Selected Region]:[Hrs]], 13, FALSE)</f>
        <v>#N/A</v>
      </c>
    </row>
    <row r="939" spans="1:4">
      <c r="A939">
        <v>936</v>
      </c>
      <c r="B939" s="2" t="e">
        <f>VLOOKUP(A939, tblSalaries[[#All],[Selected Region]:[Salary in USD]], 6, FALSE)</f>
        <v>#N/A</v>
      </c>
      <c r="C939" t="e">
        <f>VLOOKUP(A939, tblSalaries[[#All],[Selected Region]:[Years of Experience]], 14, FALSE)</f>
        <v>#N/A</v>
      </c>
      <c r="D939" t="e">
        <f>VLOOKUP(A939, tblSalaries[[#All],[Selected Region]:[Hrs]], 13, FALSE)</f>
        <v>#N/A</v>
      </c>
    </row>
    <row r="940" spans="1:4">
      <c r="A940">
        <v>937</v>
      </c>
      <c r="B940" s="2" t="e">
        <f>VLOOKUP(A940, tblSalaries[[#All],[Selected Region]:[Salary in USD]], 6, FALSE)</f>
        <v>#N/A</v>
      </c>
      <c r="C940" t="e">
        <f>VLOOKUP(A940, tblSalaries[[#All],[Selected Region]:[Years of Experience]], 14, FALSE)</f>
        <v>#N/A</v>
      </c>
      <c r="D940" t="e">
        <f>VLOOKUP(A940, tblSalaries[[#All],[Selected Region]:[Hrs]], 13, FALSE)</f>
        <v>#N/A</v>
      </c>
    </row>
    <row r="941" spans="1:4">
      <c r="A941">
        <v>938</v>
      </c>
      <c r="B941" s="2" t="e">
        <f>VLOOKUP(A941, tblSalaries[[#All],[Selected Region]:[Salary in USD]], 6, FALSE)</f>
        <v>#N/A</v>
      </c>
      <c r="C941" t="e">
        <f>VLOOKUP(A941, tblSalaries[[#All],[Selected Region]:[Years of Experience]], 14, FALSE)</f>
        <v>#N/A</v>
      </c>
      <c r="D941" t="e">
        <f>VLOOKUP(A941, tblSalaries[[#All],[Selected Region]:[Hrs]], 13, FALSE)</f>
        <v>#N/A</v>
      </c>
    </row>
    <row r="942" spans="1:4">
      <c r="A942">
        <v>939</v>
      </c>
      <c r="B942" s="2" t="e">
        <f>VLOOKUP(A942, tblSalaries[[#All],[Selected Region]:[Salary in USD]], 6, FALSE)</f>
        <v>#N/A</v>
      </c>
      <c r="C942" t="e">
        <f>VLOOKUP(A942, tblSalaries[[#All],[Selected Region]:[Years of Experience]], 14, FALSE)</f>
        <v>#N/A</v>
      </c>
      <c r="D942" t="e">
        <f>VLOOKUP(A942, tblSalaries[[#All],[Selected Region]:[Hrs]], 13, FALSE)</f>
        <v>#N/A</v>
      </c>
    </row>
    <row r="943" spans="1:4">
      <c r="A943">
        <v>940</v>
      </c>
      <c r="B943" s="2" t="e">
        <f>VLOOKUP(A943, tblSalaries[[#All],[Selected Region]:[Salary in USD]], 6, FALSE)</f>
        <v>#N/A</v>
      </c>
      <c r="C943" t="e">
        <f>VLOOKUP(A943, tblSalaries[[#All],[Selected Region]:[Years of Experience]], 14, FALSE)</f>
        <v>#N/A</v>
      </c>
      <c r="D943" t="e">
        <f>VLOOKUP(A943, tblSalaries[[#All],[Selected Region]:[Hrs]], 13, FALSE)</f>
        <v>#N/A</v>
      </c>
    </row>
    <row r="944" spans="1:4">
      <c r="A944">
        <v>941</v>
      </c>
      <c r="B944" s="2" t="e">
        <f>VLOOKUP(A944, tblSalaries[[#All],[Selected Region]:[Salary in USD]], 6, FALSE)</f>
        <v>#N/A</v>
      </c>
      <c r="C944" t="e">
        <f>VLOOKUP(A944, tblSalaries[[#All],[Selected Region]:[Years of Experience]], 14, FALSE)</f>
        <v>#N/A</v>
      </c>
      <c r="D944" t="e">
        <f>VLOOKUP(A944, tblSalaries[[#All],[Selected Region]:[Hrs]], 13, FALSE)</f>
        <v>#N/A</v>
      </c>
    </row>
    <row r="945" spans="1:4">
      <c r="A945">
        <v>942</v>
      </c>
      <c r="B945" s="2" t="e">
        <f>VLOOKUP(A945, tblSalaries[[#All],[Selected Region]:[Salary in USD]], 6, FALSE)</f>
        <v>#N/A</v>
      </c>
      <c r="C945" t="e">
        <f>VLOOKUP(A945, tblSalaries[[#All],[Selected Region]:[Years of Experience]], 14, FALSE)</f>
        <v>#N/A</v>
      </c>
      <c r="D945" t="e">
        <f>VLOOKUP(A945, tblSalaries[[#All],[Selected Region]:[Hrs]], 13, FALSE)</f>
        <v>#N/A</v>
      </c>
    </row>
    <row r="946" spans="1:4">
      <c r="A946">
        <v>943</v>
      </c>
      <c r="B946" s="2" t="e">
        <f>VLOOKUP(A946, tblSalaries[[#All],[Selected Region]:[Salary in USD]], 6, FALSE)</f>
        <v>#N/A</v>
      </c>
      <c r="C946" t="e">
        <f>VLOOKUP(A946, tblSalaries[[#All],[Selected Region]:[Years of Experience]], 14, FALSE)</f>
        <v>#N/A</v>
      </c>
      <c r="D946" t="e">
        <f>VLOOKUP(A946, tblSalaries[[#All],[Selected Region]:[Hrs]], 13, FALSE)</f>
        <v>#N/A</v>
      </c>
    </row>
    <row r="947" spans="1:4">
      <c r="A947">
        <v>944</v>
      </c>
      <c r="B947" s="2" t="e">
        <f>VLOOKUP(A947, tblSalaries[[#All],[Selected Region]:[Salary in USD]], 6, FALSE)</f>
        <v>#N/A</v>
      </c>
      <c r="C947" t="e">
        <f>VLOOKUP(A947, tblSalaries[[#All],[Selected Region]:[Years of Experience]], 14, FALSE)</f>
        <v>#N/A</v>
      </c>
      <c r="D947" t="e">
        <f>VLOOKUP(A947, tblSalaries[[#All],[Selected Region]:[Hrs]], 13, FALSE)</f>
        <v>#N/A</v>
      </c>
    </row>
    <row r="948" spans="1:4">
      <c r="A948">
        <v>945</v>
      </c>
      <c r="B948" s="2" t="e">
        <f>VLOOKUP(A948, tblSalaries[[#All],[Selected Region]:[Salary in USD]], 6, FALSE)</f>
        <v>#N/A</v>
      </c>
      <c r="C948" t="e">
        <f>VLOOKUP(A948, tblSalaries[[#All],[Selected Region]:[Years of Experience]], 14, FALSE)</f>
        <v>#N/A</v>
      </c>
      <c r="D948" t="e">
        <f>VLOOKUP(A948, tblSalaries[[#All],[Selected Region]:[Hrs]], 13, FALSE)</f>
        <v>#N/A</v>
      </c>
    </row>
    <row r="949" spans="1:4">
      <c r="A949">
        <v>946</v>
      </c>
      <c r="B949" s="2" t="e">
        <f>VLOOKUP(A949, tblSalaries[[#All],[Selected Region]:[Salary in USD]], 6, FALSE)</f>
        <v>#N/A</v>
      </c>
      <c r="C949" t="e">
        <f>VLOOKUP(A949, tblSalaries[[#All],[Selected Region]:[Years of Experience]], 14, FALSE)</f>
        <v>#N/A</v>
      </c>
      <c r="D949" t="e">
        <f>VLOOKUP(A949, tblSalaries[[#All],[Selected Region]:[Hrs]], 13, FALSE)</f>
        <v>#N/A</v>
      </c>
    </row>
    <row r="950" spans="1:4">
      <c r="A950">
        <v>947</v>
      </c>
      <c r="B950" s="2" t="e">
        <f>VLOOKUP(A950, tblSalaries[[#All],[Selected Region]:[Salary in USD]], 6, FALSE)</f>
        <v>#N/A</v>
      </c>
      <c r="C950" t="e">
        <f>VLOOKUP(A950, tblSalaries[[#All],[Selected Region]:[Years of Experience]], 14, FALSE)</f>
        <v>#N/A</v>
      </c>
      <c r="D950" t="e">
        <f>VLOOKUP(A950, tblSalaries[[#All],[Selected Region]:[Hrs]], 13, FALSE)</f>
        <v>#N/A</v>
      </c>
    </row>
    <row r="951" spans="1:4">
      <c r="A951">
        <v>948</v>
      </c>
      <c r="B951" s="2" t="e">
        <f>VLOOKUP(A951, tblSalaries[[#All],[Selected Region]:[Salary in USD]], 6, FALSE)</f>
        <v>#N/A</v>
      </c>
      <c r="C951" t="e">
        <f>VLOOKUP(A951, tblSalaries[[#All],[Selected Region]:[Years of Experience]], 14, FALSE)</f>
        <v>#N/A</v>
      </c>
      <c r="D951" t="e">
        <f>VLOOKUP(A951, tblSalaries[[#All],[Selected Region]:[Hrs]], 13, FALSE)</f>
        <v>#N/A</v>
      </c>
    </row>
    <row r="952" spans="1:4">
      <c r="A952">
        <v>949</v>
      </c>
      <c r="B952" s="2" t="e">
        <f>VLOOKUP(A952, tblSalaries[[#All],[Selected Region]:[Salary in USD]], 6, FALSE)</f>
        <v>#N/A</v>
      </c>
      <c r="C952" t="e">
        <f>VLOOKUP(A952, tblSalaries[[#All],[Selected Region]:[Years of Experience]], 14, FALSE)</f>
        <v>#N/A</v>
      </c>
      <c r="D952" t="e">
        <f>VLOOKUP(A952, tblSalaries[[#All],[Selected Region]:[Hrs]], 13, FALSE)</f>
        <v>#N/A</v>
      </c>
    </row>
    <row r="953" spans="1:4">
      <c r="A953">
        <v>950</v>
      </c>
      <c r="B953" s="2" t="e">
        <f>VLOOKUP(A953, tblSalaries[[#All],[Selected Region]:[Salary in USD]], 6, FALSE)</f>
        <v>#N/A</v>
      </c>
      <c r="C953" t="e">
        <f>VLOOKUP(A953, tblSalaries[[#All],[Selected Region]:[Years of Experience]], 14, FALSE)</f>
        <v>#N/A</v>
      </c>
      <c r="D953" t="e">
        <f>VLOOKUP(A953, tblSalaries[[#All],[Selected Region]:[Hrs]], 13, FALSE)</f>
        <v>#N/A</v>
      </c>
    </row>
    <row r="954" spans="1:4">
      <c r="A954">
        <v>951</v>
      </c>
      <c r="B954" s="2" t="e">
        <f>VLOOKUP(A954, tblSalaries[[#All],[Selected Region]:[Salary in USD]], 6, FALSE)</f>
        <v>#N/A</v>
      </c>
      <c r="C954" t="e">
        <f>VLOOKUP(A954, tblSalaries[[#All],[Selected Region]:[Years of Experience]], 14, FALSE)</f>
        <v>#N/A</v>
      </c>
      <c r="D954" t="e">
        <f>VLOOKUP(A954, tblSalaries[[#All],[Selected Region]:[Hrs]], 13, FALSE)</f>
        <v>#N/A</v>
      </c>
    </row>
    <row r="955" spans="1:4">
      <c r="A955">
        <v>952</v>
      </c>
      <c r="B955" s="2" t="e">
        <f>VLOOKUP(A955, tblSalaries[[#All],[Selected Region]:[Salary in USD]], 6, FALSE)</f>
        <v>#N/A</v>
      </c>
      <c r="C955" t="e">
        <f>VLOOKUP(A955, tblSalaries[[#All],[Selected Region]:[Years of Experience]], 14, FALSE)</f>
        <v>#N/A</v>
      </c>
      <c r="D955" t="e">
        <f>VLOOKUP(A955, tblSalaries[[#All],[Selected Region]:[Hrs]], 13, FALSE)</f>
        <v>#N/A</v>
      </c>
    </row>
    <row r="956" spans="1:4">
      <c r="A956">
        <v>953</v>
      </c>
      <c r="B956" s="2" t="e">
        <f>VLOOKUP(A956, tblSalaries[[#All],[Selected Region]:[Salary in USD]], 6, FALSE)</f>
        <v>#N/A</v>
      </c>
      <c r="C956" t="e">
        <f>VLOOKUP(A956, tblSalaries[[#All],[Selected Region]:[Years of Experience]], 14, FALSE)</f>
        <v>#N/A</v>
      </c>
      <c r="D956" t="e">
        <f>VLOOKUP(A956, tblSalaries[[#All],[Selected Region]:[Hrs]], 13, FALSE)</f>
        <v>#N/A</v>
      </c>
    </row>
    <row r="957" spans="1:4">
      <c r="A957">
        <v>954</v>
      </c>
      <c r="B957" s="2" t="e">
        <f>VLOOKUP(A957, tblSalaries[[#All],[Selected Region]:[Salary in USD]], 6, FALSE)</f>
        <v>#N/A</v>
      </c>
      <c r="C957" t="e">
        <f>VLOOKUP(A957, tblSalaries[[#All],[Selected Region]:[Years of Experience]], 14, FALSE)</f>
        <v>#N/A</v>
      </c>
      <c r="D957" t="e">
        <f>VLOOKUP(A957, tblSalaries[[#All],[Selected Region]:[Hrs]], 13, FALSE)</f>
        <v>#N/A</v>
      </c>
    </row>
    <row r="958" spans="1:4">
      <c r="A958">
        <v>955</v>
      </c>
      <c r="B958" s="2" t="e">
        <f>VLOOKUP(A958, tblSalaries[[#All],[Selected Region]:[Salary in USD]], 6, FALSE)</f>
        <v>#N/A</v>
      </c>
      <c r="C958" t="e">
        <f>VLOOKUP(A958, tblSalaries[[#All],[Selected Region]:[Years of Experience]], 14, FALSE)</f>
        <v>#N/A</v>
      </c>
      <c r="D958" t="e">
        <f>VLOOKUP(A958, tblSalaries[[#All],[Selected Region]:[Hrs]], 13, FALSE)</f>
        <v>#N/A</v>
      </c>
    </row>
    <row r="959" spans="1:4">
      <c r="A959">
        <v>956</v>
      </c>
      <c r="B959" s="2" t="e">
        <f>VLOOKUP(A959, tblSalaries[[#All],[Selected Region]:[Salary in USD]], 6, FALSE)</f>
        <v>#N/A</v>
      </c>
      <c r="C959" t="e">
        <f>VLOOKUP(A959, tblSalaries[[#All],[Selected Region]:[Years of Experience]], 14, FALSE)</f>
        <v>#N/A</v>
      </c>
      <c r="D959" t="e">
        <f>VLOOKUP(A959, tblSalaries[[#All],[Selected Region]:[Hrs]], 13, FALSE)</f>
        <v>#N/A</v>
      </c>
    </row>
    <row r="960" spans="1:4">
      <c r="A960">
        <v>957</v>
      </c>
      <c r="B960" s="2" t="e">
        <f>VLOOKUP(A960, tblSalaries[[#All],[Selected Region]:[Salary in USD]], 6, FALSE)</f>
        <v>#N/A</v>
      </c>
      <c r="C960" t="e">
        <f>VLOOKUP(A960, tblSalaries[[#All],[Selected Region]:[Years of Experience]], 14, FALSE)</f>
        <v>#N/A</v>
      </c>
      <c r="D960" t="e">
        <f>VLOOKUP(A960, tblSalaries[[#All],[Selected Region]:[Hrs]], 13, FALSE)</f>
        <v>#N/A</v>
      </c>
    </row>
    <row r="961" spans="1:4">
      <c r="A961">
        <v>958</v>
      </c>
      <c r="B961" s="2" t="e">
        <f>VLOOKUP(A961, tblSalaries[[#All],[Selected Region]:[Salary in USD]], 6, FALSE)</f>
        <v>#N/A</v>
      </c>
      <c r="C961" t="e">
        <f>VLOOKUP(A961, tblSalaries[[#All],[Selected Region]:[Years of Experience]], 14, FALSE)</f>
        <v>#N/A</v>
      </c>
      <c r="D961" t="e">
        <f>VLOOKUP(A961, tblSalaries[[#All],[Selected Region]:[Hrs]], 13, FALSE)</f>
        <v>#N/A</v>
      </c>
    </row>
    <row r="962" spans="1:4">
      <c r="A962">
        <v>959</v>
      </c>
      <c r="B962" s="2" t="e">
        <f>VLOOKUP(A962, tblSalaries[[#All],[Selected Region]:[Salary in USD]], 6, FALSE)</f>
        <v>#N/A</v>
      </c>
      <c r="C962" t="e">
        <f>VLOOKUP(A962, tblSalaries[[#All],[Selected Region]:[Years of Experience]], 14, FALSE)</f>
        <v>#N/A</v>
      </c>
      <c r="D962" t="e">
        <f>VLOOKUP(A962, tblSalaries[[#All],[Selected Region]:[Hrs]], 13, FALSE)</f>
        <v>#N/A</v>
      </c>
    </row>
    <row r="963" spans="1:4">
      <c r="A963">
        <v>960</v>
      </c>
      <c r="B963" s="2" t="e">
        <f>VLOOKUP(A963, tblSalaries[[#All],[Selected Region]:[Salary in USD]], 6, FALSE)</f>
        <v>#N/A</v>
      </c>
      <c r="C963" t="e">
        <f>VLOOKUP(A963, tblSalaries[[#All],[Selected Region]:[Years of Experience]], 14, FALSE)</f>
        <v>#N/A</v>
      </c>
      <c r="D963" t="e">
        <f>VLOOKUP(A963, tblSalaries[[#All],[Selected Region]:[Hrs]], 13, FALSE)</f>
        <v>#N/A</v>
      </c>
    </row>
    <row r="964" spans="1:4">
      <c r="A964">
        <v>961</v>
      </c>
      <c r="B964" s="2" t="e">
        <f>VLOOKUP(A964, tblSalaries[[#All],[Selected Region]:[Salary in USD]], 6, FALSE)</f>
        <v>#N/A</v>
      </c>
      <c r="C964" t="e">
        <f>VLOOKUP(A964, tblSalaries[[#All],[Selected Region]:[Years of Experience]], 14, FALSE)</f>
        <v>#N/A</v>
      </c>
      <c r="D964" t="e">
        <f>VLOOKUP(A964, tblSalaries[[#All],[Selected Region]:[Hrs]], 13, FALSE)</f>
        <v>#N/A</v>
      </c>
    </row>
    <row r="965" spans="1:4">
      <c r="A965">
        <v>962</v>
      </c>
      <c r="B965" s="2" t="e">
        <f>VLOOKUP(A965, tblSalaries[[#All],[Selected Region]:[Salary in USD]], 6, FALSE)</f>
        <v>#N/A</v>
      </c>
      <c r="C965" t="e">
        <f>VLOOKUP(A965, tblSalaries[[#All],[Selected Region]:[Years of Experience]], 14, FALSE)</f>
        <v>#N/A</v>
      </c>
      <c r="D965" t="e">
        <f>VLOOKUP(A965, tblSalaries[[#All],[Selected Region]:[Hrs]], 13, FALSE)</f>
        <v>#N/A</v>
      </c>
    </row>
    <row r="966" spans="1:4">
      <c r="A966">
        <v>963</v>
      </c>
      <c r="B966" s="2" t="e">
        <f>VLOOKUP(A966, tblSalaries[[#All],[Selected Region]:[Salary in USD]], 6, FALSE)</f>
        <v>#N/A</v>
      </c>
      <c r="C966" t="e">
        <f>VLOOKUP(A966, tblSalaries[[#All],[Selected Region]:[Years of Experience]], 14, FALSE)</f>
        <v>#N/A</v>
      </c>
      <c r="D966" t="e">
        <f>VLOOKUP(A966, tblSalaries[[#All],[Selected Region]:[Hrs]], 13, FALSE)</f>
        <v>#N/A</v>
      </c>
    </row>
    <row r="967" spans="1:4">
      <c r="A967">
        <v>964</v>
      </c>
      <c r="B967" s="2" t="e">
        <f>VLOOKUP(A967, tblSalaries[[#All],[Selected Region]:[Salary in USD]], 6, FALSE)</f>
        <v>#N/A</v>
      </c>
      <c r="C967" t="e">
        <f>VLOOKUP(A967, tblSalaries[[#All],[Selected Region]:[Years of Experience]], 14, FALSE)</f>
        <v>#N/A</v>
      </c>
      <c r="D967" t="e">
        <f>VLOOKUP(A967, tblSalaries[[#All],[Selected Region]:[Hrs]], 13, FALSE)</f>
        <v>#N/A</v>
      </c>
    </row>
    <row r="968" spans="1:4">
      <c r="A968">
        <v>965</v>
      </c>
      <c r="B968" s="2" t="e">
        <f>VLOOKUP(A968, tblSalaries[[#All],[Selected Region]:[Salary in USD]], 6, FALSE)</f>
        <v>#N/A</v>
      </c>
      <c r="C968" t="e">
        <f>VLOOKUP(A968, tblSalaries[[#All],[Selected Region]:[Years of Experience]], 14, FALSE)</f>
        <v>#N/A</v>
      </c>
      <c r="D968" t="e">
        <f>VLOOKUP(A968, tblSalaries[[#All],[Selected Region]:[Hrs]], 13, FALSE)</f>
        <v>#N/A</v>
      </c>
    </row>
    <row r="969" spans="1:4">
      <c r="A969">
        <v>966</v>
      </c>
      <c r="B969" s="2" t="e">
        <f>VLOOKUP(A969, tblSalaries[[#All],[Selected Region]:[Salary in USD]], 6, FALSE)</f>
        <v>#N/A</v>
      </c>
      <c r="C969" t="e">
        <f>VLOOKUP(A969, tblSalaries[[#All],[Selected Region]:[Years of Experience]], 14, FALSE)</f>
        <v>#N/A</v>
      </c>
      <c r="D969" t="e">
        <f>VLOOKUP(A969, tblSalaries[[#All],[Selected Region]:[Hrs]], 13, FALSE)</f>
        <v>#N/A</v>
      </c>
    </row>
    <row r="970" spans="1:4">
      <c r="A970">
        <v>967</v>
      </c>
      <c r="B970" s="2" t="e">
        <f>VLOOKUP(A970, tblSalaries[[#All],[Selected Region]:[Salary in USD]], 6, FALSE)</f>
        <v>#N/A</v>
      </c>
      <c r="C970" t="e">
        <f>VLOOKUP(A970, tblSalaries[[#All],[Selected Region]:[Years of Experience]], 14, FALSE)</f>
        <v>#N/A</v>
      </c>
      <c r="D970" t="e">
        <f>VLOOKUP(A970, tblSalaries[[#All],[Selected Region]:[Hrs]], 13, FALSE)</f>
        <v>#N/A</v>
      </c>
    </row>
    <row r="971" spans="1:4">
      <c r="A971">
        <v>968</v>
      </c>
      <c r="B971" s="2" t="e">
        <f>VLOOKUP(A971, tblSalaries[[#All],[Selected Region]:[Salary in USD]], 6, FALSE)</f>
        <v>#N/A</v>
      </c>
      <c r="C971" t="e">
        <f>VLOOKUP(A971, tblSalaries[[#All],[Selected Region]:[Years of Experience]], 14, FALSE)</f>
        <v>#N/A</v>
      </c>
      <c r="D971" t="e">
        <f>VLOOKUP(A971, tblSalaries[[#All],[Selected Region]:[Hrs]], 13, FALSE)</f>
        <v>#N/A</v>
      </c>
    </row>
    <row r="972" spans="1:4">
      <c r="A972">
        <v>969</v>
      </c>
      <c r="B972" s="2" t="e">
        <f>VLOOKUP(A972, tblSalaries[[#All],[Selected Region]:[Salary in USD]], 6, FALSE)</f>
        <v>#N/A</v>
      </c>
      <c r="C972" t="e">
        <f>VLOOKUP(A972, tblSalaries[[#All],[Selected Region]:[Years of Experience]], 14, FALSE)</f>
        <v>#N/A</v>
      </c>
      <c r="D972" t="e">
        <f>VLOOKUP(A972, tblSalaries[[#All],[Selected Region]:[Hrs]], 13, FALSE)</f>
        <v>#N/A</v>
      </c>
    </row>
    <row r="973" spans="1:4">
      <c r="A973">
        <v>970</v>
      </c>
      <c r="B973" s="2" t="e">
        <f>VLOOKUP(A973, tblSalaries[[#All],[Selected Region]:[Salary in USD]], 6, FALSE)</f>
        <v>#N/A</v>
      </c>
      <c r="C973" t="e">
        <f>VLOOKUP(A973, tblSalaries[[#All],[Selected Region]:[Years of Experience]], 14, FALSE)</f>
        <v>#N/A</v>
      </c>
      <c r="D973" t="e">
        <f>VLOOKUP(A973, tblSalaries[[#All],[Selected Region]:[Hrs]], 13, FALSE)</f>
        <v>#N/A</v>
      </c>
    </row>
    <row r="974" spans="1:4">
      <c r="A974">
        <v>971</v>
      </c>
      <c r="B974" s="2" t="e">
        <f>VLOOKUP(A974, tblSalaries[[#All],[Selected Region]:[Salary in USD]], 6, FALSE)</f>
        <v>#N/A</v>
      </c>
      <c r="C974" t="e">
        <f>VLOOKUP(A974, tblSalaries[[#All],[Selected Region]:[Years of Experience]], 14, FALSE)</f>
        <v>#N/A</v>
      </c>
      <c r="D974" t="e">
        <f>VLOOKUP(A974, tblSalaries[[#All],[Selected Region]:[Hrs]], 13, FALSE)</f>
        <v>#N/A</v>
      </c>
    </row>
    <row r="975" spans="1:4">
      <c r="A975">
        <v>972</v>
      </c>
      <c r="B975" s="2" t="e">
        <f>VLOOKUP(A975, tblSalaries[[#All],[Selected Region]:[Salary in USD]], 6, FALSE)</f>
        <v>#N/A</v>
      </c>
      <c r="C975" t="e">
        <f>VLOOKUP(A975, tblSalaries[[#All],[Selected Region]:[Years of Experience]], 14, FALSE)</f>
        <v>#N/A</v>
      </c>
      <c r="D975" t="e">
        <f>VLOOKUP(A975, tblSalaries[[#All],[Selected Region]:[Hrs]], 13, FALSE)</f>
        <v>#N/A</v>
      </c>
    </row>
    <row r="976" spans="1:4">
      <c r="A976">
        <v>973</v>
      </c>
      <c r="B976" s="2" t="e">
        <f>VLOOKUP(A976, tblSalaries[[#All],[Selected Region]:[Salary in USD]], 6, FALSE)</f>
        <v>#N/A</v>
      </c>
      <c r="C976" t="e">
        <f>VLOOKUP(A976, tblSalaries[[#All],[Selected Region]:[Years of Experience]], 14, FALSE)</f>
        <v>#N/A</v>
      </c>
      <c r="D976" t="e">
        <f>VLOOKUP(A976, tblSalaries[[#All],[Selected Region]:[Hrs]], 13, FALSE)</f>
        <v>#N/A</v>
      </c>
    </row>
    <row r="977" spans="1:4">
      <c r="A977">
        <v>974</v>
      </c>
      <c r="B977" s="2" t="e">
        <f>VLOOKUP(A977, tblSalaries[[#All],[Selected Region]:[Salary in USD]], 6, FALSE)</f>
        <v>#N/A</v>
      </c>
      <c r="C977" t="e">
        <f>VLOOKUP(A977, tblSalaries[[#All],[Selected Region]:[Years of Experience]], 14, FALSE)</f>
        <v>#N/A</v>
      </c>
      <c r="D977" t="e">
        <f>VLOOKUP(A977, tblSalaries[[#All],[Selected Region]:[Hrs]], 13, FALSE)</f>
        <v>#N/A</v>
      </c>
    </row>
    <row r="978" spans="1:4">
      <c r="A978">
        <v>975</v>
      </c>
      <c r="B978" s="2" t="e">
        <f>VLOOKUP(A978, tblSalaries[[#All],[Selected Region]:[Salary in USD]], 6, FALSE)</f>
        <v>#N/A</v>
      </c>
      <c r="C978" t="e">
        <f>VLOOKUP(A978, tblSalaries[[#All],[Selected Region]:[Years of Experience]], 14, FALSE)</f>
        <v>#N/A</v>
      </c>
      <c r="D978" t="e">
        <f>VLOOKUP(A978, tblSalaries[[#All],[Selected Region]:[Hrs]], 13, FALSE)</f>
        <v>#N/A</v>
      </c>
    </row>
    <row r="979" spans="1:4">
      <c r="A979">
        <v>976</v>
      </c>
      <c r="B979" s="2" t="e">
        <f>VLOOKUP(A979, tblSalaries[[#All],[Selected Region]:[Salary in USD]], 6, FALSE)</f>
        <v>#N/A</v>
      </c>
      <c r="C979" t="e">
        <f>VLOOKUP(A979, tblSalaries[[#All],[Selected Region]:[Years of Experience]], 14, FALSE)</f>
        <v>#N/A</v>
      </c>
      <c r="D979" t="e">
        <f>VLOOKUP(A979, tblSalaries[[#All],[Selected Region]:[Hrs]], 13, FALSE)</f>
        <v>#N/A</v>
      </c>
    </row>
    <row r="980" spans="1:4">
      <c r="A980">
        <v>977</v>
      </c>
      <c r="B980" s="2" t="e">
        <f>VLOOKUP(A980, tblSalaries[[#All],[Selected Region]:[Salary in USD]], 6, FALSE)</f>
        <v>#N/A</v>
      </c>
      <c r="C980" t="e">
        <f>VLOOKUP(A980, tblSalaries[[#All],[Selected Region]:[Years of Experience]], 14, FALSE)</f>
        <v>#N/A</v>
      </c>
      <c r="D980" t="e">
        <f>VLOOKUP(A980, tblSalaries[[#All],[Selected Region]:[Hrs]], 13, FALSE)</f>
        <v>#N/A</v>
      </c>
    </row>
    <row r="981" spans="1:4">
      <c r="A981">
        <v>978</v>
      </c>
      <c r="B981" s="2" t="e">
        <f>VLOOKUP(A981, tblSalaries[[#All],[Selected Region]:[Salary in USD]], 6, FALSE)</f>
        <v>#N/A</v>
      </c>
      <c r="C981" t="e">
        <f>VLOOKUP(A981, tblSalaries[[#All],[Selected Region]:[Years of Experience]], 14, FALSE)</f>
        <v>#N/A</v>
      </c>
      <c r="D981" t="e">
        <f>VLOOKUP(A981, tblSalaries[[#All],[Selected Region]:[Hrs]], 13, FALSE)</f>
        <v>#N/A</v>
      </c>
    </row>
    <row r="982" spans="1:4">
      <c r="A982">
        <v>979</v>
      </c>
      <c r="B982" s="2" t="e">
        <f>VLOOKUP(A982, tblSalaries[[#All],[Selected Region]:[Salary in USD]], 6, FALSE)</f>
        <v>#N/A</v>
      </c>
      <c r="C982" t="e">
        <f>VLOOKUP(A982, tblSalaries[[#All],[Selected Region]:[Years of Experience]], 14, FALSE)</f>
        <v>#N/A</v>
      </c>
      <c r="D982" t="e">
        <f>VLOOKUP(A982, tblSalaries[[#All],[Selected Region]:[Hrs]], 13, FALSE)</f>
        <v>#N/A</v>
      </c>
    </row>
    <row r="983" spans="1:4">
      <c r="A983">
        <v>980</v>
      </c>
      <c r="B983" s="2" t="e">
        <f>VLOOKUP(A983, tblSalaries[[#All],[Selected Region]:[Salary in USD]], 6, FALSE)</f>
        <v>#N/A</v>
      </c>
      <c r="C983" t="e">
        <f>VLOOKUP(A983, tblSalaries[[#All],[Selected Region]:[Years of Experience]], 14, FALSE)</f>
        <v>#N/A</v>
      </c>
      <c r="D983" t="e">
        <f>VLOOKUP(A983, tblSalaries[[#All],[Selected Region]:[Hrs]], 13, FALSE)</f>
        <v>#N/A</v>
      </c>
    </row>
    <row r="984" spans="1:4">
      <c r="A984">
        <v>981</v>
      </c>
      <c r="B984" s="2" t="e">
        <f>VLOOKUP(A984, tblSalaries[[#All],[Selected Region]:[Salary in USD]], 6, FALSE)</f>
        <v>#N/A</v>
      </c>
      <c r="C984" t="e">
        <f>VLOOKUP(A984, tblSalaries[[#All],[Selected Region]:[Years of Experience]], 14, FALSE)</f>
        <v>#N/A</v>
      </c>
      <c r="D984" t="e">
        <f>VLOOKUP(A984, tblSalaries[[#All],[Selected Region]:[Hrs]], 13, FALSE)</f>
        <v>#N/A</v>
      </c>
    </row>
    <row r="985" spans="1:4">
      <c r="A985">
        <v>982</v>
      </c>
      <c r="B985" s="2" t="e">
        <f>VLOOKUP(A985, tblSalaries[[#All],[Selected Region]:[Salary in USD]], 6, FALSE)</f>
        <v>#N/A</v>
      </c>
      <c r="C985" t="e">
        <f>VLOOKUP(A985, tblSalaries[[#All],[Selected Region]:[Years of Experience]], 14, FALSE)</f>
        <v>#N/A</v>
      </c>
      <c r="D985" t="e">
        <f>VLOOKUP(A985, tblSalaries[[#All],[Selected Region]:[Hrs]], 13, FALSE)</f>
        <v>#N/A</v>
      </c>
    </row>
    <row r="986" spans="1:4">
      <c r="A986">
        <v>983</v>
      </c>
      <c r="B986" s="2" t="e">
        <f>VLOOKUP(A986, tblSalaries[[#All],[Selected Region]:[Salary in USD]], 6, FALSE)</f>
        <v>#N/A</v>
      </c>
      <c r="C986" t="e">
        <f>VLOOKUP(A986, tblSalaries[[#All],[Selected Region]:[Years of Experience]], 14, FALSE)</f>
        <v>#N/A</v>
      </c>
      <c r="D986" t="e">
        <f>VLOOKUP(A986, tblSalaries[[#All],[Selected Region]:[Hrs]], 13, FALSE)</f>
        <v>#N/A</v>
      </c>
    </row>
    <row r="987" spans="1:4">
      <c r="A987">
        <v>984</v>
      </c>
      <c r="B987" s="2" t="e">
        <f>VLOOKUP(A987, tblSalaries[[#All],[Selected Region]:[Salary in USD]], 6, FALSE)</f>
        <v>#N/A</v>
      </c>
      <c r="C987" t="e">
        <f>VLOOKUP(A987, tblSalaries[[#All],[Selected Region]:[Years of Experience]], 14, FALSE)</f>
        <v>#N/A</v>
      </c>
      <c r="D987" t="e">
        <f>VLOOKUP(A987, tblSalaries[[#All],[Selected Region]:[Hrs]], 13, FALSE)</f>
        <v>#N/A</v>
      </c>
    </row>
    <row r="988" spans="1:4">
      <c r="A988">
        <v>985</v>
      </c>
      <c r="B988" s="2" t="e">
        <f>VLOOKUP(A988, tblSalaries[[#All],[Selected Region]:[Salary in USD]], 6, FALSE)</f>
        <v>#N/A</v>
      </c>
      <c r="C988" t="e">
        <f>VLOOKUP(A988, tblSalaries[[#All],[Selected Region]:[Years of Experience]], 14, FALSE)</f>
        <v>#N/A</v>
      </c>
      <c r="D988" t="e">
        <f>VLOOKUP(A988, tblSalaries[[#All],[Selected Region]:[Hrs]], 13, FALSE)</f>
        <v>#N/A</v>
      </c>
    </row>
    <row r="989" spans="1:4">
      <c r="A989">
        <v>986</v>
      </c>
      <c r="B989" s="2" t="e">
        <f>VLOOKUP(A989, tblSalaries[[#All],[Selected Region]:[Salary in USD]], 6, FALSE)</f>
        <v>#N/A</v>
      </c>
      <c r="C989" t="e">
        <f>VLOOKUP(A989, tblSalaries[[#All],[Selected Region]:[Years of Experience]], 14, FALSE)</f>
        <v>#N/A</v>
      </c>
      <c r="D989" t="e">
        <f>VLOOKUP(A989, tblSalaries[[#All],[Selected Region]:[Hrs]], 13, FALSE)</f>
        <v>#N/A</v>
      </c>
    </row>
    <row r="990" spans="1:4">
      <c r="A990">
        <v>987</v>
      </c>
      <c r="B990" s="2" t="e">
        <f>VLOOKUP(A990, tblSalaries[[#All],[Selected Region]:[Salary in USD]], 6, FALSE)</f>
        <v>#N/A</v>
      </c>
      <c r="C990" t="e">
        <f>VLOOKUP(A990, tblSalaries[[#All],[Selected Region]:[Years of Experience]], 14, FALSE)</f>
        <v>#N/A</v>
      </c>
      <c r="D990" t="e">
        <f>VLOOKUP(A990, tblSalaries[[#All],[Selected Region]:[Hrs]], 13, FALSE)</f>
        <v>#N/A</v>
      </c>
    </row>
    <row r="991" spans="1:4">
      <c r="A991">
        <v>988</v>
      </c>
      <c r="B991" s="2" t="e">
        <f>VLOOKUP(A991, tblSalaries[[#All],[Selected Region]:[Salary in USD]], 6, FALSE)</f>
        <v>#N/A</v>
      </c>
      <c r="C991" t="e">
        <f>VLOOKUP(A991, tblSalaries[[#All],[Selected Region]:[Years of Experience]], 14, FALSE)</f>
        <v>#N/A</v>
      </c>
      <c r="D991" t="e">
        <f>VLOOKUP(A991, tblSalaries[[#All],[Selected Region]:[Hrs]], 13, FALSE)</f>
        <v>#N/A</v>
      </c>
    </row>
    <row r="992" spans="1:4">
      <c r="A992">
        <v>989</v>
      </c>
      <c r="B992" s="2" t="e">
        <f>VLOOKUP(A992, tblSalaries[[#All],[Selected Region]:[Salary in USD]], 6, FALSE)</f>
        <v>#N/A</v>
      </c>
      <c r="C992" t="e">
        <f>VLOOKUP(A992, tblSalaries[[#All],[Selected Region]:[Years of Experience]], 14, FALSE)</f>
        <v>#N/A</v>
      </c>
      <c r="D992" t="e">
        <f>VLOOKUP(A992, tblSalaries[[#All],[Selected Region]:[Hrs]], 13, FALSE)</f>
        <v>#N/A</v>
      </c>
    </row>
    <row r="993" spans="1:4">
      <c r="A993">
        <v>990</v>
      </c>
      <c r="B993" s="2" t="e">
        <f>VLOOKUP(A993, tblSalaries[[#All],[Selected Region]:[Salary in USD]], 6, FALSE)</f>
        <v>#N/A</v>
      </c>
      <c r="C993" t="e">
        <f>VLOOKUP(A993, tblSalaries[[#All],[Selected Region]:[Years of Experience]], 14, FALSE)</f>
        <v>#N/A</v>
      </c>
      <c r="D993" t="e">
        <f>VLOOKUP(A993, tblSalaries[[#All],[Selected Region]:[Hrs]], 13, FALSE)</f>
        <v>#N/A</v>
      </c>
    </row>
    <row r="994" spans="1:4">
      <c r="A994">
        <v>991</v>
      </c>
      <c r="B994" s="2" t="e">
        <f>VLOOKUP(A994, tblSalaries[[#All],[Selected Region]:[Salary in USD]], 6, FALSE)</f>
        <v>#N/A</v>
      </c>
      <c r="C994" t="e">
        <f>VLOOKUP(A994, tblSalaries[[#All],[Selected Region]:[Years of Experience]], 14, FALSE)</f>
        <v>#N/A</v>
      </c>
      <c r="D994" t="e">
        <f>VLOOKUP(A994, tblSalaries[[#All],[Selected Region]:[Hrs]], 13, FALSE)</f>
        <v>#N/A</v>
      </c>
    </row>
    <row r="995" spans="1:4">
      <c r="A995">
        <v>992</v>
      </c>
      <c r="B995" s="2" t="e">
        <f>VLOOKUP(A995, tblSalaries[[#All],[Selected Region]:[Salary in USD]], 6, FALSE)</f>
        <v>#N/A</v>
      </c>
      <c r="C995" t="e">
        <f>VLOOKUP(A995, tblSalaries[[#All],[Selected Region]:[Years of Experience]], 14, FALSE)</f>
        <v>#N/A</v>
      </c>
      <c r="D995" t="e">
        <f>VLOOKUP(A995, tblSalaries[[#All],[Selected Region]:[Hrs]], 13, FALSE)</f>
        <v>#N/A</v>
      </c>
    </row>
    <row r="996" spans="1:4">
      <c r="A996">
        <v>993</v>
      </c>
      <c r="B996" s="2" t="e">
        <f>VLOOKUP(A996, tblSalaries[[#All],[Selected Region]:[Salary in USD]], 6, FALSE)</f>
        <v>#N/A</v>
      </c>
      <c r="C996" t="e">
        <f>VLOOKUP(A996, tblSalaries[[#All],[Selected Region]:[Years of Experience]], 14, FALSE)</f>
        <v>#N/A</v>
      </c>
      <c r="D996" t="e">
        <f>VLOOKUP(A996, tblSalaries[[#All],[Selected Region]:[Hrs]], 13, FALSE)</f>
        <v>#N/A</v>
      </c>
    </row>
    <row r="997" spans="1:4">
      <c r="A997">
        <v>994</v>
      </c>
      <c r="B997" s="2" t="e">
        <f>VLOOKUP(A997, tblSalaries[[#All],[Selected Region]:[Salary in USD]], 6, FALSE)</f>
        <v>#N/A</v>
      </c>
      <c r="C997" t="e">
        <f>VLOOKUP(A997, tblSalaries[[#All],[Selected Region]:[Years of Experience]], 14, FALSE)</f>
        <v>#N/A</v>
      </c>
      <c r="D997" t="e">
        <f>VLOOKUP(A997, tblSalaries[[#All],[Selected Region]:[Hrs]], 13, FALSE)</f>
        <v>#N/A</v>
      </c>
    </row>
    <row r="998" spans="1:4">
      <c r="A998">
        <v>995</v>
      </c>
      <c r="B998" s="2" t="e">
        <f>VLOOKUP(A998, tblSalaries[[#All],[Selected Region]:[Salary in USD]], 6, FALSE)</f>
        <v>#N/A</v>
      </c>
      <c r="C998" t="e">
        <f>VLOOKUP(A998, tblSalaries[[#All],[Selected Region]:[Years of Experience]], 14, FALSE)</f>
        <v>#N/A</v>
      </c>
      <c r="D998" t="e">
        <f>VLOOKUP(A998, tblSalaries[[#All],[Selected Region]:[Hrs]], 13, FALSE)</f>
        <v>#N/A</v>
      </c>
    </row>
    <row r="999" spans="1:4">
      <c r="A999">
        <v>996</v>
      </c>
      <c r="B999" s="2" t="e">
        <f>VLOOKUP(A999, tblSalaries[[#All],[Selected Region]:[Salary in USD]], 6, FALSE)</f>
        <v>#N/A</v>
      </c>
      <c r="C999" t="e">
        <f>VLOOKUP(A999, tblSalaries[[#All],[Selected Region]:[Years of Experience]], 14, FALSE)</f>
        <v>#N/A</v>
      </c>
      <c r="D999" t="e">
        <f>VLOOKUP(A999, tblSalaries[[#All],[Selected Region]:[Hrs]], 13, FALSE)</f>
        <v>#N/A</v>
      </c>
    </row>
    <row r="1000" spans="1:4">
      <c r="A1000">
        <v>997</v>
      </c>
      <c r="B1000" s="2" t="e">
        <f>VLOOKUP(A1000, tblSalaries[[#All],[Selected Region]:[Salary in USD]], 6, FALSE)</f>
        <v>#N/A</v>
      </c>
      <c r="C1000" t="e">
        <f>VLOOKUP(A1000, tblSalaries[[#All],[Selected Region]:[Years of Experience]], 14, FALSE)</f>
        <v>#N/A</v>
      </c>
      <c r="D1000" t="e">
        <f>VLOOKUP(A1000, tblSalaries[[#All],[Selected Region]:[Hrs]], 13, FALSE)</f>
        <v>#N/A</v>
      </c>
    </row>
    <row r="1001" spans="1:4">
      <c r="A1001">
        <v>998</v>
      </c>
      <c r="B1001" s="2" t="e">
        <f>VLOOKUP(A1001, tblSalaries[[#All],[Selected Region]:[Salary in USD]], 6, FALSE)</f>
        <v>#N/A</v>
      </c>
      <c r="C1001" t="e">
        <f>VLOOKUP(A1001, tblSalaries[[#All],[Selected Region]:[Years of Experience]], 14, FALSE)</f>
        <v>#N/A</v>
      </c>
      <c r="D1001" t="e">
        <f>VLOOKUP(A1001, tblSalaries[[#All],[Selected Region]:[Hrs]], 13, FALSE)</f>
        <v>#N/A</v>
      </c>
    </row>
    <row r="1002" spans="1:4">
      <c r="A1002">
        <v>999</v>
      </c>
      <c r="B1002" s="2" t="e">
        <f>VLOOKUP(A1002, tblSalaries[[#All],[Selected Region]:[Salary in USD]], 6, FALSE)</f>
        <v>#N/A</v>
      </c>
      <c r="C1002" t="e">
        <f>VLOOKUP(A1002, tblSalaries[[#All],[Selected Region]:[Years of Experience]], 14, FALSE)</f>
        <v>#N/A</v>
      </c>
      <c r="D1002" t="e">
        <f>VLOOKUP(A1002, tblSalaries[[#All],[Selected Region]:[Hrs]], 13, FALSE)</f>
        <v>#N/A</v>
      </c>
    </row>
    <row r="1003" spans="1:4">
      <c r="A1003">
        <v>1000</v>
      </c>
      <c r="B1003" s="2" t="e">
        <f>VLOOKUP(A1003, tblSalaries[[#All],[Selected Region]:[Salary in USD]], 6, FALSE)</f>
        <v>#N/A</v>
      </c>
      <c r="C1003" t="e">
        <f>VLOOKUP(A1003, tblSalaries[[#All],[Selected Region]:[Years of Experience]], 14, FALSE)</f>
        <v>#N/A</v>
      </c>
      <c r="D1003" t="e">
        <f>VLOOKUP(A1003, tblSalaries[[#All],[Selected Region]:[Hrs]], 13, FALSE)</f>
        <v>#N/A</v>
      </c>
    </row>
    <row r="1004" spans="1:4">
      <c r="A1004">
        <v>1001</v>
      </c>
      <c r="B1004" s="2" t="e">
        <f>VLOOKUP(A1004, tblSalaries[[#All],[Selected Region]:[Salary in USD]], 6, FALSE)</f>
        <v>#N/A</v>
      </c>
      <c r="C1004" t="e">
        <f>VLOOKUP(A1004, tblSalaries[[#All],[Selected Region]:[Years of Experience]], 14, FALSE)</f>
        <v>#N/A</v>
      </c>
      <c r="D1004" t="e">
        <f>VLOOKUP(A1004, tblSalaries[[#All],[Selected Region]:[Hrs]], 13, FALSE)</f>
        <v>#N/A</v>
      </c>
    </row>
    <row r="1005" spans="1:4">
      <c r="A1005">
        <v>1002</v>
      </c>
      <c r="B1005" s="2" t="e">
        <f>VLOOKUP(A1005, tblSalaries[[#All],[Selected Region]:[Salary in USD]], 6, FALSE)</f>
        <v>#N/A</v>
      </c>
      <c r="C1005" t="e">
        <f>VLOOKUP(A1005, tblSalaries[[#All],[Selected Region]:[Years of Experience]], 14, FALSE)</f>
        <v>#N/A</v>
      </c>
      <c r="D1005" t="e">
        <f>VLOOKUP(A1005, tblSalaries[[#All],[Selected Region]:[Hrs]], 13, FALSE)</f>
        <v>#N/A</v>
      </c>
    </row>
    <row r="1006" spans="1:4">
      <c r="A1006">
        <v>1003</v>
      </c>
      <c r="B1006" s="2" t="e">
        <f>VLOOKUP(A1006, tblSalaries[[#All],[Selected Region]:[Salary in USD]], 6, FALSE)</f>
        <v>#N/A</v>
      </c>
      <c r="C1006" t="e">
        <f>VLOOKUP(A1006, tblSalaries[[#All],[Selected Region]:[Years of Experience]], 14, FALSE)</f>
        <v>#N/A</v>
      </c>
      <c r="D1006" t="e">
        <f>VLOOKUP(A1006, tblSalaries[[#All],[Selected Region]:[Hrs]], 13, FALSE)</f>
        <v>#N/A</v>
      </c>
    </row>
    <row r="1007" spans="1:4">
      <c r="A1007">
        <v>1004</v>
      </c>
      <c r="B1007" s="2" t="e">
        <f>VLOOKUP(A1007, tblSalaries[[#All],[Selected Region]:[Salary in USD]], 6, FALSE)</f>
        <v>#N/A</v>
      </c>
      <c r="C1007" t="e">
        <f>VLOOKUP(A1007, tblSalaries[[#All],[Selected Region]:[Years of Experience]], 14, FALSE)</f>
        <v>#N/A</v>
      </c>
      <c r="D1007" t="e">
        <f>VLOOKUP(A1007, tblSalaries[[#All],[Selected Region]:[Hrs]], 13, FALSE)</f>
        <v>#N/A</v>
      </c>
    </row>
    <row r="1008" spans="1:4">
      <c r="A1008">
        <v>1005</v>
      </c>
      <c r="B1008" s="2" t="e">
        <f>VLOOKUP(A1008, tblSalaries[[#All],[Selected Region]:[Salary in USD]], 6, FALSE)</f>
        <v>#N/A</v>
      </c>
      <c r="C1008" t="e">
        <f>VLOOKUP(A1008, tblSalaries[[#All],[Selected Region]:[Years of Experience]], 14, FALSE)</f>
        <v>#N/A</v>
      </c>
      <c r="D1008" t="e">
        <f>VLOOKUP(A1008, tblSalaries[[#All],[Selected Region]:[Hrs]], 13, FALSE)</f>
        <v>#N/A</v>
      </c>
    </row>
    <row r="1009" spans="1:4">
      <c r="A1009">
        <v>1006</v>
      </c>
      <c r="B1009" s="2" t="e">
        <f>VLOOKUP(A1009, tblSalaries[[#All],[Selected Region]:[Salary in USD]], 6, FALSE)</f>
        <v>#N/A</v>
      </c>
      <c r="C1009" t="e">
        <f>VLOOKUP(A1009, tblSalaries[[#All],[Selected Region]:[Years of Experience]], 14, FALSE)</f>
        <v>#N/A</v>
      </c>
      <c r="D1009" t="e">
        <f>VLOOKUP(A1009, tblSalaries[[#All],[Selected Region]:[Hrs]], 13, FALSE)</f>
        <v>#N/A</v>
      </c>
    </row>
    <row r="1010" spans="1:4">
      <c r="A1010">
        <v>1007</v>
      </c>
      <c r="B1010" s="2" t="e">
        <f>VLOOKUP(A1010, tblSalaries[[#All],[Selected Region]:[Salary in USD]], 6, FALSE)</f>
        <v>#N/A</v>
      </c>
      <c r="C1010" t="e">
        <f>VLOOKUP(A1010, tblSalaries[[#All],[Selected Region]:[Years of Experience]], 14, FALSE)</f>
        <v>#N/A</v>
      </c>
      <c r="D1010" t="e">
        <f>VLOOKUP(A1010, tblSalaries[[#All],[Selected Region]:[Hrs]], 13, FALSE)</f>
        <v>#N/A</v>
      </c>
    </row>
    <row r="1011" spans="1:4">
      <c r="A1011">
        <v>1008</v>
      </c>
      <c r="B1011" s="2" t="e">
        <f>VLOOKUP(A1011, tblSalaries[[#All],[Selected Region]:[Salary in USD]], 6, FALSE)</f>
        <v>#N/A</v>
      </c>
      <c r="C1011" t="e">
        <f>VLOOKUP(A1011, tblSalaries[[#All],[Selected Region]:[Years of Experience]], 14, FALSE)</f>
        <v>#N/A</v>
      </c>
      <c r="D1011" t="e">
        <f>VLOOKUP(A1011, tblSalaries[[#All],[Selected Region]:[Hrs]], 13, FALSE)</f>
        <v>#N/A</v>
      </c>
    </row>
    <row r="1012" spans="1:4">
      <c r="A1012">
        <v>1009</v>
      </c>
      <c r="B1012" s="2" t="e">
        <f>VLOOKUP(A1012, tblSalaries[[#All],[Selected Region]:[Salary in USD]], 6, FALSE)</f>
        <v>#N/A</v>
      </c>
      <c r="C1012" t="e">
        <f>VLOOKUP(A1012, tblSalaries[[#All],[Selected Region]:[Years of Experience]], 14, FALSE)</f>
        <v>#N/A</v>
      </c>
      <c r="D1012" t="e">
        <f>VLOOKUP(A1012, tblSalaries[[#All],[Selected Region]:[Hrs]], 13, FALSE)</f>
        <v>#N/A</v>
      </c>
    </row>
    <row r="1013" spans="1:4">
      <c r="A1013">
        <v>1010</v>
      </c>
      <c r="B1013" s="2" t="e">
        <f>VLOOKUP(A1013, tblSalaries[[#All],[Selected Region]:[Salary in USD]], 6, FALSE)</f>
        <v>#N/A</v>
      </c>
      <c r="C1013" t="e">
        <f>VLOOKUP(A1013, tblSalaries[[#All],[Selected Region]:[Years of Experience]], 14, FALSE)</f>
        <v>#N/A</v>
      </c>
      <c r="D1013" t="e">
        <f>VLOOKUP(A1013, tblSalaries[[#All],[Selected Region]:[Hrs]], 13, FALSE)</f>
        <v>#N/A</v>
      </c>
    </row>
    <row r="1014" spans="1:4">
      <c r="A1014">
        <v>1011</v>
      </c>
      <c r="B1014" s="2" t="e">
        <f>VLOOKUP(A1014, tblSalaries[[#All],[Selected Region]:[Salary in USD]], 6, FALSE)</f>
        <v>#N/A</v>
      </c>
      <c r="C1014" t="e">
        <f>VLOOKUP(A1014, tblSalaries[[#All],[Selected Region]:[Years of Experience]], 14, FALSE)</f>
        <v>#N/A</v>
      </c>
      <c r="D1014" t="e">
        <f>VLOOKUP(A1014, tblSalaries[[#All],[Selected Region]:[Hrs]], 13, FALSE)</f>
        <v>#N/A</v>
      </c>
    </row>
    <row r="1015" spans="1:4">
      <c r="A1015">
        <v>1012</v>
      </c>
      <c r="B1015" s="2" t="e">
        <f>VLOOKUP(A1015, tblSalaries[[#All],[Selected Region]:[Salary in USD]], 6, FALSE)</f>
        <v>#N/A</v>
      </c>
      <c r="C1015" t="e">
        <f>VLOOKUP(A1015, tblSalaries[[#All],[Selected Region]:[Years of Experience]], 14, FALSE)</f>
        <v>#N/A</v>
      </c>
      <c r="D1015" t="e">
        <f>VLOOKUP(A1015, tblSalaries[[#All],[Selected Region]:[Hrs]], 13, FALSE)</f>
        <v>#N/A</v>
      </c>
    </row>
    <row r="1016" spans="1:4">
      <c r="A1016">
        <v>1013</v>
      </c>
      <c r="B1016" s="2" t="e">
        <f>VLOOKUP(A1016, tblSalaries[[#All],[Selected Region]:[Salary in USD]], 6, FALSE)</f>
        <v>#N/A</v>
      </c>
      <c r="C1016" t="e">
        <f>VLOOKUP(A1016, tblSalaries[[#All],[Selected Region]:[Years of Experience]], 14, FALSE)</f>
        <v>#N/A</v>
      </c>
      <c r="D1016" t="e">
        <f>VLOOKUP(A1016, tblSalaries[[#All],[Selected Region]:[Hrs]], 13, FALSE)</f>
        <v>#N/A</v>
      </c>
    </row>
    <row r="1017" spans="1:4">
      <c r="A1017">
        <v>1014</v>
      </c>
      <c r="B1017" s="2" t="e">
        <f>VLOOKUP(A1017, tblSalaries[[#All],[Selected Region]:[Salary in USD]], 6, FALSE)</f>
        <v>#N/A</v>
      </c>
      <c r="C1017" t="e">
        <f>VLOOKUP(A1017, tblSalaries[[#All],[Selected Region]:[Years of Experience]], 14, FALSE)</f>
        <v>#N/A</v>
      </c>
      <c r="D1017" t="e">
        <f>VLOOKUP(A1017, tblSalaries[[#All],[Selected Region]:[Hrs]], 13, FALSE)</f>
        <v>#N/A</v>
      </c>
    </row>
    <row r="1018" spans="1:4">
      <c r="A1018">
        <v>1015</v>
      </c>
      <c r="B1018" s="2" t="e">
        <f>VLOOKUP(A1018, tblSalaries[[#All],[Selected Region]:[Salary in USD]], 6, FALSE)</f>
        <v>#N/A</v>
      </c>
      <c r="C1018" t="e">
        <f>VLOOKUP(A1018, tblSalaries[[#All],[Selected Region]:[Years of Experience]], 14, FALSE)</f>
        <v>#N/A</v>
      </c>
      <c r="D1018" t="e">
        <f>VLOOKUP(A1018, tblSalaries[[#All],[Selected Region]:[Hrs]], 13, FALSE)</f>
        <v>#N/A</v>
      </c>
    </row>
    <row r="1019" spans="1:4">
      <c r="A1019">
        <v>1016</v>
      </c>
      <c r="B1019" s="2" t="e">
        <f>VLOOKUP(A1019, tblSalaries[[#All],[Selected Region]:[Salary in USD]], 6, FALSE)</f>
        <v>#N/A</v>
      </c>
      <c r="C1019" t="e">
        <f>VLOOKUP(A1019, tblSalaries[[#All],[Selected Region]:[Years of Experience]], 14, FALSE)</f>
        <v>#N/A</v>
      </c>
      <c r="D1019" t="e">
        <f>VLOOKUP(A1019, tblSalaries[[#All],[Selected Region]:[Hrs]], 13, FALSE)</f>
        <v>#N/A</v>
      </c>
    </row>
    <row r="1020" spans="1:4">
      <c r="A1020">
        <v>1017</v>
      </c>
      <c r="B1020" s="2" t="e">
        <f>VLOOKUP(A1020, tblSalaries[[#All],[Selected Region]:[Salary in USD]], 6, FALSE)</f>
        <v>#N/A</v>
      </c>
      <c r="C1020" t="e">
        <f>VLOOKUP(A1020, tblSalaries[[#All],[Selected Region]:[Years of Experience]], 14, FALSE)</f>
        <v>#N/A</v>
      </c>
      <c r="D1020" t="e">
        <f>VLOOKUP(A1020, tblSalaries[[#All],[Selected Region]:[Hrs]], 13, FALSE)</f>
        <v>#N/A</v>
      </c>
    </row>
    <row r="1021" spans="1:4">
      <c r="A1021">
        <v>1018</v>
      </c>
      <c r="B1021" s="2" t="e">
        <f>VLOOKUP(A1021, tblSalaries[[#All],[Selected Region]:[Salary in USD]], 6, FALSE)</f>
        <v>#N/A</v>
      </c>
      <c r="C1021" t="e">
        <f>VLOOKUP(A1021, tblSalaries[[#All],[Selected Region]:[Years of Experience]], 14, FALSE)</f>
        <v>#N/A</v>
      </c>
      <c r="D1021" t="e">
        <f>VLOOKUP(A1021, tblSalaries[[#All],[Selected Region]:[Hrs]], 13, FALSE)</f>
        <v>#N/A</v>
      </c>
    </row>
    <row r="1022" spans="1:4">
      <c r="A1022">
        <v>1019</v>
      </c>
      <c r="B1022" s="2" t="e">
        <f>VLOOKUP(A1022, tblSalaries[[#All],[Selected Region]:[Salary in USD]], 6, FALSE)</f>
        <v>#N/A</v>
      </c>
      <c r="C1022" t="e">
        <f>VLOOKUP(A1022, tblSalaries[[#All],[Selected Region]:[Years of Experience]], 14, FALSE)</f>
        <v>#N/A</v>
      </c>
      <c r="D1022" t="e">
        <f>VLOOKUP(A1022, tblSalaries[[#All],[Selected Region]:[Hrs]], 13, FALSE)</f>
        <v>#N/A</v>
      </c>
    </row>
    <row r="1023" spans="1:4">
      <c r="A1023">
        <v>1020</v>
      </c>
      <c r="B1023" s="2" t="e">
        <f>VLOOKUP(A1023, tblSalaries[[#All],[Selected Region]:[Salary in USD]], 6, FALSE)</f>
        <v>#N/A</v>
      </c>
      <c r="C1023" t="e">
        <f>VLOOKUP(A1023, tblSalaries[[#All],[Selected Region]:[Years of Experience]], 14, FALSE)</f>
        <v>#N/A</v>
      </c>
      <c r="D1023" t="e">
        <f>VLOOKUP(A1023, tblSalaries[[#All],[Selected Region]:[Hrs]], 13, FALSE)</f>
        <v>#N/A</v>
      </c>
    </row>
    <row r="1024" spans="1:4">
      <c r="A1024">
        <v>1021</v>
      </c>
      <c r="B1024" s="2" t="e">
        <f>VLOOKUP(A1024, tblSalaries[[#All],[Selected Region]:[Salary in USD]], 6, FALSE)</f>
        <v>#N/A</v>
      </c>
      <c r="C1024" t="e">
        <f>VLOOKUP(A1024, tblSalaries[[#All],[Selected Region]:[Years of Experience]], 14, FALSE)</f>
        <v>#N/A</v>
      </c>
      <c r="D1024" t="e">
        <f>VLOOKUP(A1024, tblSalaries[[#All],[Selected Region]:[Hrs]], 13, FALSE)</f>
        <v>#N/A</v>
      </c>
    </row>
    <row r="1025" spans="1:4">
      <c r="A1025">
        <v>1022</v>
      </c>
      <c r="B1025" s="2" t="e">
        <f>VLOOKUP(A1025, tblSalaries[[#All],[Selected Region]:[Salary in USD]], 6, FALSE)</f>
        <v>#N/A</v>
      </c>
      <c r="C1025" t="e">
        <f>VLOOKUP(A1025, tblSalaries[[#All],[Selected Region]:[Years of Experience]], 14, FALSE)</f>
        <v>#N/A</v>
      </c>
      <c r="D1025" t="e">
        <f>VLOOKUP(A1025, tblSalaries[[#All],[Selected Region]:[Hrs]], 13, FALSE)</f>
        <v>#N/A</v>
      </c>
    </row>
    <row r="1026" spans="1:4">
      <c r="A1026">
        <v>1023</v>
      </c>
      <c r="B1026" s="2" t="e">
        <f>VLOOKUP(A1026, tblSalaries[[#All],[Selected Region]:[Salary in USD]], 6, FALSE)</f>
        <v>#N/A</v>
      </c>
      <c r="C1026" t="e">
        <f>VLOOKUP(A1026, tblSalaries[[#All],[Selected Region]:[Years of Experience]], 14, FALSE)</f>
        <v>#N/A</v>
      </c>
      <c r="D1026" t="e">
        <f>VLOOKUP(A1026, tblSalaries[[#All],[Selected Region]:[Hrs]], 13, FALSE)</f>
        <v>#N/A</v>
      </c>
    </row>
    <row r="1027" spans="1:4">
      <c r="A1027">
        <v>1024</v>
      </c>
      <c r="B1027" s="2" t="e">
        <f>VLOOKUP(A1027, tblSalaries[[#All],[Selected Region]:[Salary in USD]], 6, FALSE)</f>
        <v>#N/A</v>
      </c>
      <c r="C1027" t="e">
        <f>VLOOKUP(A1027, tblSalaries[[#All],[Selected Region]:[Years of Experience]], 14, FALSE)</f>
        <v>#N/A</v>
      </c>
      <c r="D1027" t="e">
        <f>VLOOKUP(A1027, tblSalaries[[#All],[Selected Region]:[Hrs]], 13, FALSE)</f>
        <v>#N/A</v>
      </c>
    </row>
    <row r="1028" spans="1:4">
      <c r="A1028">
        <v>1025</v>
      </c>
      <c r="B1028" s="2" t="e">
        <f>VLOOKUP(A1028, tblSalaries[[#All],[Selected Region]:[Salary in USD]], 6, FALSE)</f>
        <v>#N/A</v>
      </c>
      <c r="C1028" t="e">
        <f>VLOOKUP(A1028, tblSalaries[[#All],[Selected Region]:[Years of Experience]], 14, FALSE)</f>
        <v>#N/A</v>
      </c>
      <c r="D1028" t="e">
        <f>VLOOKUP(A1028, tblSalaries[[#All],[Selected Region]:[Hrs]], 13, FALSE)</f>
        <v>#N/A</v>
      </c>
    </row>
    <row r="1029" spans="1:4">
      <c r="A1029">
        <v>1026</v>
      </c>
      <c r="B1029" s="2" t="e">
        <f>VLOOKUP(A1029, tblSalaries[[#All],[Selected Region]:[Salary in USD]], 6, FALSE)</f>
        <v>#N/A</v>
      </c>
      <c r="C1029" t="e">
        <f>VLOOKUP(A1029, tblSalaries[[#All],[Selected Region]:[Years of Experience]], 14, FALSE)</f>
        <v>#N/A</v>
      </c>
      <c r="D1029" t="e">
        <f>VLOOKUP(A1029, tblSalaries[[#All],[Selected Region]:[Hrs]], 13, FALSE)</f>
        <v>#N/A</v>
      </c>
    </row>
    <row r="1030" spans="1:4">
      <c r="A1030">
        <v>1027</v>
      </c>
      <c r="B1030" s="2" t="e">
        <f>VLOOKUP(A1030, tblSalaries[[#All],[Selected Region]:[Salary in USD]], 6, FALSE)</f>
        <v>#N/A</v>
      </c>
      <c r="C1030" t="e">
        <f>VLOOKUP(A1030, tblSalaries[[#All],[Selected Region]:[Years of Experience]], 14, FALSE)</f>
        <v>#N/A</v>
      </c>
      <c r="D1030" t="e">
        <f>VLOOKUP(A1030, tblSalaries[[#All],[Selected Region]:[Hrs]], 13, FALSE)</f>
        <v>#N/A</v>
      </c>
    </row>
    <row r="1031" spans="1:4">
      <c r="A1031">
        <v>1028</v>
      </c>
      <c r="B1031" s="2" t="e">
        <f>VLOOKUP(A1031, tblSalaries[[#All],[Selected Region]:[Salary in USD]], 6, FALSE)</f>
        <v>#N/A</v>
      </c>
      <c r="C1031" t="e">
        <f>VLOOKUP(A1031, tblSalaries[[#All],[Selected Region]:[Years of Experience]], 14, FALSE)</f>
        <v>#N/A</v>
      </c>
      <c r="D1031" t="e">
        <f>VLOOKUP(A1031, tblSalaries[[#All],[Selected Region]:[Hrs]], 13, FALSE)</f>
        <v>#N/A</v>
      </c>
    </row>
    <row r="1032" spans="1:4">
      <c r="A1032">
        <v>1029</v>
      </c>
      <c r="B1032" s="2" t="e">
        <f>VLOOKUP(A1032, tblSalaries[[#All],[Selected Region]:[Salary in USD]], 6, FALSE)</f>
        <v>#N/A</v>
      </c>
      <c r="C1032" t="e">
        <f>VLOOKUP(A1032, tblSalaries[[#All],[Selected Region]:[Years of Experience]], 14, FALSE)</f>
        <v>#N/A</v>
      </c>
      <c r="D1032" t="e">
        <f>VLOOKUP(A1032, tblSalaries[[#All],[Selected Region]:[Hrs]], 13, FALSE)</f>
        <v>#N/A</v>
      </c>
    </row>
    <row r="1033" spans="1:4">
      <c r="A1033">
        <v>1030</v>
      </c>
      <c r="B1033" s="2" t="e">
        <f>VLOOKUP(A1033, tblSalaries[[#All],[Selected Region]:[Salary in USD]], 6, FALSE)</f>
        <v>#N/A</v>
      </c>
      <c r="C1033" t="e">
        <f>VLOOKUP(A1033, tblSalaries[[#All],[Selected Region]:[Years of Experience]], 14, FALSE)</f>
        <v>#N/A</v>
      </c>
      <c r="D1033" t="e">
        <f>VLOOKUP(A1033, tblSalaries[[#All],[Selected Region]:[Hrs]], 13, FALSE)</f>
        <v>#N/A</v>
      </c>
    </row>
    <row r="1034" spans="1:4">
      <c r="A1034">
        <v>1031</v>
      </c>
      <c r="B1034" s="2" t="e">
        <f>VLOOKUP(A1034, tblSalaries[[#All],[Selected Region]:[Salary in USD]], 6, FALSE)</f>
        <v>#N/A</v>
      </c>
      <c r="C1034" t="e">
        <f>VLOOKUP(A1034, tblSalaries[[#All],[Selected Region]:[Years of Experience]], 14, FALSE)</f>
        <v>#N/A</v>
      </c>
      <c r="D1034" t="e">
        <f>VLOOKUP(A1034, tblSalaries[[#All],[Selected Region]:[Hrs]], 13, FALSE)</f>
        <v>#N/A</v>
      </c>
    </row>
    <row r="1035" spans="1:4">
      <c r="A1035">
        <v>1032</v>
      </c>
      <c r="B1035" s="2" t="e">
        <f>VLOOKUP(A1035, tblSalaries[[#All],[Selected Region]:[Salary in USD]], 6, FALSE)</f>
        <v>#N/A</v>
      </c>
      <c r="C1035" t="e">
        <f>VLOOKUP(A1035, tblSalaries[[#All],[Selected Region]:[Years of Experience]], 14, FALSE)</f>
        <v>#N/A</v>
      </c>
      <c r="D1035" t="e">
        <f>VLOOKUP(A1035, tblSalaries[[#All],[Selected Region]:[Hrs]], 13, FALSE)</f>
        <v>#N/A</v>
      </c>
    </row>
    <row r="1036" spans="1:4">
      <c r="A1036">
        <v>1033</v>
      </c>
      <c r="B1036" s="2" t="e">
        <f>VLOOKUP(A1036, tblSalaries[[#All],[Selected Region]:[Salary in USD]], 6, FALSE)</f>
        <v>#N/A</v>
      </c>
      <c r="C1036" t="e">
        <f>VLOOKUP(A1036, tblSalaries[[#All],[Selected Region]:[Years of Experience]], 14, FALSE)</f>
        <v>#N/A</v>
      </c>
      <c r="D1036" t="e">
        <f>VLOOKUP(A1036, tblSalaries[[#All],[Selected Region]:[Hrs]], 13, FALSE)</f>
        <v>#N/A</v>
      </c>
    </row>
    <row r="1037" spans="1:4">
      <c r="A1037">
        <v>1034</v>
      </c>
      <c r="B1037" s="2" t="e">
        <f>VLOOKUP(A1037, tblSalaries[[#All],[Selected Region]:[Salary in USD]], 6, FALSE)</f>
        <v>#N/A</v>
      </c>
      <c r="C1037" t="e">
        <f>VLOOKUP(A1037, tblSalaries[[#All],[Selected Region]:[Years of Experience]], 14, FALSE)</f>
        <v>#N/A</v>
      </c>
      <c r="D1037" t="e">
        <f>VLOOKUP(A1037, tblSalaries[[#All],[Selected Region]:[Hrs]], 13, FALSE)</f>
        <v>#N/A</v>
      </c>
    </row>
    <row r="1038" spans="1:4">
      <c r="A1038">
        <v>1035</v>
      </c>
      <c r="B1038" s="2" t="e">
        <f>VLOOKUP(A1038, tblSalaries[[#All],[Selected Region]:[Salary in USD]], 6, FALSE)</f>
        <v>#N/A</v>
      </c>
      <c r="C1038" t="e">
        <f>VLOOKUP(A1038, tblSalaries[[#All],[Selected Region]:[Years of Experience]], 14, FALSE)</f>
        <v>#N/A</v>
      </c>
      <c r="D1038" t="e">
        <f>VLOOKUP(A1038, tblSalaries[[#All],[Selected Region]:[Hrs]], 13, FALSE)</f>
        <v>#N/A</v>
      </c>
    </row>
    <row r="1039" spans="1:4">
      <c r="A1039">
        <v>1036</v>
      </c>
      <c r="B1039" s="2" t="e">
        <f>VLOOKUP(A1039, tblSalaries[[#All],[Selected Region]:[Salary in USD]], 6, FALSE)</f>
        <v>#N/A</v>
      </c>
      <c r="C1039" t="e">
        <f>VLOOKUP(A1039, tblSalaries[[#All],[Selected Region]:[Years of Experience]], 14, FALSE)</f>
        <v>#N/A</v>
      </c>
      <c r="D1039" t="e">
        <f>VLOOKUP(A1039, tblSalaries[[#All],[Selected Region]:[Hrs]], 13, FALSE)</f>
        <v>#N/A</v>
      </c>
    </row>
    <row r="1040" spans="1:4">
      <c r="A1040">
        <v>1037</v>
      </c>
      <c r="B1040" s="2" t="e">
        <f>VLOOKUP(A1040, tblSalaries[[#All],[Selected Region]:[Salary in USD]], 6, FALSE)</f>
        <v>#N/A</v>
      </c>
      <c r="C1040" t="e">
        <f>VLOOKUP(A1040, tblSalaries[[#All],[Selected Region]:[Years of Experience]], 14, FALSE)</f>
        <v>#N/A</v>
      </c>
      <c r="D1040" t="e">
        <f>VLOOKUP(A1040, tblSalaries[[#All],[Selected Region]:[Hrs]], 13, FALSE)</f>
        <v>#N/A</v>
      </c>
    </row>
    <row r="1041" spans="1:4">
      <c r="A1041">
        <v>1038</v>
      </c>
      <c r="B1041" s="2" t="e">
        <f>VLOOKUP(A1041, tblSalaries[[#All],[Selected Region]:[Salary in USD]], 6, FALSE)</f>
        <v>#N/A</v>
      </c>
      <c r="C1041" t="e">
        <f>VLOOKUP(A1041, tblSalaries[[#All],[Selected Region]:[Years of Experience]], 14, FALSE)</f>
        <v>#N/A</v>
      </c>
      <c r="D1041" t="e">
        <f>VLOOKUP(A1041, tblSalaries[[#All],[Selected Region]:[Hrs]], 13, FALSE)</f>
        <v>#N/A</v>
      </c>
    </row>
    <row r="1042" spans="1:4">
      <c r="A1042">
        <v>1039</v>
      </c>
      <c r="B1042" s="2" t="e">
        <f>VLOOKUP(A1042, tblSalaries[[#All],[Selected Region]:[Salary in USD]], 6, FALSE)</f>
        <v>#N/A</v>
      </c>
      <c r="C1042" t="e">
        <f>VLOOKUP(A1042, tblSalaries[[#All],[Selected Region]:[Years of Experience]], 14, FALSE)</f>
        <v>#N/A</v>
      </c>
      <c r="D1042" t="e">
        <f>VLOOKUP(A1042, tblSalaries[[#All],[Selected Region]:[Hrs]], 13, FALSE)</f>
        <v>#N/A</v>
      </c>
    </row>
    <row r="1043" spans="1:4">
      <c r="A1043">
        <v>1040</v>
      </c>
      <c r="B1043" s="2" t="e">
        <f>VLOOKUP(A1043, tblSalaries[[#All],[Selected Region]:[Salary in USD]], 6, FALSE)</f>
        <v>#N/A</v>
      </c>
      <c r="C1043" t="e">
        <f>VLOOKUP(A1043, tblSalaries[[#All],[Selected Region]:[Years of Experience]], 14, FALSE)</f>
        <v>#N/A</v>
      </c>
      <c r="D1043" t="e">
        <f>VLOOKUP(A1043, tblSalaries[[#All],[Selected Region]:[Hrs]], 13, FALSE)</f>
        <v>#N/A</v>
      </c>
    </row>
    <row r="1044" spans="1:4">
      <c r="A1044">
        <v>1041</v>
      </c>
      <c r="B1044" s="2" t="e">
        <f>VLOOKUP(A1044, tblSalaries[[#All],[Selected Region]:[Salary in USD]], 6, FALSE)</f>
        <v>#N/A</v>
      </c>
      <c r="C1044" t="e">
        <f>VLOOKUP(A1044, tblSalaries[[#All],[Selected Region]:[Years of Experience]], 14, FALSE)</f>
        <v>#N/A</v>
      </c>
      <c r="D1044" t="e">
        <f>VLOOKUP(A1044, tblSalaries[[#All],[Selected Region]:[Hrs]], 13, FALSE)</f>
        <v>#N/A</v>
      </c>
    </row>
    <row r="1045" spans="1:4">
      <c r="A1045">
        <v>1042</v>
      </c>
      <c r="B1045" s="2" t="e">
        <f>VLOOKUP(A1045, tblSalaries[[#All],[Selected Region]:[Salary in USD]], 6, FALSE)</f>
        <v>#N/A</v>
      </c>
      <c r="C1045" t="e">
        <f>VLOOKUP(A1045, tblSalaries[[#All],[Selected Region]:[Years of Experience]], 14, FALSE)</f>
        <v>#N/A</v>
      </c>
      <c r="D1045" t="e">
        <f>VLOOKUP(A1045, tblSalaries[[#All],[Selected Region]:[Hrs]], 13, FALSE)</f>
        <v>#N/A</v>
      </c>
    </row>
    <row r="1046" spans="1:4">
      <c r="A1046">
        <v>1043</v>
      </c>
      <c r="B1046" s="2" t="e">
        <f>VLOOKUP(A1046, tblSalaries[[#All],[Selected Region]:[Salary in USD]], 6, FALSE)</f>
        <v>#N/A</v>
      </c>
      <c r="C1046" t="e">
        <f>VLOOKUP(A1046, tblSalaries[[#All],[Selected Region]:[Years of Experience]], 14, FALSE)</f>
        <v>#N/A</v>
      </c>
      <c r="D1046" t="e">
        <f>VLOOKUP(A1046, tblSalaries[[#All],[Selected Region]:[Hrs]], 13, FALSE)</f>
        <v>#N/A</v>
      </c>
    </row>
    <row r="1047" spans="1:4">
      <c r="A1047">
        <v>1044</v>
      </c>
      <c r="B1047" s="2" t="e">
        <f>VLOOKUP(A1047, tblSalaries[[#All],[Selected Region]:[Salary in USD]], 6, FALSE)</f>
        <v>#N/A</v>
      </c>
      <c r="C1047" t="e">
        <f>VLOOKUP(A1047, tblSalaries[[#All],[Selected Region]:[Years of Experience]], 14, FALSE)</f>
        <v>#N/A</v>
      </c>
      <c r="D1047" t="e">
        <f>VLOOKUP(A1047, tblSalaries[[#All],[Selected Region]:[Hrs]], 13, FALSE)</f>
        <v>#N/A</v>
      </c>
    </row>
    <row r="1048" spans="1:4">
      <c r="A1048">
        <v>1045</v>
      </c>
      <c r="B1048" s="2" t="e">
        <f>VLOOKUP(A1048, tblSalaries[[#All],[Selected Region]:[Salary in USD]], 6, FALSE)</f>
        <v>#N/A</v>
      </c>
      <c r="C1048" t="e">
        <f>VLOOKUP(A1048, tblSalaries[[#All],[Selected Region]:[Years of Experience]], 14, FALSE)</f>
        <v>#N/A</v>
      </c>
      <c r="D1048" t="e">
        <f>VLOOKUP(A1048, tblSalaries[[#All],[Selected Region]:[Hrs]], 13, FALSE)</f>
        <v>#N/A</v>
      </c>
    </row>
    <row r="1049" spans="1:4">
      <c r="A1049">
        <v>1046</v>
      </c>
      <c r="B1049" s="2" t="e">
        <f>VLOOKUP(A1049, tblSalaries[[#All],[Selected Region]:[Salary in USD]], 6, FALSE)</f>
        <v>#N/A</v>
      </c>
      <c r="C1049" t="e">
        <f>VLOOKUP(A1049, tblSalaries[[#All],[Selected Region]:[Years of Experience]], 14, FALSE)</f>
        <v>#N/A</v>
      </c>
      <c r="D1049" t="e">
        <f>VLOOKUP(A1049, tblSalaries[[#All],[Selected Region]:[Hrs]], 13, FALSE)</f>
        <v>#N/A</v>
      </c>
    </row>
    <row r="1050" spans="1:4">
      <c r="A1050">
        <v>1047</v>
      </c>
      <c r="B1050" s="2" t="e">
        <f>VLOOKUP(A1050, tblSalaries[[#All],[Selected Region]:[Salary in USD]], 6, FALSE)</f>
        <v>#N/A</v>
      </c>
      <c r="C1050" t="e">
        <f>VLOOKUP(A1050, tblSalaries[[#All],[Selected Region]:[Years of Experience]], 14, FALSE)</f>
        <v>#N/A</v>
      </c>
      <c r="D1050" t="e">
        <f>VLOOKUP(A1050, tblSalaries[[#All],[Selected Region]:[Hrs]], 13, FALSE)</f>
        <v>#N/A</v>
      </c>
    </row>
    <row r="1051" spans="1:4">
      <c r="A1051">
        <v>1048</v>
      </c>
      <c r="B1051" s="2" t="e">
        <f>VLOOKUP(A1051, tblSalaries[[#All],[Selected Region]:[Salary in USD]], 6, FALSE)</f>
        <v>#N/A</v>
      </c>
      <c r="C1051" t="e">
        <f>VLOOKUP(A1051, tblSalaries[[#All],[Selected Region]:[Years of Experience]], 14, FALSE)</f>
        <v>#N/A</v>
      </c>
      <c r="D1051" t="e">
        <f>VLOOKUP(A1051, tblSalaries[[#All],[Selected Region]:[Hrs]], 13, FALSE)</f>
        <v>#N/A</v>
      </c>
    </row>
    <row r="1052" spans="1:4">
      <c r="A1052">
        <v>1049</v>
      </c>
      <c r="B1052" s="2" t="e">
        <f>VLOOKUP(A1052, tblSalaries[[#All],[Selected Region]:[Salary in USD]], 6, FALSE)</f>
        <v>#N/A</v>
      </c>
      <c r="C1052" t="e">
        <f>VLOOKUP(A1052, tblSalaries[[#All],[Selected Region]:[Years of Experience]], 14, FALSE)</f>
        <v>#N/A</v>
      </c>
      <c r="D1052" t="e">
        <f>VLOOKUP(A1052, tblSalaries[[#All],[Selected Region]:[Hrs]], 13, FALSE)</f>
        <v>#N/A</v>
      </c>
    </row>
    <row r="1053" spans="1:4">
      <c r="A1053">
        <v>1050</v>
      </c>
      <c r="B1053" s="2" t="e">
        <f>VLOOKUP(A1053, tblSalaries[[#All],[Selected Region]:[Salary in USD]], 6, FALSE)</f>
        <v>#N/A</v>
      </c>
      <c r="C1053" t="e">
        <f>VLOOKUP(A1053, tblSalaries[[#All],[Selected Region]:[Years of Experience]], 14, FALSE)</f>
        <v>#N/A</v>
      </c>
      <c r="D1053" t="e">
        <f>VLOOKUP(A1053, tblSalaries[[#All],[Selected Region]:[Hrs]], 13, FALSE)</f>
        <v>#N/A</v>
      </c>
    </row>
    <row r="1054" spans="1:4">
      <c r="A1054">
        <v>1051</v>
      </c>
      <c r="B1054" s="2" t="e">
        <f>VLOOKUP(A1054, tblSalaries[[#All],[Selected Region]:[Salary in USD]], 6, FALSE)</f>
        <v>#N/A</v>
      </c>
      <c r="C1054" t="e">
        <f>VLOOKUP(A1054, tblSalaries[[#All],[Selected Region]:[Years of Experience]], 14, FALSE)</f>
        <v>#N/A</v>
      </c>
      <c r="D1054" t="e">
        <f>VLOOKUP(A1054, tblSalaries[[#All],[Selected Region]:[Hrs]], 13, FALSE)</f>
        <v>#N/A</v>
      </c>
    </row>
    <row r="1055" spans="1:4">
      <c r="A1055">
        <v>1052</v>
      </c>
      <c r="B1055" s="2" t="e">
        <f>VLOOKUP(A1055, tblSalaries[[#All],[Selected Region]:[Salary in USD]], 6, FALSE)</f>
        <v>#N/A</v>
      </c>
      <c r="C1055" t="e">
        <f>VLOOKUP(A1055, tblSalaries[[#All],[Selected Region]:[Years of Experience]], 14, FALSE)</f>
        <v>#N/A</v>
      </c>
      <c r="D1055" t="e">
        <f>VLOOKUP(A1055, tblSalaries[[#All],[Selected Region]:[Hrs]], 13, FALSE)</f>
        <v>#N/A</v>
      </c>
    </row>
    <row r="1056" spans="1:4">
      <c r="A1056">
        <v>1053</v>
      </c>
      <c r="B1056" s="2" t="e">
        <f>VLOOKUP(A1056, tblSalaries[[#All],[Selected Region]:[Salary in USD]], 6, FALSE)</f>
        <v>#N/A</v>
      </c>
      <c r="C1056" t="e">
        <f>VLOOKUP(A1056, tblSalaries[[#All],[Selected Region]:[Years of Experience]], 14, FALSE)</f>
        <v>#N/A</v>
      </c>
      <c r="D1056" t="e">
        <f>VLOOKUP(A1056, tblSalaries[[#All],[Selected Region]:[Hrs]], 13, FALSE)</f>
        <v>#N/A</v>
      </c>
    </row>
    <row r="1057" spans="1:4">
      <c r="A1057">
        <v>1054</v>
      </c>
      <c r="B1057" s="2" t="e">
        <f>VLOOKUP(A1057, tblSalaries[[#All],[Selected Region]:[Salary in USD]], 6, FALSE)</f>
        <v>#N/A</v>
      </c>
      <c r="C1057" t="e">
        <f>VLOOKUP(A1057, tblSalaries[[#All],[Selected Region]:[Years of Experience]], 14, FALSE)</f>
        <v>#N/A</v>
      </c>
      <c r="D1057" t="e">
        <f>VLOOKUP(A1057, tblSalaries[[#All],[Selected Region]:[Hrs]], 13, FALSE)</f>
        <v>#N/A</v>
      </c>
    </row>
    <row r="1058" spans="1:4">
      <c r="A1058">
        <v>1055</v>
      </c>
      <c r="B1058" s="2" t="e">
        <f>VLOOKUP(A1058, tblSalaries[[#All],[Selected Region]:[Salary in USD]], 6, FALSE)</f>
        <v>#N/A</v>
      </c>
      <c r="C1058" t="e">
        <f>VLOOKUP(A1058, tblSalaries[[#All],[Selected Region]:[Years of Experience]], 14, FALSE)</f>
        <v>#N/A</v>
      </c>
      <c r="D1058" t="e">
        <f>VLOOKUP(A1058, tblSalaries[[#All],[Selected Region]:[Hrs]], 13, FALSE)</f>
        <v>#N/A</v>
      </c>
    </row>
    <row r="1059" spans="1:4">
      <c r="A1059">
        <v>1056</v>
      </c>
      <c r="B1059" s="2" t="e">
        <f>VLOOKUP(A1059, tblSalaries[[#All],[Selected Region]:[Salary in USD]], 6, FALSE)</f>
        <v>#N/A</v>
      </c>
      <c r="C1059" t="e">
        <f>VLOOKUP(A1059, tblSalaries[[#All],[Selected Region]:[Years of Experience]], 14, FALSE)</f>
        <v>#N/A</v>
      </c>
      <c r="D1059" t="e">
        <f>VLOOKUP(A1059, tblSalaries[[#All],[Selected Region]:[Hrs]], 13, FALSE)</f>
        <v>#N/A</v>
      </c>
    </row>
    <row r="1060" spans="1:4">
      <c r="A1060">
        <v>1057</v>
      </c>
      <c r="B1060" s="2" t="e">
        <f>VLOOKUP(A1060, tblSalaries[[#All],[Selected Region]:[Salary in USD]], 6, FALSE)</f>
        <v>#N/A</v>
      </c>
      <c r="C1060" t="e">
        <f>VLOOKUP(A1060, tblSalaries[[#All],[Selected Region]:[Years of Experience]], 14, FALSE)</f>
        <v>#N/A</v>
      </c>
      <c r="D1060" t="e">
        <f>VLOOKUP(A1060, tblSalaries[[#All],[Selected Region]:[Hrs]], 13, FALSE)</f>
        <v>#N/A</v>
      </c>
    </row>
    <row r="1061" spans="1:4">
      <c r="A1061">
        <v>1058</v>
      </c>
      <c r="B1061" s="2" t="e">
        <f>VLOOKUP(A1061, tblSalaries[[#All],[Selected Region]:[Salary in USD]], 6, FALSE)</f>
        <v>#N/A</v>
      </c>
      <c r="C1061" t="e">
        <f>VLOOKUP(A1061, tblSalaries[[#All],[Selected Region]:[Years of Experience]], 14, FALSE)</f>
        <v>#N/A</v>
      </c>
      <c r="D1061" t="e">
        <f>VLOOKUP(A1061, tblSalaries[[#All],[Selected Region]:[Hrs]], 13, FALSE)</f>
        <v>#N/A</v>
      </c>
    </row>
    <row r="1062" spans="1:4">
      <c r="A1062">
        <v>1059</v>
      </c>
      <c r="B1062" s="2" t="e">
        <f>VLOOKUP(A1062, tblSalaries[[#All],[Selected Region]:[Salary in USD]], 6, FALSE)</f>
        <v>#N/A</v>
      </c>
      <c r="C1062" t="e">
        <f>VLOOKUP(A1062, tblSalaries[[#All],[Selected Region]:[Years of Experience]], 14, FALSE)</f>
        <v>#N/A</v>
      </c>
      <c r="D1062" t="e">
        <f>VLOOKUP(A1062, tblSalaries[[#All],[Selected Region]:[Hrs]], 13, FALSE)</f>
        <v>#N/A</v>
      </c>
    </row>
    <row r="1063" spans="1:4">
      <c r="A1063">
        <v>1060</v>
      </c>
      <c r="B1063" s="2" t="e">
        <f>VLOOKUP(A1063, tblSalaries[[#All],[Selected Region]:[Salary in USD]], 6, FALSE)</f>
        <v>#N/A</v>
      </c>
      <c r="C1063" t="e">
        <f>VLOOKUP(A1063, tblSalaries[[#All],[Selected Region]:[Years of Experience]], 14, FALSE)</f>
        <v>#N/A</v>
      </c>
      <c r="D1063" t="e">
        <f>VLOOKUP(A1063, tblSalaries[[#All],[Selected Region]:[Hrs]], 13, FALSE)</f>
        <v>#N/A</v>
      </c>
    </row>
    <row r="1064" spans="1:4">
      <c r="A1064">
        <v>1061</v>
      </c>
      <c r="B1064" s="2" t="e">
        <f>VLOOKUP(A1064, tblSalaries[[#All],[Selected Region]:[Salary in USD]], 6, FALSE)</f>
        <v>#N/A</v>
      </c>
      <c r="C1064" t="e">
        <f>VLOOKUP(A1064, tblSalaries[[#All],[Selected Region]:[Years of Experience]], 14, FALSE)</f>
        <v>#N/A</v>
      </c>
      <c r="D1064" t="e">
        <f>VLOOKUP(A1064, tblSalaries[[#All],[Selected Region]:[Hrs]], 13, FALSE)</f>
        <v>#N/A</v>
      </c>
    </row>
    <row r="1065" spans="1:4">
      <c r="A1065">
        <v>1062</v>
      </c>
      <c r="B1065" s="2" t="e">
        <f>VLOOKUP(A1065, tblSalaries[[#All],[Selected Region]:[Salary in USD]], 6, FALSE)</f>
        <v>#N/A</v>
      </c>
      <c r="C1065" t="e">
        <f>VLOOKUP(A1065, tblSalaries[[#All],[Selected Region]:[Years of Experience]], 14, FALSE)</f>
        <v>#N/A</v>
      </c>
      <c r="D1065" t="e">
        <f>VLOOKUP(A1065, tblSalaries[[#All],[Selected Region]:[Hrs]], 13, FALSE)</f>
        <v>#N/A</v>
      </c>
    </row>
    <row r="1066" spans="1:4">
      <c r="A1066">
        <v>1063</v>
      </c>
      <c r="B1066" s="2" t="e">
        <f>VLOOKUP(A1066, tblSalaries[[#All],[Selected Region]:[Salary in USD]], 6, FALSE)</f>
        <v>#N/A</v>
      </c>
      <c r="C1066" t="e">
        <f>VLOOKUP(A1066, tblSalaries[[#All],[Selected Region]:[Years of Experience]], 14, FALSE)</f>
        <v>#N/A</v>
      </c>
      <c r="D1066" t="e">
        <f>VLOOKUP(A1066, tblSalaries[[#All],[Selected Region]:[Hrs]], 13, FALSE)</f>
        <v>#N/A</v>
      </c>
    </row>
    <row r="1067" spans="1:4">
      <c r="A1067">
        <v>1064</v>
      </c>
      <c r="B1067" s="2" t="e">
        <f>VLOOKUP(A1067, tblSalaries[[#All],[Selected Region]:[Salary in USD]], 6, FALSE)</f>
        <v>#N/A</v>
      </c>
      <c r="C1067" t="e">
        <f>VLOOKUP(A1067, tblSalaries[[#All],[Selected Region]:[Years of Experience]], 14, FALSE)</f>
        <v>#N/A</v>
      </c>
      <c r="D1067" t="e">
        <f>VLOOKUP(A1067, tblSalaries[[#All],[Selected Region]:[Hrs]], 13, FALSE)</f>
        <v>#N/A</v>
      </c>
    </row>
    <row r="1068" spans="1:4">
      <c r="A1068">
        <v>1065</v>
      </c>
      <c r="B1068" s="2" t="e">
        <f>VLOOKUP(A1068, tblSalaries[[#All],[Selected Region]:[Salary in USD]], 6, FALSE)</f>
        <v>#N/A</v>
      </c>
      <c r="C1068" t="e">
        <f>VLOOKUP(A1068, tblSalaries[[#All],[Selected Region]:[Years of Experience]], 14, FALSE)</f>
        <v>#N/A</v>
      </c>
      <c r="D1068" t="e">
        <f>VLOOKUP(A1068, tblSalaries[[#All],[Selected Region]:[Hrs]], 13, FALSE)</f>
        <v>#N/A</v>
      </c>
    </row>
    <row r="1069" spans="1:4">
      <c r="A1069">
        <v>1066</v>
      </c>
      <c r="B1069" s="2" t="e">
        <f>VLOOKUP(A1069, tblSalaries[[#All],[Selected Region]:[Salary in USD]], 6, FALSE)</f>
        <v>#N/A</v>
      </c>
      <c r="C1069" t="e">
        <f>VLOOKUP(A1069, tblSalaries[[#All],[Selected Region]:[Years of Experience]], 14, FALSE)</f>
        <v>#N/A</v>
      </c>
      <c r="D1069" t="e">
        <f>VLOOKUP(A1069, tblSalaries[[#All],[Selected Region]:[Hrs]], 13, FALSE)</f>
        <v>#N/A</v>
      </c>
    </row>
    <row r="1070" spans="1:4">
      <c r="A1070">
        <v>1067</v>
      </c>
      <c r="B1070" s="2" t="e">
        <f>VLOOKUP(A1070, tblSalaries[[#All],[Selected Region]:[Salary in USD]], 6, FALSE)</f>
        <v>#N/A</v>
      </c>
      <c r="C1070" t="e">
        <f>VLOOKUP(A1070, tblSalaries[[#All],[Selected Region]:[Years of Experience]], 14, FALSE)</f>
        <v>#N/A</v>
      </c>
      <c r="D1070" t="e">
        <f>VLOOKUP(A1070, tblSalaries[[#All],[Selected Region]:[Hrs]], 13, FALSE)</f>
        <v>#N/A</v>
      </c>
    </row>
    <row r="1071" spans="1:4">
      <c r="A1071">
        <v>1068</v>
      </c>
      <c r="B1071" s="2" t="e">
        <f>VLOOKUP(A1071, tblSalaries[[#All],[Selected Region]:[Salary in USD]], 6, FALSE)</f>
        <v>#N/A</v>
      </c>
      <c r="C1071" t="e">
        <f>VLOOKUP(A1071, tblSalaries[[#All],[Selected Region]:[Years of Experience]], 14, FALSE)</f>
        <v>#N/A</v>
      </c>
      <c r="D1071" t="e">
        <f>VLOOKUP(A1071, tblSalaries[[#All],[Selected Region]:[Hrs]], 13, FALSE)</f>
        <v>#N/A</v>
      </c>
    </row>
    <row r="1072" spans="1:4">
      <c r="A1072">
        <v>1069</v>
      </c>
      <c r="B1072" s="2" t="e">
        <f>VLOOKUP(A1072, tblSalaries[[#All],[Selected Region]:[Salary in USD]], 6, FALSE)</f>
        <v>#N/A</v>
      </c>
      <c r="C1072" t="e">
        <f>VLOOKUP(A1072, tblSalaries[[#All],[Selected Region]:[Years of Experience]], 14, FALSE)</f>
        <v>#N/A</v>
      </c>
      <c r="D1072" t="e">
        <f>VLOOKUP(A1072, tblSalaries[[#All],[Selected Region]:[Hrs]], 13, FALSE)</f>
        <v>#N/A</v>
      </c>
    </row>
    <row r="1073" spans="1:4">
      <c r="A1073">
        <v>1070</v>
      </c>
      <c r="B1073" s="2" t="e">
        <f>VLOOKUP(A1073, tblSalaries[[#All],[Selected Region]:[Salary in USD]], 6, FALSE)</f>
        <v>#N/A</v>
      </c>
      <c r="C1073" t="e">
        <f>VLOOKUP(A1073, tblSalaries[[#All],[Selected Region]:[Years of Experience]], 14, FALSE)</f>
        <v>#N/A</v>
      </c>
      <c r="D1073" t="e">
        <f>VLOOKUP(A1073, tblSalaries[[#All],[Selected Region]:[Hrs]], 13, FALSE)</f>
        <v>#N/A</v>
      </c>
    </row>
    <row r="1074" spans="1:4">
      <c r="A1074">
        <v>1071</v>
      </c>
      <c r="B1074" s="2" t="e">
        <f>VLOOKUP(A1074, tblSalaries[[#All],[Selected Region]:[Salary in USD]], 6, FALSE)</f>
        <v>#N/A</v>
      </c>
      <c r="C1074" t="e">
        <f>VLOOKUP(A1074, tblSalaries[[#All],[Selected Region]:[Years of Experience]], 14, FALSE)</f>
        <v>#N/A</v>
      </c>
      <c r="D1074" t="e">
        <f>VLOOKUP(A1074, tblSalaries[[#All],[Selected Region]:[Hrs]], 13, FALSE)</f>
        <v>#N/A</v>
      </c>
    </row>
    <row r="1075" spans="1:4">
      <c r="A1075">
        <v>1072</v>
      </c>
      <c r="B1075" s="2" t="e">
        <f>VLOOKUP(A1075, tblSalaries[[#All],[Selected Region]:[Salary in USD]], 6, FALSE)</f>
        <v>#N/A</v>
      </c>
      <c r="C1075" t="e">
        <f>VLOOKUP(A1075, tblSalaries[[#All],[Selected Region]:[Years of Experience]], 14, FALSE)</f>
        <v>#N/A</v>
      </c>
      <c r="D1075" t="e">
        <f>VLOOKUP(A1075, tblSalaries[[#All],[Selected Region]:[Hrs]], 13, FALSE)</f>
        <v>#N/A</v>
      </c>
    </row>
    <row r="1076" spans="1:4">
      <c r="A1076">
        <v>1073</v>
      </c>
      <c r="B1076" s="2" t="e">
        <f>VLOOKUP(A1076, tblSalaries[[#All],[Selected Region]:[Salary in USD]], 6, FALSE)</f>
        <v>#N/A</v>
      </c>
      <c r="C1076" t="e">
        <f>VLOOKUP(A1076, tblSalaries[[#All],[Selected Region]:[Years of Experience]], 14, FALSE)</f>
        <v>#N/A</v>
      </c>
      <c r="D1076" t="e">
        <f>VLOOKUP(A1076, tblSalaries[[#All],[Selected Region]:[Hrs]], 13, FALSE)</f>
        <v>#N/A</v>
      </c>
    </row>
    <row r="1077" spans="1:4">
      <c r="A1077">
        <v>1074</v>
      </c>
      <c r="B1077" s="2" t="e">
        <f>VLOOKUP(A1077, tblSalaries[[#All],[Selected Region]:[Salary in USD]], 6, FALSE)</f>
        <v>#N/A</v>
      </c>
      <c r="C1077" t="e">
        <f>VLOOKUP(A1077, tblSalaries[[#All],[Selected Region]:[Years of Experience]], 14, FALSE)</f>
        <v>#N/A</v>
      </c>
      <c r="D1077" t="e">
        <f>VLOOKUP(A1077, tblSalaries[[#All],[Selected Region]:[Hrs]], 13, FALSE)</f>
        <v>#N/A</v>
      </c>
    </row>
    <row r="1078" spans="1:4">
      <c r="A1078">
        <v>1075</v>
      </c>
      <c r="B1078" s="2" t="e">
        <f>VLOOKUP(A1078, tblSalaries[[#All],[Selected Region]:[Salary in USD]], 6, FALSE)</f>
        <v>#N/A</v>
      </c>
      <c r="C1078" t="e">
        <f>VLOOKUP(A1078, tblSalaries[[#All],[Selected Region]:[Years of Experience]], 14, FALSE)</f>
        <v>#N/A</v>
      </c>
      <c r="D1078" t="e">
        <f>VLOOKUP(A1078, tblSalaries[[#All],[Selected Region]:[Hrs]], 13, FALSE)</f>
        <v>#N/A</v>
      </c>
    </row>
    <row r="1079" spans="1:4">
      <c r="A1079">
        <v>1076</v>
      </c>
      <c r="B1079" s="2" t="e">
        <f>VLOOKUP(A1079, tblSalaries[[#All],[Selected Region]:[Salary in USD]], 6, FALSE)</f>
        <v>#N/A</v>
      </c>
      <c r="C1079" t="e">
        <f>VLOOKUP(A1079, tblSalaries[[#All],[Selected Region]:[Years of Experience]], 14, FALSE)</f>
        <v>#N/A</v>
      </c>
      <c r="D1079" t="e">
        <f>VLOOKUP(A1079, tblSalaries[[#All],[Selected Region]:[Hrs]], 13, FALSE)</f>
        <v>#N/A</v>
      </c>
    </row>
    <row r="1080" spans="1:4">
      <c r="A1080">
        <v>1077</v>
      </c>
      <c r="B1080" s="2" t="e">
        <f>VLOOKUP(A1080, tblSalaries[[#All],[Selected Region]:[Salary in USD]], 6, FALSE)</f>
        <v>#N/A</v>
      </c>
      <c r="C1080" t="e">
        <f>VLOOKUP(A1080, tblSalaries[[#All],[Selected Region]:[Years of Experience]], 14, FALSE)</f>
        <v>#N/A</v>
      </c>
      <c r="D1080" t="e">
        <f>VLOOKUP(A1080, tblSalaries[[#All],[Selected Region]:[Hrs]], 13, FALSE)</f>
        <v>#N/A</v>
      </c>
    </row>
    <row r="1081" spans="1:4">
      <c r="A1081">
        <v>1078</v>
      </c>
      <c r="B1081" s="2" t="e">
        <f>VLOOKUP(A1081, tblSalaries[[#All],[Selected Region]:[Salary in USD]], 6, FALSE)</f>
        <v>#N/A</v>
      </c>
      <c r="C1081" t="e">
        <f>VLOOKUP(A1081, tblSalaries[[#All],[Selected Region]:[Years of Experience]], 14, FALSE)</f>
        <v>#N/A</v>
      </c>
      <c r="D1081" t="e">
        <f>VLOOKUP(A1081, tblSalaries[[#All],[Selected Region]:[Hrs]], 13, FALSE)</f>
        <v>#N/A</v>
      </c>
    </row>
    <row r="1082" spans="1:4">
      <c r="A1082">
        <v>1079</v>
      </c>
      <c r="B1082" s="2" t="e">
        <f>VLOOKUP(A1082, tblSalaries[[#All],[Selected Region]:[Salary in USD]], 6, FALSE)</f>
        <v>#N/A</v>
      </c>
      <c r="C1082" t="e">
        <f>VLOOKUP(A1082, tblSalaries[[#All],[Selected Region]:[Years of Experience]], 14, FALSE)</f>
        <v>#N/A</v>
      </c>
      <c r="D1082" t="e">
        <f>VLOOKUP(A1082, tblSalaries[[#All],[Selected Region]:[Hrs]], 13, FALSE)</f>
        <v>#N/A</v>
      </c>
    </row>
    <row r="1083" spans="1:4">
      <c r="A1083">
        <v>1080</v>
      </c>
      <c r="B1083" s="2" t="e">
        <f>VLOOKUP(A1083, tblSalaries[[#All],[Selected Region]:[Salary in USD]], 6, FALSE)</f>
        <v>#N/A</v>
      </c>
      <c r="C1083" t="e">
        <f>VLOOKUP(A1083, tblSalaries[[#All],[Selected Region]:[Years of Experience]], 14, FALSE)</f>
        <v>#N/A</v>
      </c>
      <c r="D1083" t="e">
        <f>VLOOKUP(A1083, tblSalaries[[#All],[Selected Region]:[Hrs]], 13, FALSE)</f>
        <v>#N/A</v>
      </c>
    </row>
    <row r="1084" spans="1:4">
      <c r="A1084">
        <v>1081</v>
      </c>
      <c r="B1084" s="2" t="e">
        <f>VLOOKUP(A1084, tblSalaries[[#All],[Selected Region]:[Salary in USD]], 6, FALSE)</f>
        <v>#N/A</v>
      </c>
      <c r="C1084" t="e">
        <f>VLOOKUP(A1084, tblSalaries[[#All],[Selected Region]:[Years of Experience]], 14, FALSE)</f>
        <v>#N/A</v>
      </c>
      <c r="D1084" t="e">
        <f>VLOOKUP(A1084, tblSalaries[[#All],[Selected Region]:[Hrs]], 13, FALSE)</f>
        <v>#N/A</v>
      </c>
    </row>
    <row r="1085" spans="1:4">
      <c r="A1085">
        <v>1082</v>
      </c>
      <c r="B1085" s="2" t="e">
        <f>VLOOKUP(A1085, tblSalaries[[#All],[Selected Region]:[Salary in USD]], 6, FALSE)</f>
        <v>#N/A</v>
      </c>
      <c r="C1085" t="e">
        <f>VLOOKUP(A1085, tblSalaries[[#All],[Selected Region]:[Years of Experience]], 14, FALSE)</f>
        <v>#N/A</v>
      </c>
      <c r="D1085" t="e">
        <f>VLOOKUP(A1085, tblSalaries[[#All],[Selected Region]:[Hrs]], 13, FALSE)</f>
        <v>#N/A</v>
      </c>
    </row>
    <row r="1086" spans="1:4">
      <c r="A1086">
        <v>1083</v>
      </c>
      <c r="B1086" s="2" t="e">
        <f>VLOOKUP(A1086, tblSalaries[[#All],[Selected Region]:[Salary in USD]], 6, FALSE)</f>
        <v>#N/A</v>
      </c>
      <c r="C1086" t="e">
        <f>VLOOKUP(A1086, tblSalaries[[#All],[Selected Region]:[Years of Experience]], 14, FALSE)</f>
        <v>#N/A</v>
      </c>
      <c r="D1086" t="e">
        <f>VLOOKUP(A1086, tblSalaries[[#All],[Selected Region]:[Hrs]], 13, FALSE)</f>
        <v>#N/A</v>
      </c>
    </row>
    <row r="1087" spans="1:4">
      <c r="A1087">
        <v>1084</v>
      </c>
      <c r="B1087" s="2" t="e">
        <f>VLOOKUP(A1087, tblSalaries[[#All],[Selected Region]:[Salary in USD]], 6, FALSE)</f>
        <v>#N/A</v>
      </c>
      <c r="C1087" t="e">
        <f>VLOOKUP(A1087, tblSalaries[[#All],[Selected Region]:[Years of Experience]], 14, FALSE)</f>
        <v>#N/A</v>
      </c>
      <c r="D1087" t="e">
        <f>VLOOKUP(A1087, tblSalaries[[#All],[Selected Region]:[Hrs]], 13, FALSE)</f>
        <v>#N/A</v>
      </c>
    </row>
    <row r="1088" spans="1:4">
      <c r="A1088">
        <v>1085</v>
      </c>
      <c r="B1088" s="2" t="e">
        <f>VLOOKUP(A1088, tblSalaries[[#All],[Selected Region]:[Salary in USD]], 6, FALSE)</f>
        <v>#N/A</v>
      </c>
      <c r="C1088" t="e">
        <f>VLOOKUP(A1088, tblSalaries[[#All],[Selected Region]:[Years of Experience]], 14, FALSE)</f>
        <v>#N/A</v>
      </c>
      <c r="D1088" t="e">
        <f>VLOOKUP(A1088, tblSalaries[[#All],[Selected Region]:[Hrs]], 13, FALSE)</f>
        <v>#N/A</v>
      </c>
    </row>
    <row r="1089" spans="1:4">
      <c r="A1089">
        <v>1086</v>
      </c>
      <c r="B1089" s="2" t="e">
        <f>VLOOKUP(A1089, tblSalaries[[#All],[Selected Region]:[Salary in USD]], 6, FALSE)</f>
        <v>#N/A</v>
      </c>
      <c r="C1089" t="e">
        <f>VLOOKUP(A1089, tblSalaries[[#All],[Selected Region]:[Years of Experience]], 14, FALSE)</f>
        <v>#N/A</v>
      </c>
      <c r="D1089" t="e">
        <f>VLOOKUP(A1089, tblSalaries[[#All],[Selected Region]:[Hrs]], 13, FALSE)</f>
        <v>#N/A</v>
      </c>
    </row>
    <row r="1090" spans="1:4">
      <c r="A1090">
        <v>1087</v>
      </c>
      <c r="B1090" s="2" t="e">
        <f>VLOOKUP(A1090, tblSalaries[[#All],[Selected Region]:[Salary in USD]], 6, FALSE)</f>
        <v>#N/A</v>
      </c>
      <c r="C1090" t="e">
        <f>VLOOKUP(A1090, tblSalaries[[#All],[Selected Region]:[Years of Experience]], 14, FALSE)</f>
        <v>#N/A</v>
      </c>
      <c r="D1090" t="e">
        <f>VLOOKUP(A1090, tblSalaries[[#All],[Selected Region]:[Hrs]], 13, FALSE)</f>
        <v>#N/A</v>
      </c>
    </row>
    <row r="1091" spans="1:4">
      <c r="A1091">
        <v>1088</v>
      </c>
      <c r="B1091" s="2" t="e">
        <f>VLOOKUP(A1091, tblSalaries[[#All],[Selected Region]:[Salary in USD]], 6, FALSE)</f>
        <v>#N/A</v>
      </c>
      <c r="C1091" t="e">
        <f>VLOOKUP(A1091, tblSalaries[[#All],[Selected Region]:[Years of Experience]], 14, FALSE)</f>
        <v>#N/A</v>
      </c>
      <c r="D1091" t="e">
        <f>VLOOKUP(A1091, tblSalaries[[#All],[Selected Region]:[Hrs]], 13, FALSE)</f>
        <v>#N/A</v>
      </c>
    </row>
    <row r="1092" spans="1:4">
      <c r="A1092">
        <v>1089</v>
      </c>
      <c r="B1092" s="2" t="e">
        <f>VLOOKUP(A1092, tblSalaries[[#All],[Selected Region]:[Salary in USD]], 6, FALSE)</f>
        <v>#N/A</v>
      </c>
      <c r="C1092" t="e">
        <f>VLOOKUP(A1092, tblSalaries[[#All],[Selected Region]:[Years of Experience]], 14, FALSE)</f>
        <v>#N/A</v>
      </c>
      <c r="D1092" t="e">
        <f>VLOOKUP(A1092, tblSalaries[[#All],[Selected Region]:[Hrs]], 13, FALSE)</f>
        <v>#N/A</v>
      </c>
    </row>
    <row r="1093" spans="1:4">
      <c r="A1093">
        <v>1090</v>
      </c>
      <c r="B1093" s="2" t="e">
        <f>VLOOKUP(A1093, tblSalaries[[#All],[Selected Region]:[Salary in USD]], 6, FALSE)</f>
        <v>#N/A</v>
      </c>
      <c r="C1093" t="e">
        <f>VLOOKUP(A1093, tblSalaries[[#All],[Selected Region]:[Years of Experience]], 14, FALSE)</f>
        <v>#N/A</v>
      </c>
      <c r="D1093" t="e">
        <f>VLOOKUP(A1093, tblSalaries[[#All],[Selected Region]:[Hrs]], 13, FALSE)</f>
        <v>#N/A</v>
      </c>
    </row>
    <row r="1094" spans="1:4">
      <c r="A1094">
        <v>1091</v>
      </c>
      <c r="B1094" s="2" t="e">
        <f>VLOOKUP(A1094, tblSalaries[[#All],[Selected Region]:[Salary in USD]], 6, FALSE)</f>
        <v>#N/A</v>
      </c>
      <c r="C1094" t="e">
        <f>VLOOKUP(A1094, tblSalaries[[#All],[Selected Region]:[Years of Experience]], 14, FALSE)</f>
        <v>#N/A</v>
      </c>
      <c r="D1094" t="e">
        <f>VLOOKUP(A1094, tblSalaries[[#All],[Selected Region]:[Hrs]], 13, FALSE)</f>
        <v>#N/A</v>
      </c>
    </row>
    <row r="1095" spans="1:4">
      <c r="A1095">
        <v>1092</v>
      </c>
      <c r="B1095" s="2" t="e">
        <f>VLOOKUP(A1095, tblSalaries[[#All],[Selected Region]:[Salary in USD]], 6, FALSE)</f>
        <v>#N/A</v>
      </c>
      <c r="C1095" t="e">
        <f>VLOOKUP(A1095, tblSalaries[[#All],[Selected Region]:[Years of Experience]], 14, FALSE)</f>
        <v>#N/A</v>
      </c>
      <c r="D1095" t="e">
        <f>VLOOKUP(A1095, tblSalaries[[#All],[Selected Region]:[Hrs]], 13, FALSE)</f>
        <v>#N/A</v>
      </c>
    </row>
    <row r="1096" spans="1:4">
      <c r="A1096">
        <v>1093</v>
      </c>
      <c r="B1096" s="2" t="e">
        <f>VLOOKUP(A1096, tblSalaries[[#All],[Selected Region]:[Salary in USD]], 6, FALSE)</f>
        <v>#N/A</v>
      </c>
      <c r="C1096" t="e">
        <f>VLOOKUP(A1096, tblSalaries[[#All],[Selected Region]:[Years of Experience]], 14, FALSE)</f>
        <v>#N/A</v>
      </c>
      <c r="D1096" t="e">
        <f>VLOOKUP(A1096, tblSalaries[[#All],[Selected Region]:[Hrs]], 13, FALSE)</f>
        <v>#N/A</v>
      </c>
    </row>
    <row r="1097" spans="1:4">
      <c r="A1097">
        <v>1094</v>
      </c>
      <c r="B1097" s="2" t="e">
        <f>VLOOKUP(A1097, tblSalaries[[#All],[Selected Region]:[Salary in USD]], 6, FALSE)</f>
        <v>#N/A</v>
      </c>
      <c r="C1097" t="e">
        <f>VLOOKUP(A1097, tblSalaries[[#All],[Selected Region]:[Years of Experience]], 14, FALSE)</f>
        <v>#N/A</v>
      </c>
      <c r="D1097" t="e">
        <f>VLOOKUP(A1097, tblSalaries[[#All],[Selected Region]:[Hrs]], 13, FALSE)</f>
        <v>#N/A</v>
      </c>
    </row>
    <row r="1098" spans="1:4">
      <c r="A1098">
        <v>1095</v>
      </c>
      <c r="B1098" s="2" t="e">
        <f>VLOOKUP(A1098, tblSalaries[[#All],[Selected Region]:[Salary in USD]], 6, FALSE)</f>
        <v>#N/A</v>
      </c>
      <c r="C1098" t="e">
        <f>VLOOKUP(A1098, tblSalaries[[#All],[Selected Region]:[Years of Experience]], 14, FALSE)</f>
        <v>#N/A</v>
      </c>
      <c r="D1098" t="e">
        <f>VLOOKUP(A1098, tblSalaries[[#All],[Selected Region]:[Hrs]], 13, FALSE)</f>
        <v>#N/A</v>
      </c>
    </row>
    <row r="1099" spans="1:4">
      <c r="A1099">
        <v>1096</v>
      </c>
      <c r="B1099" s="2" t="e">
        <f>VLOOKUP(A1099, tblSalaries[[#All],[Selected Region]:[Salary in USD]], 6, FALSE)</f>
        <v>#N/A</v>
      </c>
      <c r="C1099" t="e">
        <f>VLOOKUP(A1099, tblSalaries[[#All],[Selected Region]:[Years of Experience]], 14, FALSE)</f>
        <v>#N/A</v>
      </c>
      <c r="D1099" t="e">
        <f>VLOOKUP(A1099, tblSalaries[[#All],[Selected Region]:[Hrs]], 13, FALSE)</f>
        <v>#N/A</v>
      </c>
    </row>
    <row r="1100" spans="1:4">
      <c r="A1100">
        <v>1097</v>
      </c>
      <c r="B1100" s="2" t="e">
        <f>VLOOKUP(A1100, tblSalaries[[#All],[Selected Region]:[Salary in USD]], 6, FALSE)</f>
        <v>#N/A</v>
      </c>
      <c r="C1100" t="e">
        <f>VLOOKUP(A1100, tblSalaries[[#All],[Selected Region]:[Years of Experience]], 14, FALSE)</f>
        <v>#N/A</v>
      </c>
      <c r="D1100" t="e">
        <f>VLOOKUP(A1100, tblSalaries[[#All],[Selected Region]:[Hrs]], 13, FALSE)</f>
        <v>#N/A</v>
      </c>
    </row>
    <row r="1101" spans="1:4">
      <c r="A1101">
        <v>1098</v>
      </c>
      <c r="B1101" s="2" t="e">
        <f>VLOOKUP(A1101, tblSalaries[[#All],[Selected Region]:[Salary in USD]], 6, FALSE)</f>
        <v>#N/A</v>
      </c>
      <c r="C1101" t="e">
        <f>VLOOKUP(A1101, tblSalaries[[#All],[Selected Region]:[Years of Experience]], 14, FALSE)</f>
        <v>#N/A</v>
      </c>
      <c r="D1101" t="e">
        <f>VLOOKUP(A1101, tblSalaries[[#All],[Selected Region]:[Hrs]], 13, FALSE)</f>
        <v>#N/A</v>
      </c>
    </row>
    <row r="1102" spans="1:4">
      <c r="A1102">
        <v>1099</v>
      </c>
      <c r="B1102" s="2" t="e">
        <f>VLOOKUP(A1102, tblSalaries[[#All],[Selected Region]:[Salary in USD]], 6, FALSE)</f>
        <v>#N/A</v>
      </c>
      <c r="C1102" t="e">
        <f>VLOOKUP(A1102, tblSalaries[[#All],[Selected Region]:[Years of Experience]], 14, FALSE)</f>
        <v>#N/A</v>
      </c>
      <c r="D1102" t="e">
        <f>VLOOKUP(A1102, tblSalaries[[#All],[Selected Region]:[Hrs]], 13, FALSE)</f>
        <v>#N/A</v>
      </c>
    </row>
    <row r="1103" spans="1:4">
      <c r="A1103">
        <v>1100</v>
      </c>
      <c r="B1103" s="2" t="e">
        <f>VLOOKUP(A1103, tblSalaries[[#All],[Selected Region]:[Salary in USD]], 6, FALSE)</f>
        <v>#N/A</v>
      </c>
      <c r="C1103" t="e">
        <f>VLOOKUP(A1103, tblSalaries[[#All],[Selected Region]:[Years of Experience]], 14, FALSE)</f>
        <v>#N/A</v>
      </c>
      <c r="D1103" t="e">
        <f>VLOOKUP(A1103, tblSalaries[[#All],[Selected Region]:[Hrs]], 13, FALSE)</f>
        <v>#N/A</v>
      </c>
    </row>
    <row r="1104" spans="1:4">
      <c r="A1104">
        <v>1101</v>
      </c>
      <c r="B1104" s="2" t="e">
        <f>VLOOKUP(A1104, tblSalaries[[#All],[Selected Region]:[Salary in USD]], 6, FALSE)</f>
        <v>#N/A</v>
      </c>
      <c r="C1104" t="e">
        <f>VLOOKUP(A1104, tblSalaries[[#All],[Selected Region]:[Years of Experience]], 14, FALSE)</f>
        <v>#N/A</v>
      </c>
      <c r="D1104" t="e">
        <f>VLOOKUP(A1104, tblSalaries[[#All],[Selected Region]:[Hrs]], 13, FALSE)</f>
        <v>#N/A</v>
      </c>
    </row>
    <row r="1105" spans="1:4">
      <c r="A1105">
        <v>1102</v>
      </c>
      <c r="B1105" s="2" t="e">
        <f>VLOOKUP(A1105, tblSalaries[[#All],[Selected Region]:[Salary in USD]], 6, FALSE)</f>
        <v>#N/A</v>
      </c>
      <c r="C1105" t="e">
        <f>VLOOKUP(A1105, tblSalaries[[#All],[Selected Region]:[Years of Experience]], 14, FALSE)</f>
        <v>#N/A</v>
      </c>
      <c r="D1105" t="e">
        <f>VLOOKUP(A1105, tblSalaries[[#All],[Selected Region]:[Hrs]], 13, FALSE)</f>
        <v>#N/A</v>
      </c>
    </row>
    <row r="1106" spans="1:4">
      <c r="A1106">
        <v>1103</v>
      </c>
      <c r="B1106" s="2" t="e">
        <f>VLOOKUP(A1106, tblSalaries[[#All],[Selected Region]:[Salary in USD]], 6, FALSE)</f>
        <v>#N/A</v>
      </c>
      <c r="C1106" t="e">
        <f>VLOOKUP(A1106, tblSalaries[[#All],[Selected Region]:[Years of Experience]], 14, FALSE)</f>
        <v>#N/A</v>
      </c>
      <c r="D1106" t="e">
        <f>VLOOKUP(A1106, tblSalaries[[#All],[Selected Region]:[Hrs]], 13, FALSE)</f>
        <v>#N/A</v>
      </c>
    </row>
    <row r="1107" spans="1:4">
      <c r="A1107">
        <v>1104</v>
      </c>
      <c r="B1107" s="2" t="e">
        <f>VLOOKUP(A1107, tblSalaries[[#All],[Selected Region]:[Salary in USD]], 6, FALSE)</f>
        <v>#N/A</v>
      </c>
      <c r="C1107" t="e">
        <f>VLOOKUP(A1107, tblSalaries[[#All],[Selected Region]:[Years of Experience]], 14, FALSE)</f>
        <v>#N/A</v>
      </c>
      <c r="D1107" t="e">
        <f>VLOOKUP(A1107, tblSalaries[[#All],[Selected Region]:[Hrs]], 13, FALSE)</f>
        <v>#N/A</v>
      </c>
    </row>
    <row r="1108" spans="1:4">
      <c r="A1108">
        <v>1105</v>
      </c>
      <c r="B1108" s="2" t="e">
        <f>VLOOKUP(A1108, tblSalaries[[#All],[Selected Region]:[Salary in USD]], 6, FALSE)</f>
        <v>#N/A</v>
      </c>
      <c r="C1108" t="e">
        <f>VLOOKUP(A1108, tblSalaries[[#All],[Selected Region]:[Years of Experience]], 14, FALSE)</f>
        <v>#N/A</v>
      </c>
      <c r="D1108" t="e">
        <f>VLOOKUP(A1108, tblSalaries[[#All],[Selected Region]:[Hrs]], 13, FALSE)</f>
        <v>#N/A</v>
      </c>
    </row>
    <row r="1109" spans="1:4">
      <c r="A1109">
        <v>1106</v>
      </c>
      <c r="B1109" s="2" t="e">
        <f>VLOOKUP(A1109, tblSalaries[[#All],[Selected Region]:[Salary in USD]], 6, FALSE)</f>
        <v>#N/A</v>
      </c>
      <c r="C1109" t="e">
        <f>VLOOKUP(A1109, tblSalaries[[#All],[Selected Region]:[Years of Experience]], 14, FALSE)</f>
        <v>#N/A</v>
      </c>
      <c r="D1109" t="e">
        <f>VLOOKUP(A1109, tblSalaries[[#All],[Selected Region]:[Hrs]], 13, FALSE)</f>
        <v>#N/A</v>
      </c>
    </row>
    <row r="1110" spans="1:4">
      <c r="A1110">
        <v>1107</v>
      </c>
      <c r="B1110" s="2" t="e">
        <f>VLOOKUP(A1110, tblSalaries[[#All],[Selected Region]:[Salary in USD]], 6, FALSE)</f>
        <v>#N/A</v>
      </c>
      <c r="C1110" t="e">
        <f>VLOOKUP(A1110, tblSalaries[[#All],[Selected Region]:[Years of Experience]], 14, FALSE)</f>
        <v>#N/A</v>
      </c>
      <c r="D1110" t="e">
        <f>VLOOKUP(A1110, tblSalaries[[#All],[Selected Region]:[Hrs]], 13, FALSE)</f>
        <v>#N/A</v>
      </c>
    </row>
    <row r="1111" spans="1:4">
      <c r="A1111">
        <v>1108</v>
      </c>
      <c r="B1111" s="2" t="e">
        <f>VLOOKUP(A1111, tblSalaries[[#All],[Selected Region]:[Salary in USD]], 6, FALSE)</f>
        <v>#N/A</v>
      </c>
      <c r="C1111" t="e">
        <f>VLOOKUP(A1111, tblSalaries[[#All],[Selected Region]:[Years of Experience]], 14, FALSE)</f>
        <v>#N/A</v>
      </c>
      <c r="D1111" t="e">
        <f>VLOOKUP(A1111, tblSalaries[[#All],[Selected Region]:[Hrs]], 13, FALSE)</f>
        <v>#N/A</v>
      </c>
    </row>
    <row r="1112" spans="1:4">
      <c r="A1112">
        <v>1109</v>
      </c>
      <c r="B1112" s="2" t="e">
        <f>VLOOKUP(A1112, tblSalaries[[#All],[Selected Region]:[Salary in USD]], 6, FALSE)</f>
        <v>#N/A</v>
      </c>
      <c r="C1112" t="e">
        <f>VLOOKUP(A1112, tblSalaries[[#All],[Selected Region]:[Years of Experience]], 14, FALSE)</f>
        <v>#N/A</v>
      </c>
      <c r="D1112" t="e">
        <f>VLOOKUP(A1112, tblSalaries[[#All],[Selected Region]:[Hrs]], 13, FALSE)</f>
        <v>#N/A</v>
      </c>
    </row>
    <row r="1113" spans="1:4">
      <c r="A1113">
        <v>1110</v>
      </c>
      <c r="B1113" s="2" t="e">
        <f>VLOOKUP(A1113, tblSalaries[[#All],[Selected Region]:[Salary in USD]], 6, FALSE)</f>
        <v>#N/A</v>
      </c>
      <c r="C1113" t="e">
        <f>VLOOKUP(A1113, tblSalaries[[#All],[Selected Region]:[Years of Experience]], 14, FALSE)</f>
        <v>#N/A</v>
      </c>
      <c r="D1113" t="e">
        <f>VLOOKUP(A1113, tblSalaries[[#All],[Selected Region]:[Hrs]], 13, FALSE)</f>
        <v>#N/A</v>
      </c>
    </row>
    <row r="1114" spans="1:4">
      <c r="A1114">
        <v>1111</v>
      </c>
      <c r="B1114" s="2" t="e">
        <f>VLOOKUP(A1114, tblSalaries[[#All],[Selected Region]:[Salary in USD]], 6, FALSE)</f>
        <v>#N/A</v>
      </c>
      <c r="C1114" t="e">
        <f>VLOOKUP(A1114, tblSalaries[[#All],[Selected Region]:[Years of Experience]], 14, FALSE)</f>
        <v>#N/A</v>
      </c>
      <c r="D1114" t="e">
        <f>VLOOKUP(A1114, tblSalaries[[#All],[Selected Region]:[Hrs]], 13, FALSE)</f>
        <v>#N/A</v>
      </c>
    </row>
    <row r="1115" spans="1:4">
      <c r="A1115">
        <v>1112</v>
      </c>
      <c r="B1115" s="2" t="e">
        <f>VLOOKUP(A1115, tblSalaries[[#All],[Selected Region]:[Salary in USD]], 6, FALSE)</f>
        <v>#N/A</v>
      </c>
      <c r="C1115" t="e">
        <f>VLOOKUP(A1115, tblSalaries[[#All],[Selected Region]:[Years of Experience]], 14, FALSE)</f>
        <v>#N/A</v>
      </c>
      <c r="D1115" t="e">
        <f>VLOOKUP(A1115, tblSalaries[[#All],[Selected Region]:[Hrs]], 13, FALSE)</f>
        <v>#N/A</v>
      </c>
    </row>
    <row r="1116" spans="1:4">
      <c r="A1116">
        <v>1113</v>
      </c>
      <c r="B1116" s="2" t="e">
        <f>VLOOKUP(A1116, tblSalaries[[#All],[Selected Region]:[Salary in USD]], 6, FALSE)</f>
        <v>#N/A</v>
      </c>
      <c r="C1116" t="e">
        <f>VLOOKUP(A1116, tblSalaries[[#All],[Selected Region]:[Years of Experience]], 14, FALSE)</f>
        <v>#N/A</v>
      </c>
      <c r="D1116" t="e">
        <f>VLOOKUP(A1116, tblSalaries[[#All],[Selected Region]:[Hrs]], 13, FALSE)</f>
        <v>#N/A</v>
      </c>
    </row>
    <row r="1117" spans="1:4">
      <c r="A1117">
        <v>1114</v>
      </c>
      <c r="B1117" s="2" t="e">
        <f>VLOOKUP(A1117, tblSalaries[[#All],[Selected Region]:[Salary in USD]], 6, FALSE)</f>
        <v>#N/A</v>
      </c>
      <c r="C1117" t="e">
        <f>VLOOKUP(A1117, tblSalaries[[#All],[Selected Region]:[Years of Experience]], 14, FALSE)</f>
        <v>#N/A</v>
      </c>
      <c r="D1117" t="e">
        <f>VLOOKUP(A1117, tblSalaries[[#All],[Selected Region]:[Hrs]], 13, FALSE)</f>
        <v>#N/A</v>
      </c>
    </row>
    <row r="1118" spans="1:4">
      <c r="A1118">
        <v>1115</v>
      </c>
      <c r="B1118" s="2" t="e">
        <f>VLOOKUP(A1118, tblSalaries[[#All],[Selected Region]:[Salary in USD]], 6, FALSE)</f>
        <v>#N/A</v>
      </c>
      <c r="C1118" t="e">
        <f>VLOOKUP(A1118, tblSalaries[[#All],[Selected Region]:[Years of Experience]], 14, FALSE)</f>
        <v>#N/A</v>
      </c>
      <c r="D1118" t="e">
        <f>VLOOKUP(A1118, tblSalaries[[#All],[Selected Region]:[Hrs]], 13, FALSE)</f>
        <v>#N/A</v>
      </c>
    </row>
    <row r="1119" spans="1:4">
      <c r="A1119">
        <v>1116</v>
      </c>
      <c r="B1119" s="2" t="e">
        <f>VLOOKUP(A1119, tblSalaries[[#All],[Selected Region]:[Salary in USD]], 6, FALSE)</f>
        <v>#N/A</v>
      </c>
      <c r="C1119" t="e">
        <f>VLOOKUP(A1119, tblSalaries[[#All],[Selected Region]:[Years of Experience]], 14, FALSE)</f>
        <v>#N/A</v>
      </c>
      <c r="D1119" t="e">
        <f>VLOOKUP(A1119, tblSalaries[[#All],[Selected Region]:[Hrs]], 13, FALSE)</f>
        <v>#N/A</v>
      </c>
    </row>
    <row r="1120" spans="1:4">
      <c r="A1120">
        <v>1117</v>
      </c>
      <c r="B1120" s="2" t="e">
        <f>VLOOKUP(A1120, tblSalaries[[#All],[Selected Region]:[Salary in USD]], 6, FALSE)</f>
        <v>#N/A</v>
      </c>
      <c r="C1120" t="e">
        <f>VLOOKUP(A1120, tblSalaries[[#All],[Selected Region]:[Years of Experience]], 14, FALSE)</f>
        <v>#N/A</v>
      </c>
      <c r="D1120" t="e">
        <f>VLOOKUP(A1120, tblSalaries[[#All],[Selected Region]:[Hrs]], 13, FALSE)</f>
        <v>#N/A</v>
      </c>
    </row>
    <row r="1121" spans="1:4">
      <c r="A1121">
        <v>1118</v>
      </c>
      <c r="B1121" s="2" t="e">
        <f>VLOOKUP(A1121, tblSalaries[[#All],[Selected Region]:[Salary in USD]], 6, FALSE)</f>
        <v>#N/A</v>
      </c>
      <c r="C1121" t="e">
        <f>VLOOKUP(A1121, tblSalaries[[#All],[Selected Region]:[Years of Experience]], 14, FALSE)</f>
        <v>#N/A</v>
      </c>
      <c r="D1121" t="e">
        <f>VLOOKUP(A1121, tblSalaries[[#All],[Selected Region]:[Hrs]], 13, FALSE)</f>
        <v>#N/A</v>
      </c>
    </row>
    <row r="1122" spans="1:4">
      <c r="A1122">
        <v>1119</v>
      </c>
      <c r="B1122" s="2" t="e">
        <f>VLOOKUP(A1122, tblSalaries[[#All],[Selected Region]:[Salary in USD]], 6, FALSE)</f>
        <v>#N/A</v>
      </c>
      <c r="C1122" t="e">
        <f>VLOOKUP(A1122, tblSalaries[[#All],[Selected Region]:[Years of Experience]], 14, FALSE)</f>
        <v>#N/A</v>
      </c>
      <c r="D1122" t="e">
        <f>VLOOKUP(A1122, tblSalaries[[#All],[Selected Region]:[Hrs]], 13, FALSE)</f>
        <v>#N/A</v>
      </c>
    </row>
    <row r="1123" spans="1:4">
      <c r="A1123">
        <v>1120</v>
      </c>
      <c r="B1123" s="2" t="e">
        <f>VLOOKUP(A1123, tblSalaries[[#All],[Selected Region]:[Salary in USD]], 6, FALSE)</f>
        <v>#N/A</v>
      </c>
      <c r="C1123" t="e">
        <f>VLOOKUP(A1123, tblSalaries[[#All],[Selected Region]:[Years of Experience]], 14, FALSE)</f>
        <v>#N/A</v>
      </c>
      <c r="D1123" t="e">
        <f>VLOOKUP(A1123, tblSalaries[[#All],[Selected Region]:[Hrs]], 13, FALSE)</f>
        <v>#N/A</v>
      </c>
    </row>
    <row r="1124" spans="1:4">
      <c r="A1124">
        <v>1121</v>
      </c>
      <c r="B1124" s="2" t="e">
        <f>VLOOKUP(A1124, tblSalaries[[#All],[Selected Region]:[Salary in USD]], 6, FALSE)</f>
        <v>#N/A</v>
      </c>
      <c r="C1124" t="e">
        <f>VLOOKUP(A1124, tblSalaries[[#All],[Selected Region]:[Years of Experience]], 14, FALSE)</f>
        <v>#N/A</v>
      </c>
      <c r="D1124" t="e">
        <f>VLOOKUP(A1124, tblSalaries[[#All],[Selected Region]:[Hrs]], 13, FALSE)</f>
        <v>#N/A</v>
      </c>
    </row>
    <row r="1125" spans="1:4">
      <c r="A1125">
        <v>1122</v>
      </c>
      <c r="B1125" s="2" t="e">
        <f>VLOOKUP(A1125, tblSalaries[[#All],[Selected Region]:[Salary in USD]], 6, FALSE)</f>
        <v>#N/A</v>
      </c>
      <c r="C1125" t="e">
        <f>VLOOKUP(A1125, tblSalaries[[#All],[Selected Region]:[Years of Experience]], 14, FALSE)</f>
        <v>#N/A</v>
      </c>
      <c r="D1125" t="e">
        <f>VLOOKUP(A1125, tblSalaries[[#All],[Selected Region]:[Hrs]], 13, FALSE)</f>
        <v>#N/A</v>
      </c>
    </row>
    <row r="1126" spans="1:4">
      <c r="A1126">
        <v>1123</v>
      </c>
      <c r="B1126" s="2" t="e">
        <f>VLOOKUP(A1126, tblSalaries[[#All],[Selected Region]:[Salary in USD]], 6, FALSE)</f>
        <v>#N/A</v>
      </c>
      <c r="C1126" t="e">
        <f>VLOOKUP(A1126, tblSalaries[[#All],[Selected Region]:[Years of Experience]], 14, FALSE)</f>
        <v>#N/A</v>
      </c>
      <c r="D1126" t="e">
        <f>VLOOKUP(A1126, tblSalaries[[#All],[Selected Region]:[Hrs]], 13, FALSE)</f>
        <v>#N/A</v>
      </c>
    </row>
    <row r="1127" spans="1:4">
      <c r="A1127">
        <v>1124</v>
      </c>
      <c r="B1127" s="2" t="e">
        <f>VLOOKUP(A1127, tblSalaries[[#All],[Selected Region]:[Salary in USD]], 6, FALSE)</f>
        <v>#N/A</v>
      </c>
      <c r="C1127" t="e">
        <f>VLOOKUP(A1127, tblSalaries[[#All],[Selected Region]:[Years of Experience]], 14, FALSE)</f>
        <v>#N/A</v>
      </c>
      <c r="D1127" t="e">
        <f>VLOOKUP(A1127, tblSalaries[[#All],[Selected Region]:[Hrs]], 13, FALSE)</f>
        <v>#N/A</v>
      </c>
    </row>
    <row r="1128" spans="1:4">
      <c r="A1128">
        <v>1125</v>
      </c>
      <c r="B1128" s="2" t="e">
        <f>VLOOKUP(A1128, tblSalaries[[#All],[Selected Region]:[Salary in USD]], 6, FALSE)</f>
        <v>#N/A</v>
      </c>
      <c r="C1128" t="e">
        <f>VLOOKUP(A1128, tblSalaries[[#All],[Selected Region]:[Years of Experience]], 14, FALSE)</f>
        <v>#N/A</v>
      </c>
      <c r="D1128" t="e">
        <f>VLOOKUP(A1128, tblSalaries[[#All],[Selected Region]:[Hrs]], 13, FALSE)</f>
        <v>#N/A</v>
      </c>
    </row>
    <row r="1129" spans="1:4">
      <c r="A1129">
        <v>1126</v>
      </c>
      <c r="B1129" s="2" t="e">
        <f>VLOOKUP(A1129, tblSalaries[[#All],[Selected Region]:[Salary in USD]], 6, FALSE)</f>
        <v>#N/A</v>
      </c>
      <c r="C1129" t="e">
        <f>VLOOKUP(A1129, tblSalaries[[#All],[Selected Region]:[Years of Experience]], 14, FALSE)</f>
        <v>#N/A</v>
      </c>
      <c r="D1129" t="e">
        <f>VLOOKUP(A1129, tblSalaries[[#All],[Selected Region]:[Hrs]], 13, FALSE)</f>
        <v>#N/A</v>
      </c>
    </row>
    <row r="1130" spans="1:4">
      <c r="A1130">
        <v>1127</v>
      </c>
      <c r="B1130" s="2" t="e">
        <f>VLOOKUP(A1130, tblSalaries[[#All],[Selected Region]:[Salary in USD]], 6, FALSE)</f>
        <v>#N/A</v>
      </c>
      <c r="C1130" t="e">
        <f>VLOOKUP(A1130, tblSalaries[[#All],[Selected Region]:[Years of Experience]], 14, FALSE)</f>
        <v>#N/A</v>
      </c>
      <c r="D1130" t="e">
        <f>VLOOKUP(A1130, tblSalaries[[#All],[Selected Region]:[Hrs]], 13, FALSE)</f>
        <v>#N/A</v>
      </c>
    </row>
    <row r="1131" spans="1:4">
      <c r="A1131">
        <v>1128</v>
      </c>
      <c r="B1131" s="2" t="e">
        <f>VLOOKUP(A1131, tblSalaries[[#All],[Selected Region]:[Salary in USD]], 6, FALSE)</f>
        <v>#N/A</v>
      </c>
      <c r="C1131" t="e">
        <f>VLOOKUP(A1131, tblSalaries[[#All],[Selected Region]:[Years of Experience]], 14, FALSE)</f>
        <v>#N/A</v>
      </c>
      <c r="D1131" t="e">
        <f>VLOOKUP(A1131, tblSalaries[[#All],[Selected Region]:[Hrs]], 13, FALSE)</f>
        <v>#N/A</v>
      </c>
    </row>
    <row r="1132" spans="1:4">
      <c r="A1132">
        <v>1129</v>
      </c>
      <c r="B1132" s="2" t="e">
        <f>VLOOKUP(A1132, tblSalaries[[#All],[Selected Region]:[Salary in USD]], 6, FALSE)</f>
        <v>#N/A</v>
      </c>
      <c r="C1132" t="e">
        <f>VLOOKUP(A1132, tblSalaries[[#All],[Selected Region]:[Years of Experience]], 14, FALSE)</f>
        <v>#N/A</v>
      </c>
      <c r="D1132" t="e">
        <f>VLOOKUP(A1132, tblSalaries[[#All],[Selected Region]:[Hrs]], 13, FALSE)</f>
        <v>#N/A</v>
      </c>
    </row>
    <row r="1133" spans="1:4">
      <c r="A1133">
        <v>1130</v>
      </c>
      <c r="B1133" s="2" t="e">
        <f>VLOOKUP(A1133, tblSalaries[[#All],[Selected Region]:[Salary in USD]], 6, FALSE)</f>
        <v>#N/A</v>
      </c>
      <c r="C1133" t="e">
        <f>VLOOKUP(A1133, tblSalaries[[#All],[Selected Region]:[Years of Experience]], 14, FALSE)</f>
        <v>#N/A</v>
      </c>
      <c r="D1133" t="e">
        <f>VLOOKUP(A1133, tblSalaries[[#All],[Selected Region]:[Hrs]], 13, FALSE)</f>
        <v>#N/A</v>
      </c>
    </row>
    <row r="1134" spans="1:4">
      <c r="A1134">
        <v>1131</v>
      </c>
      <c r="B1134" s="2" t="e">
        <f>VLOOKUP(A1134, tblSalaries[[#All],[Selected Region]:[Salary in USD]], 6, FALSE)</f>
        <v>#N/A</v>
      </c>
      <c r="C1134" t="e">
        <f>VLOOKUP(A1134, tblSalaries[[#All],[Selected Region]:[Years of Experience]], 14, FALSE)</f>
        <v>#N/A</v>
      </c>
      <c r="D1134" t="e">
        <f>VLOOKUP(A1134, tblSalaries[[#All],[Selected Region]:[Hrs]], 13, FALSE)</f>
        <v>#N/A</v>
      </c>
    </row>
    <row r="1135" spans="1:4">
      <c r="A1135">
        <v>1132</v>
      </c>
      <c r="B1135" s="2" t="e">
        <f>VLOOKUP(A1135, tblSalaries[[#All],[Selected Region]:[Salary in USD]], 6, FALSE)</f>
        <v>#N/A</v>
      </c>
      <c r="C1135" t="e">
        <f>VLOOKUP(A1135, tblSalaries[[#All],[Selected Region]:[Years of Experience]], 14, FALSE)</f>
        <v>#N/A</v>
      </c>
      <c r="D1135" t="e">
        <f>VLOOKUP(A1135, tblSalaries[[#All],[Selected Region]:[Hrs]], 13, FALSE)</f>
        <v>#N/A</v>
      </c>
    </row>
    <row r="1136" spans="1:4">
      <c r="A1136">
        <v>1133</v>
      </c>
      <c r="B1136" s="2" t="e">
        <f>VLOOKUP(A1136, tblSalaries[[#All],[Selected Region]:[Salary in USD]], 6, FALSE)</f>
        <v>#N/A</v>
      </c>
      <c r="C1136" t="e">
        <f>VLOOKUP(A1136, tblSalaries[[#All],[Selected Region]:[Years of Experience]], 14, FALSE)</f>
        <v>#N/A</v>
      </c>
      <c r="D1136" t="e">
        <f>VLOOKUP(A1136, tblSalaries[[#All],[Selected Region]:[Hrs]], 13, FALSE)</f>
        <v>#N/A</v>
      </c>
    </row>
    <row r="1137" spans="1:4">
      <c r="A1137">
        <v>1134</v>
      </c>
      <c r="B1137" s="2" t="e">
        <f>VLOOKUP(A1137, tblSalaries[[#All],[Selected Region]:[Salary in USD]], 6, FALSE)</f>
        <v>#N/A</v>
      </c>
      <c r="C1137" t="e">
        <f>VLOOKUP(A1137, tblSalaries[[#All],[Selected Region]:[Years of Experience]], 14, FALSE)</f>
        <v>#N/A</v>
      </c>
      <c r="D1137" t="e">
        <f>VLOOKUP(A1137, tblSalaries[[#All],[Selected Region]:[Hrs]], 13, FALSE)</f>
        <v>#N/A</v>
      </c>
    </row>
    <row r="1138" spans="1:4">
      <c r="A1138">
        <v>1135</v>
      </c>
      <c r="B1138" s="2" t="e">
        <f>VLOOKUP(A1138, tblSalaries[[#All],[Selected Region]:[Salary in USD]], 6, FALSE)</f>
        <v>#N/A</v>
      </c>
      <c r="C1138" t="e">
        <f>VLOOKUP(A1138, tblSalaries[[#All],[Selected Region]:[Years of Experience]], 14, FALSE)</f>
        <v>#N/A</v>
      </c>
      <c r="D1138" t="e">
        <f>VLOOKUP(A1138, tblSalaries[[#All],[Selected Region]:[Hrs]], 13, FALSE)</f>
        <v>#N/A</v>
      </c>
    </row>
    <row r="1139" spans="1:4">
      <c r="A1139">
        <v>1136</v>
      </c>
      <c r="B1139" s="2" t="e">
        <f>VLOOKUP(A1139, tblSalaries[[#All],[Selected Region]:[Salary in USD]], 6, FALSE)</f>
        <v>#N/A</v>
      </c>
      <c r="C1139" t="e">
        <f>VLOOKUP(A1139, tblSalaries[[#All],[Selected Region]:[Years of Experience]], 14, FALSE)</f>
        <v>#N/A</v>
      </c>
      <c r="D1139" t="e">
        <f>VLOOKUP(A1139, tblSalaries[[#All],[Selected Region]:[Hrs]], 13, FALSE)</f>
        <v>#N/A</v>
      </c>
    </row>
    <row r="1140" spans="1:4">
      <c r="A1140">
        <v>1137</v>
      </c>
      <c r="B1140" s="2" t="e">
        <f>VLOOKUP(A1140, tblSalaries[[#All],[Selected Region]:[Salary in USD]], 6, FALSE)</f>
        <v>#N/A</v>
      </c>
      <c r="C1140" t="e">
        <f>VLOOKUP(A1140, tblSalaries[[#All],[Selected Region]:[Years of Experience]], 14, FALSE)</f>
        <v>#N/A</v>
      </c>
      <c r="D1140" t="e">
        <f>VLOOKUP(A1140, tblSalaries[[#All],[Selected Region]:[Hrs]], 13, FALSE)</f>
        <v>#N/A</v>
      </c>
    </row>
    <row r="1141" spans="1:4">
      <c r="A1141">
        <v>1138</v>
      </c>
      <c r="B1141" s="2" t="e">
        <f>VLOOKUP(A1141, tblSalaries[[#All],[Selected Region]:[Salary in USD]], 6, FALSE)</f>
        <v>#N/A</v>
      </c>
      <c r="C1141" t="e">
        <f>VLOOKUP(A1141, tblSalaries[[#All],[Selected Region]:[Years of Experience]], 14, FALSE)</f>
        <v>#N/A</v>
      </c>
      <c r="D1141" t="e">
        <f>VLOOKUP(A1141, tblSalaries[[#All],[Selected Region]:[Hrs]], 13, FALSE)</f>
        <v>#N/A</v>
      </c>
    </row>
    <row r="1142" spans="1:4">
      <c r="A1142">
        <v>1139</v>
      </c>
      <c r="B1142" s="2" t="e">
        <f>VLOOKUP(A1142, tblSalaries[[#All],[Selected Region]:[Salary in USD]], 6, FALSE)</f>
        <v>#N/A</v>
      </c>
      <c r="C1142" t="e">
        <f>VLOOKUP(A1142, tblSalaries[[#All],[Selected Region]:[Years of Experience]], 14, FALSE)</f>
        <v>#N/A</v>
      </c>
      <c r="D1142" t="e">
        <f>VLOOKUP(A1142, tblSalaries[[#All],[Selected Region]:[Hrs]], 13, FALSE)</f>
        <v>#N/A</v>
      </c>
    </row>
    <row r="1143" spans="1:4">
      <c r="A1143">
        <v>1140</v>
      </c>
      <c r="B1143" s="2" t="e">
        <f>VLOOKUP(A1143, tblSalaries[[#All],[Selected Region]:[Salary in USD]], 6, FALSE)</f>
        <v>#N/A</v>
      </c>
      <c r="C1143" t="e">
        <f>VLOOKUP(A1143, tblSalaries[[#All],[Selected Region]:[Years of Experience]], 14, FALSE)</f>
        <v>#N/A</v>
      </c>
      <c r="D1143" t="e">
        <f>VLOOKUP(A1143, tblSalaries[[#All],[Selected Region]:[Hrs]], 13, FALSE)</f>
        <v>#N/A</v>
      </c>
    </row>
    <row r="1144" spans="1:4">
      <c r="A1144">
        <v>1141</v>
      </c>
      <c r="B1144" s="2" t="e">
        <f>VLOOKUP(A1144, tblSalaries[[#All],[Selected Region]:[Salary in USD]], 6, FALSE)</f>
        <v>#N/A</v>
      </c>
      <c r="C1144" t="e">
        <f>VLOOKUP(A1144, tblSalaries[[#All],[Selected Region]:[Years of Experience]], 14, FALSE)</f>
        <v>#N/A</v>
      </c>
      <c r="D1144" t="e">
        <f>VLOOKUP(A1144, tblSalaries[[#All],[Selected Region]:[Hrs]], 13, FALSE)</f>
        <v>#N/A</v>
      </c>
    </row>
    <row r="1145" spans="1:4">
      <c r="A1145">
        <v>1142</v>
      </c>
      <c r="B1145" s="2" t="e">
        <f>VLOOKUP(A1145, tblSalaries[[#All],[Selected Region]:[Salary in USD]], 6, FALSE)</f>
        <v>#N/A</v>
      </c>
      <c r="C1145" t="e">
        <f>VLOOKUP(A1145, tblSalaries[[#All],[Selected Region]:[Years of Experience]], 14, FALSE)</f>
        <v>#N/A</v>
      </c>
      <c r="D1145" t="e">
        <f>VLOOKUP(A1145, tblSalaries[[#All],[Selected Region]:[Hrs]], 13, FALSE)</f>
        <v>#N/A</v>
      </c>
    </row>
    <row r="1146" spans="1:4">
      <c r="A1146">
        <v>1143</v>
      </c>
      <c r="B1146" s="2" t="e">
        <f>VLOOKUP(A1146, tblSalaries[[#All],[Selected Region]:[Salary in USD]], 6, FALSE)</f>
        <v>#N/A</v>
      </c>
      <c r="C1146" t="e">
        <f>VLOOKUP(A1146, tblSalaries[[#All],[Selected Region]:[Years of Experience]], 14, FALSE)</f>
        <v>#N/A</v>
      </c>
      <c r="D1146" t="e">
        <f>VLOOKUP(A1146, tblSalaries[[#All],[Selected Region]:[Hrs]], 13, FALSE)</f>
        <v>#N/A</v>
      </c>
    </row>
    <row r="1147" spans="1:4">
      <c r="A1147">
        <v>1144</v>
      </c>
      <c r="B1147" s="2" t="e">
        <f>VLOOKUP(A1147, tblSalaries[[#All],[Selected Region]:[Salary in USD]], 6, FALSE)</f>
        <v>#N/A</v>
      </c>
      <c r="C1147" t="e">
        <f>VLOOKUP(A1147, tblSalaries[[#All],[Selected Region]:[Years of Experience]], 14, FALSE)</f>
        <v>#N/A</v>
      </c>
      <c r="D1147" t="e">
        <f>VLOOKUP(A1147, tblSalaries[[#All],[Selected Region]:[Hrs]], 13, FALSE)</f>
        <v>#N/A</v>
      </c>
    </row>
    <row r="1148" spans="1:4">
      <c r="A1148">
        <v>1145</v>
      </c>
      <c r="B1148" s="2" t="e">
        <f>VLOOKUP(A1148, tblSalaries[[#All],[Selected Region]:[Salary in USD]], 6, FALSE)</f>
        <v>#N/A</v>
      </c>
      <c r="C1148" t="e">
        <f>VLOOKUP(A1148, tblSalaries[[#All],[Selected Region]:[Years of Experience]], 14, FALSE)</f>
        <v>#N/A</v>
      </c>
      <c r="D1148" t="e">
        <f>VLOOKUP(A1148, tblSalaries[[#All],[Selected Region]:[Hrs]], 13, FALSE)</f>
        <v>#N/A</v>
      </c>
    </row>
    <row r="1149" spans="1:4">
      <c r="A1149">
        <v>1146</v>
      </c>
      <c r="B1149" s="2" t="e">
        <f>VLOOKUP(A1149, tblSalaries[[#All],[Selected Region]:[Salary in USD]], 6, FALSE)</f>
        <v>#N/A</v>
      </c>
      <c r="C1149" t="e">
        <f>VLOOKUP(A1149, tblSalaries[[#All],[Selected Region]:[Years of Experience]], 14, FALSE)</f>
        <v>#N/A</v>
      </c>
      <c r="D1149" t="e">
        <f>VLOOKUP(A1149, tblSalaries[[#All],[Selected Region]:[Hrs]], 13, FALSE)</f>
        <v>#N/A</v>
      </c>
    </row>
    <row r="1150" spans="1:4">
      <c r="A1150">
        <v>1147</v>
      </c>
      <c r="B1150" s="2" t="e">
        <f>VLOOKUP(A1150, tblSalaries[[#All],[Selected Region]:[Salary in USD]], 6, FALSE)</f>
        <v>#N/A</v>
      </c>
      <c r="C1150" t="e">
        <f>VLOOKUP(A1150, tblSalaries[[#All],[Selected Region]:[Years of Experience]], 14, FALSE)</f>
        <v>#N/A</v>
      </c>
      <c r="D1150" t="e">
        <f>VLOOKUP(A1150, tblSalaries[[#All],[Selected Region]:[Hrs]], 13, FALSE)</f>
        <v>#N/A</v>
      </c>
    </row>
    <row r="1151" spans="1:4">
      <c r="A1151">
        <v>1148</v>
      </c>
      <c r="B1151" s="2" t="e">
        <f>VLOOKUP(A1151, tblSalaries[[#All],[Selected Region]:[Salary in USD]], 6, FALSE)</f>
        <v>#N/A</v>
      </c>
      <c r="C1151" t="e">
        <f>VLOOKUP(A1151, tblSalaries[[#All],[Selected Region]:[Years of Experience]], 14, FALSE)</f>
        <v>#N/A</v>
      </c>
      <c r="D1151" t="e">
        <f>VLOOKUP(A1151, tblSalaries[[#All],[Selected Region]:[Hrs]], 13, FALSE)</f>
        <v>#N/A</v>
      </c>
    </row>
    <row r="1152" spans="1:4">
      <c r="A1152">
        <v>1149</v>
      </c>
      <c r="B1152" s="2" t="e">
        <f>VLOOKUP(A1152, tblSalaries[[#All],[Selected Region]:[Salary in USD]], 6, FALSE)</f>
        <v>#N/A</v>
      </c>
      <c r="C1152" t="e">
        <f>VLOOKUP(A1152, tblSalaries[[#All],[Selected Region]:[Years of Experience]], 14, FALSE)</f>
        <v>#N/A</v>
      </c>
      <c r="D1152" t="e">
        <f>VLOOKUP(A1152, tblSalaries[[#All],[Selected Region]:[Hrs]], 13, FALSE)</f>
        <v>#N/A</v>
      </c>
    </row>
    <row r="1153" spans="1:4">
      <c r="A1153">
        <v>1150</v>
      </c>
      <c r="B1153" s="2" t="e">
        <f>VLOOKUP(A1153, tblSalaries[[#All],[Selected Region]:[Salary in USD]], 6, FALSE)</f>
        <v>#N/A</v>
      </c>
      <c r="C1153" t="e">
        <f>VLOOKUP(A1153, tblSalaries[[#All],[Selected Region]:[Years of Experience]], 14, FALSE)</f>
        <v>#N/A</v>
      </c>
      <c r="D1153" t="e">
        <f>VLOOKUP(A1153, tblSalaries[[#All],[Selected Region]:[Hrs]], 13, FALSE)</f>
        <v>#N/A</v>
      </c>
    </row>
    <row r="1154" spans="1:4">
      <c r="A1154">
        <v>1151</v>
      </c>
      <c r="B1154" s="2" t="e">
        <f>VLOOKUP(A1154, tblSalaries[[#All],[Selected Region]:[Salary in USD]], 6, FALSE)</f>
        <v>#N/A</v>
      </c>
      <c r="C1154" t="e">
        <f>VLOOKUP(A1154, tblSalaries[[#All],[Selected Region]:[Years of Experience]], 14, FALSE)</f>
        <v>#N/A</v>
      </c>
      <c r="D1154" t="e">
        <f>VLOOKUP(A1154, tblSalaries[[#All],[Selected Region]:[Hrs]], 13, FALSE)</f>
        <v>#N/A</v>
      </c>
    </row>
    <row r="1155" spans="1:4">
      <c r="A1155">
        <v>1152</v>
      </c>
      <c r="B1155" s="2" t="e">
        <f>VLOOKUP(A1155, tblSalaries[[#All],[Selected Region]:[Salary in USD]], 6, FALSE)</f>
        <v>#N/A</v>
      </c>
      <c r="C1155" t="e">
        <f>VLOOKUP(A1155, tblSalaries[[#All],[Selected Region]:[Years of Experience]], 14, FALSE)</f>
        <v>#N/A</v>
      </c>
      <c r="D1155" t="e">
        <f>VLOOKUP(A1155, tblSalaries[[#All],[Selected Region]:[Hrs]], 13, FALSE)</f>
        <v>#N/A</v>
      </c>
    </row>
    <row r="1156" spans="1:4">
      <c r="A1156">
        <v>1153</v>
      </c>
      <c r="B1156" s="2" t="e">
        <f>VLOOKUP(A1156, tblSalaries[[#All],[Selected Region]:[Salary in USD]], 6, FALSE)</f>
        <v>#N/A</v>
      </c>
      <c r="C1156" t="e">
        <f>VLOOKUP(A1156, tblSalaries[[#All],[Selected Region]:[Years of Experience]], 14, FALSE)</f>
        <v>#N/A</v>
      </c>
      <c r="D1156" t="e">
        <f>VLOOKUP(A1156, tblSalaries[[#All],[Selected Region]:[Hrs]], 13, FALSE)</f>
        <v>#N/A</v>
      </c>
    </row>
    <row r="1157" spans="1:4">
      <c r="A1157">
        <v>1154</v>
      </c>
      <c r="B1157" s="2" t="e">
        <f>VLOOKUP(A1157, tblSalaries[[#All],[Selected Region]:[Salary in USD]], 6, FALSE)</f>
        <v>#N/A</v>
      </c>
      <c r="C1157" t="e">
        <f>VLOOKUP(A1157, tblSalaries[[#All],[Selected Region]:[Years of Experience]], 14, FALSE)</f>
        <v>#N/A</v>
      </c>
      <c r="D1157" t="e">
        <f>VLOOKUP(A1157, tblSalaries[[#All],[Selected Region]:[Hrs]], 13, FALSE)</f>
        <v>#N/A</v>
      </c>
    </row>
    <row r="1158" spans="1:4">
      <c r="A1158">
        <v>1155</v>
      </c>
      <c r="B1158" s="2" t="e">
        <f>VLOOKUP(A1158, tblSalaries[[#All],[Selected Region]:[Salary in USD]], 6, FALSE)</f>
        <v>#N/A</v>
      </c>
      <c r="C1158" t="e">
        <f>VLOOKUP(A1158, tblSalaries[[#All],[Selected Region]:[Years of Experience]], 14, FALSE)</f>
        <v>#N/A</v>
      </c>
      <c r="D1158" t="e">
        <f>VLOOKUP(A1158, tblSalaries[[#All],[Selected Region]:[Hrs]], 13, FALSE)</f>
        <v>#N/A</v>
      </c>
    </row>
    <row r="1159" spans="1:4">
      <c r="A1159">
        <v>1156</v>
      </c>
      <c r="B1159" s="2" t="e">
        <f>VLOOKUP(A1159, tblSalaries[[#All],[Selected Region]:[Salary in USD]], 6, FALSE)</f>
        <v>#N/A</v>
      </c>
      <c r="C1159" t="e">
        <f>VLOOKUP(A1159, tblSalaries[[#All],[Selected Region]:[Years of Experience]], 14, FALSE)</f>
        <v>#N/A</v>
      </c>
      <c r="D1159" t="e">
        <f>VLOOKUP(A1159, tblSalaries[[#All],[Selected Region]:[Hrs]], 13, FALSE)</f>
        <v>#N/A</v>
      </c>
    </row>
    <row r="1160" spans="1:4">
      <c r="A1160">
        <v>1157</v>
      </c>
      <c r="B1160" s="2" t="e">
        <f>VLOOKUP(A1160, tblSalaries[[#All],[Selected Region]:[Salary in USD]], 6, FALSE)</f>
        <v>#N/A</v>
      </c>
      <c r="C1160" t="e">
        <f>VLOOKUP(A1160, tblSalaries[[#All],[Selected Region]:[Years of Experience]], 14, FALSE)</f>
        <v>#N/A</v>
      </c>
      <c r="D1160" t="e">
        <f>VLOOKUP(A1160, tblSalaries[[#All],[Selected Region]:[Hrs]], 13, FALSE)</f>
        <v>#N/A</v>
      </c>
    </row>
    <row r="1161" spans="1:4">
      <c r="A1161">
        <v>1158</v>
      </c>
      <c r="B1161" s="2" t="e">
        <f>VLOOKUP(A1161, tblSalaries[[#All],[Selected Region]:[Salary in USD]], 6, FALSE)</f>
        <v>#N/A</v>
      </c>
      <c r="C1161" t="e">
        <f>VLOOKUP(A1161, tblSalaries[[#All],[Selected Region]:[Years of Experience]], 14, FALSE)</f>
        <v>#N/A</v>
      </c>
      <c r="D1161" t="e">
        <f>VLOOKUP(A1161, tblSalaries[[#All],[Selected Region]:[Hrs]], 13, FALSE)</f>
        <v>#N/A</v>
      </c>
    </row>
    <row r="1162" spans="1:4">
      <c r="A1162">
        <v>1159</v>
      </c>
      <c r="B1162" s="2" t="e">
        <f>VLOOKUP(A1162, tblSalaries[[#All],[Selected Region]:[Salary in USD]], 6, FALSE)</f>
        <v>#N/A</v>
      </c>
      <c r="C1162" t="e">
        <f>VLOOKUP(A1162, tblSalaries[[#All],[Selected Region]:[Years of Experience]], 14, FALSE)</f>
        <v>#N/A</v>
      </c>
      <c r="D1162" t="e">
        <f>VLOOKUP(A1162, tblSalaries[[#All],[Selected Region]:[Hrs]], 13, FALSE)</f>
        <v>#N/A</v>
      </c>
    </row>
    <row r="1163" spans="1:4">
      <c r="A1163">
        <v>1160</v>
      </c>
      <c r="B1163" s="2" t="e">
        <f>VLOOKUP(A1163, tblSalaries[[#All],[Selected Region]:[Salary in USD]], 6, FALSE)</f>
        <v>#N/A</v>
      </c>
      <c r="C1163" t="e">
        <f>VLOOKUP(A1163, tblSalaries[[#All],[Selected Region]:[Years of Experience]], 14, FALSE)</f>
        <v>#N/A</v>
      </c>
      <c r="D1163" t="e">
        <f>VLOOKUP(A1163, tblSalaries[[#All],[Selected Region]:[Hrs]], 13, FALSE)</f>
        <v>#N/A</v>
      </c>
    </row>
    <row r="1164" spans="1:4">
      <c r="A1164">
        <v>1161</v>
      </c>
      <c r="B1164" s="2" t="e">
        <f>VLOOKUP(A1164, tblSalaries[[#All],[Selected Region]:[Salary in USD]], 6, FALSE)</f>
        <v>#N/A</v>
      </c>
      <c r="C1164" t="e">
        <f>VLOOKUP(A1164, tblSalaries[[#All],[Selected Region]:[Years of Experience]], 14, FALSE)</f>
        <v>#N/A</v>
      </c>
      <c r="D1164" t="e">
        <f>VLOOKUP(A1164, tblSalaries[[#All],[Selected Region]:[Hrs]], 13, FALSE)</f>
        <v>#N/A</v>
      </c>
    </row>
    <row r="1165" spans="1:4">
      <c r="A1165">
        <v>1162</v>
      </c>
      <c r="B1165" s="2" t="e">
        <f>VLOOKUP(A1165, tblSalaries[[#All],[Selected Region]:[Salary in USD]], 6, FALSE)</f>
        <v>#N/A</v>
      </c>
      <c r="C1165" t="e">
        <f>VLOOKUP(A1165, tblSalaries[[#All],[Selected Region]:[Years of Experience]], 14, FALSE)</f>
        <v>#N/A</v>
      </c>
      <c r="D1165" t="e">
        <f>VLOOKUP(A1165, tblSalaries[[#All],[Selected Region]:[Hrs]], 13, FALSE)</f>
        <v>#N/A</v>
      </c>
    </row>
    <row r="1166" spans="1:4">
      <c r="A1166">
        <v>1163</v>
      </c>
      <c r="B1166" s="2" t="e">
        <f>VLOOKUP(A1166, tblSalaries[[#All],[Selected Region]:[Salary in USD]], 6, FALSE)</f>
        <v>#N/A</v>
      </c>
      <c r="C1166" t="e">
        <f>VLOOKUP(A1166, tblSalaries[[#All],[Selected Region]:[Years of Experience]], 14, FALSE)</f>
        <v>#N/A</v>
      </c>
      <c r="D1166" t="e">
        <f>VLOOKUP(A1166, tblSalaries[[#All],[Selected Region]:[Hrs]], 13, FALSE)</f>
        <v>#N/A</v>
      </c>
    </row>
    <row r="1167" spans="1:4">
      <c r="A1167">
        <v>1164</v>
      </c>
      <c r="B1167" s="2" t="e">
        <f>VLOOKUP(A1167, tblSalaries[[#All],[Selected Region]:[Salary in USD]], 6, FALSE)</f>
        <v>#N/A</v>
      </c>
      <c r="C1167" t="e">
        <f>VLOOKUP(A1167, tblSalaries[[#All],[Selected Region]:[Years of Experience]], 14, FALSE)</f>
        <v>#N/A</v>
      </c>
      <c r="D1167" t="e">
        <f>VLOOKUP(A1167, tblSalaries[[#All],[Selected Region]:[Hrs]], 13, FALSE)</f>
        <v>#N/A</v>
      </c>
    </row>
    <row r="1168" spans="1:4">
      <c r="A1168">
        <v>1165</v>
      </c>
      <c r="B1168" s="2" t="e">
        <f>VLOOKUP(A1168, tblSalaries[[#All],[Selected Region]:[Salary in USD]], 6, FALSE)</f>
        <v>#N/A</v>
      </c>
      <c r="C1168" t="e">
        <f>VLOOKUP(A1168, tblSalaries[[#All],[Selected Region]:[Years of Experience]], 14, FALSE)</f>
        <v>#N/A</v>
      </c>
      <c r="D1168" t="e">
        <f>VLOOKUP(A1168, tblSalaries[[#All],[Selected Region]:[Hrs]], 13, FALSE)</f>
        <v>#N/A</v>
      </c>
    </row>
    <row r="1169" spans="1:4">
      <c r="A1169">
        <v>1166</v>
      </c>
      <c r="B1169" s="2" t="e">
        <f>VLOOKUP(A1169, tblSalaries[[#All],[Selected Region]:[Salary in USD]], 6, FALSE)</f>
        <v>#N/A</v>
      </c>
      <c r="C1169" t="e">
        <f>VLOOKUP(A1169, tblSalaries[[#All],[Selected Region]:[Years of Experience]], 14, FALSE)</f>
        <v>#N/A</v>
      </c>
      <c r="D1169" t="e">
        <f>VLOOKUP(A1169, tblSalaries[[#All],[Selected Region]:[Hrs]], 13, FALSE)</f>
        <v>#N/A</v>
      </c>
    </row>
    <row r="1170" spans="1:4">
      <c r="A1170">
        <v>1167</v>
      </c>
      <c r="B1170" s="2" t="e">
        <f>VLOOKUP(A1170, tblSalaries[[#All],[Selected Region]:[Salary in USD]], 6, FALSE)</f>
        <v>#N/A</v>
      </c>
      <c r="C1170" t="e">
        <f>VLOOKUP(A1170, tblSalaries[[#All],[Selected Region]:[Years of Experience]], 14, FALSE)</f>
        <v>#N/A</v>
      </c>
      <c r="D1170" t="e">
        <f>VLOOKUP(A1170, tblSalaries[[#All],[Selected Region]:[Hrs]], 13, FALSE)</f>
        <v>#N/A</v>
      </c>
    </row>
    <row r="1171" spans="1:4">
      <c r="A1171">
        <v>1168</v>
      </c>
      <c r="B1171" s="2" t="e">
        <f>VLOOKUP(A1171, tblSalaries[[#All],[Selected Region]:[Salary in USD]], 6, FALSE)</f>
        <v>#N/A</v>
      </c>
      <c r="C1171" t="e">
        <f>VLOOKUP(A1171, tblSalaries[[#All],[Selected Region]:[Years of Experience]], 14, FALSE)</f>
        <v>#N/A</v>
      </c>
      <c r="D1171" t="e">
        <f>VLOOKUP(A1171, tblSalaries[[#All],[Selected Region]:[Hrs]], 13, FALSE)</f>
        <v>#N/A</v>
      </c>
    </row>
    <row r="1172" spans="1:4">
      <c r="A1172">
        <v>1169</v>
      </c>
      <c r="B1172" s="2" t="e">
        <f>VLOOKUP(A1172, tblSalaries[[#All],[Selected Region]:[Salary in USD]], 6, FALSE)</f>
        <v>#N/A</v>
      </c>
      <c r="C1172" t="e">
        <f>VLOOKUP(A1172, tblSalaries[[#All],[Selected Region]:[Years of Experience]], 14, FALSE)</f>
        <v>#N/A</v>
      </c>
      <c r="D1172" t="e">
        <f>VLOOKUP(A1172, tblSalaries[[#All],[Selected Region]:[Hrs]], 13, FALSE)</f>
        <v>#N/A</v>
      </c>
    </row>
    <row r="1173" spans="1:4">
      <c r="A1173">
        <v>1170</v>
      </c>
      <c r="B1173" s="2" t="e">
        <f>VLOOKUP(A1173, tblSalaries[[#All],[Selected Region]:[Salary in USD]], 6, FALSE)</f>
        <v>#N/A</v>
      </c>
      <c r="C1173" t="e">
        <f>VLOOKUP(A1173, tblSalaries[[#All],[Selected Region]:[Years of Experience]], 14, FALSE)</f>
        <v>#N/A</v>
      </c>
      <c r="D1173" t="e">
        <f>VLOOKUP(A1173, tblSalaries[[#All],[Selected Region]:[Hrs]], 13, FALSE)</f>
        <v>#N/A</v>
      </c>
    </row>
    <row r="1174" spans="1:4">
      <c r="A1174">
        <v>1171</v>
      </c>
      <c r="B1174" s="2" t="e">
        <f>VLOOKUP(A1174, tblSalaries[[#All],[Selected Region]:[Salary in USD]], 6, FALSE)</f>
        <v>#N/A</v>
      </c>
      <c r="C1174" t="e">
        <f>VLOOKUP(A1174, tblSalaries[[#All],[Selected Region]:[Years of Experience]], 14, FALSE)</f>
        <v>#N/A</v>
      </c>
      <c r="D1174" t="e">
        <f>VLOOKUP(A1174, tblSalaries[[#All],[Selected Region]:[Hrs]], 13, FALSE)</f>
        <v>#N/A</v>
      </c>
    </row>
    <row r="1175" spans="1:4">
      <c r="A1175">
        <v>1172</v>
      </c>
      <c r="B1175" s="2" t="e">
        <f>VLOOKUP(A1175, tblSalaries[[#All],[Selected Region]:[Salary in USD]], 6, FALSE)</f>
        <v>#N/A</v>
      </c>
      <c r="C1175" t="e">
        <f>VLOOKUP(A1175, tblSalaries[[#All],[Selected Region]:[Years of Experience]], 14, FALSE)</f>
        <v>#N/A</v>
      </c>
      <c r="D1175" t="e">
        <f>VLOOKUP(A1175, tblSalaries[[#All],[Selected Region]:[Hrs]], 13, FALSE)</f>
        <v>#N/A</v>
      </c>
    </row>
    <row r="1176" spans="1:4">
      <c r="A1176">
        <v>1173</v>
      </c>
      <c r="B1176" s="2" t="e">
        <f>VLOOKUP(A1176, tblSalaries[[#All],[Selected Region]:[Salary in USD]], 6, FALSE)</f>
        <v>#N/A</v>
      </c>
      <c r="C1176" t="e">
        <f>VLOOKUP(A1176, tblSalaries[[#All],[Selected Region]:[Years of Experience]], 14, FALSE)</f>
        <v>#N/A</v>
      </c>
      <c r="D1176" t="e">
        <f>VLOOKUP(A1176, tblSalaries[[#All],[Selected Region]:[Hrs]], 13, FALSE)</f>
        <v>#N/A</v>
      </c>
    </row>
    <row r="1177" spans="1:4">
      <c r="A1177">
        <v>1174</v>
      </c>
      <c r="B1177" s="2" t="e">
        <f>VLOOKUP(A1177, tblSalaries[[#All],[Selected Region]:[Salary in USD]], 6, FALSE)</f>
        <v>#N/A</v>
      </c>
      <c r="C1177" t="e">
        <f>VLOOKUP(A1177, tblSalaries[[#All],[Selected Region]:[Years of Experience]], 14, FALSE)</f>
        <v>#N/A</v>
      </c>
      <c r="D1177" t="e">
        <f>VLOOKUP(A1177, tblSalaries[[#All],[Selected Region]:[Hrs]], 13, FALSE)</f>
        <v>#N/A</v>
      </c>
    </row>
    <row r="1178" spans="1:4">
      <c r="A1178">
        <v>1175</v>
      </c>
      <c r="B1178" s="2" t="e">
        <f>VLOOKUP(A1178, tblSalaries[[#All],[Selected Region]:[Salary in USD]], 6, FALSE)</f>
        <v>#N/A</v>
      </c>
      <c r="C1178" t="e">
        <f>VLOOKUP(A1178, tblSalaries[[#All],[Selected Region]:[Years of Experience]], 14, FALSE)</f>
        <v>#N/A</v>
      </c>
      <c r="D1178" t="e">
        <f>VLOOKUP(A1178, tblSalaries[[#All],[Selected Region]:[Hrs]], 13, FALSE)</f>
        <v>#N/A</v>
      </c>
    </row>
    <row r="1179" spans="1:4">
      <c r="A1179">
        <v>1176</v>
      </c>
      <c r="B1179" s="2" t="e">
        <f>VLOOKUP(A1179, tblSalaries[[#All],[Selected Region]:[Salary in USD]], 6, FALSE)</f>
        <v>#N/A</v>
      </c>
      <c r="C1179" t="e">
        <f>VLOOKUP(A1179, tblSalaries[[#All],[Selected Region]:[Years of Experience]], 14, FALSE)</f>
        <v>#N/A</v>
      </c>
      <c r="D1179" t="e">
        <f>VLOOKUP(A1179, tblSalaries[[#All],[Selected Region]:[Hrs]], 13, FALSE)</f>
        <v>#N/A</v>
      </c>
    </row>
    <row r="1180" spans="1:4">
      <c r="A1180">
        <v>1177</v>
      </c>
      <c r="B1180" s="2" t="e">
        <f>VLOOKUP(A1180, tblSalaries[[#All],[Selected Region]:[Salary in USD]], 6, FALSE)</f>
        <v>#N/A</v>
      </c>
      <c r="C1180" t="e">
        <f>VLOOKUP(A1180, tblSalaries[[#All],[Selected Region]:[Years of Experience]], 14, FALSE)</f>
        <v>#N/A</v>
      </c>
      <c r="D1180" t="e">
        <f>VLOOKUP(A1180, tblSalaries[[#All],[Selected Region]:[Hrs]], 13, FALSE)</f>
        <v>#N/A</v>
      </c>
    </row>
    <row r="1181" spans="1:4">
      <c r="A1181">
        <v>1178</v>
      </c>
      <c r="B1181" s="2" t="e">
        <f>VLOOKUP(A1181, tblSalaries[[#All],[Selected Region]:[Salary in USD]], 6, FALSE)</f>
        <v>#N/A</v>
      </c>
      <c r="C1181" t="e">
        <f>VLOOKUP(A1181, tblSalaries[[#All],[Selected Region]:[Years of Experience]], 14, FALSE)</f>
        <v>#N/A</v>
      </c>
      <c r="D1181" t="e">
        <f>VLOOKUP(A1181, tblSalaries[[#All],[Selected Region]:[Hrs]], 13, FALSE)</f>
        <v>#N/A</v>
      </c>
    </row>
    <row r="1182" spans="1:4">
      <c r="A1182">
        <v>1179</v>
      </c>
      <c r="B1182" s="2" t="e">
        <f>VLOOKUP(A1182, tblSalaries[[#All],[Selected Region]:[Salary in USD]], 6, FALSE)</f>
        <v>#N/A</v>
      </c>
      <c r="C1182" t="e">
        <f>VLOOKUP(A1182, tblSalaries[[#All],[Selected Region]:[Years of Experience]], 14, FALSE)</f>
        <v>#N/A</v>
      </c>
      <c r="D1182" t="e">
        <f>VLOOKUP(A1182, tblSalaries[[#All],[Selected Region]:[Hrs]], 13, FALSE)</f>
        <v>#N/A</v>
      </c>
    </row>
    <row r="1183" spans="1:4">
      <c r="A1183">
        <v>1180</v>
      </c>
      <c r="B1183" s="2" t="e">
        <f>VLOOKUP(A1183, tblSalaries[[#All],[Selected Region]:[Salary in USD]], 6, FALSE)</f>
        <v>#N/A</v>
      </c>
      <c r="C1183" t="e">
        <f>VLOOKUP(A1183, tblSalaries[[#All],[Selected Region]:[Years of Experience]], 14, FALSE)</f>
        <v>#N/A</v>
      </c>
      <c r="D1183" t="e">
        <f>VLOOKUP(A1183, tblSalaries[[#All],[Selected Region]:[Hrs]], 13, FALSE)</f>
        <v>#N/A</v>
      </c>
    </row>
    <row r="1184" spans="1:4">
      <c r="A1184">
        <v>1181</v>
      </c>
      <c r="B1184" s="2" t="e">
        <f>VLOOKUP(A1184, tblSalaries[[#All],[Selected Region]:[Salary in USD]], 6, FALSE)</f>
        <v>#N/A</v>
      </c>
      <c r="C1184" t="e">
        <f>VLOOKUP(A1184, tblSalaries[[#All],[Selected Region]:[Years of Experience]], 14, FALSE)</f>
        <v>#N/A</v>
      </c>
      <c r="D1184" t="e">
        <f>VLOOKUP(A1184, tblSalaries[[#All],[Selected Region]:[Hrs]], 13, FALSE)</f>
        <v>#N/A</v>
      </c>
    </row>
    <row r="1185" spans="1:4">
      <c r="A1185">
        <v>1182</v>
      </c>
      <c r="B1185" s="2" t="e">
        <f>VLOOKUP(A1185, tblSalaries[[#All],[Selected Region]:[Salary in USD]], 6, FALSE)</f>
        <v>#N/A</v>
      </c>
      <c r="C1185" t="e">
        <f>VLOOKUP(A1185, tblSalaries[[#All],[Selected Region]:[Years of Experience]], 14, FALSE)</f>
        <v>#N/A</v>
      </c>
      <c r="D1185" t="e">
        <f>VLOOKUP(A1185, tblSalaries[[#All],[Selected Region]:[Hrs]], 13, FALSE)</f>
        <v>#N/A</v>
      </c>
    </row>
    <row r="1186" spans="1:4">
      <c r="A1186">
        <v>1183</v>
      </c>
      <c r="B1186" s="2" t="e">
        <f>VLOOKUP(A1186, tblSalaries[[#All],[Selected Region]:[Salary in USD]], 6, FALSE)</f>
        <v>#N/A</v>
      </c>
      <c r="C1186" t="e">
        <f>VLOOKUP(A1186, tblSalaries[[#All],[Selected Region]:[Years of Experience]], 14, FALSE)</f>
        <v>#N/A</v>
      </c>
      <c r="D1186" t="e">
        <f>VLOOKUP(A1186, tblSalaries[[#All],[Selected Region]:[Hrs]], 13, FALSE)</f>
        <v>#N/A</v>
      </c>
    </row>
    <row r="1187" spans="1:4">
      <c r="A1187">
        <v>1184</v>
      </c>
      <c r="B1187" s="2" t="e">
        <f>VLOOKUP(A1187, tblSalaries[[#All],[Selected Region]:[Salary in USD]], 6, FALSE)</f>
        <v>#N/A</v>
      </c>
      <c r="C1187" t="e">
        <f>VLOOKUP(A1187, tblSalaries[[#All],[Selected Region]:[Years of Experience]], 14, FALSE)</f>
        <v>#N/A</v>
      </c>
      <c r="D1187" t="e">
        <f>VLOOKUP(A1187, tblSalaries[[#All],[Selected Region]:[Hrs]], 13, FALSE)</f>
        <v>#N/A</v>
      </c>
    </row>
    <row r="1188" spans="1:4">
      <c r="A1188">
        <v>1185</v>
      </c>
      <c r="B1188" s="2" t="e">
        <f>VLOOKUP(A1188, tblSalaries[[#All],[Selected Region]:[Salary in USD]], 6, FALSE)</f>
        <v>#N/A</v>
      </c>
      <c r="C1188" t="e">
        <f>VLOOKUP(A1188, tblSalaries[[#All],[Selected Region]:[Years of Experience]], 14, FALSE)</f>
        <v>#N/A</v>
      </c>
      <c r="D1188" t="e">
        <f>VLOOKUP(A1188, tblSalaries[[#All],[Selected Region]:[Hrs]], 13, FALSE)</f>
        <v>#N/A</v>
      </c>
    </row>
    <row r="1189" spans="1:4">
      <c r="A1189">
        <v>1186</v>
      </c>
      <c r="B1189" s="2" t="e">
        <f>VLOOKUP(A1189, tblSalaries[[#All],[Selected Region]:[Salary in USD]], 6, FALSE)</f>
        <v>#N/A</v>
      </c>
      <c r="C1189" t="e">
        <f>VLOOKUP(A1189, tblSalaries[[#All],[Selected Region]:[Years of Experience]], 14, FALSE)</f>
        <v>#N/A</v>
      </c>
      <c r="D1189" t="e">
        <f>VLOOKUP(A1189, tblSalaries[[#All],[Selected Region]:[Hrs]], 13, FALSE)</f>
        <v>#N/A</v>
      </c>
    </row>
    <row r="1190" spans="1:4">
      <c r="A1190">
        <v>1187</v>
      </c>
      <c r="B1190" s="2" t="e">
        <f>VLOOKUP(A1190, tblSalaries[[#All],[Selected Region]:[Salary in USD]], 6, FALSE)</f>
        <v>#N/A</v>
      </c>
      <c r="C1190" t="e">
        <f>VLOOKUP(A1190, tblSalaries[[#All],[Selected Region]:[Years of Experience]], 14, FALSE)</f>
        <v>#N/A</v>
      </c>
      <c r="D1190" t="e">
        <f>VLOOKUP(A1190, tblSalaries[[#All],[Selected Region]:[Hrs]], 13, FALSE)</f>
        <v>#N/A</v>
      </c>
    </row>
    <row r="1191" spans="1:4">
      <c r="A1191">
        <v>1188</v>
      </c>
      <c r="B1191" s="2" t="e">
        <f>VLOOKUP(A1191, tblSalaries[[#All],[Selected Region]:[Salary in USD]], 6, FALSE)</f>
        <v>#N/A</v>
      </c>
      <c r="C1191" t="e">
        <f>VLOOKUP(A1191, tblSalaries[[#All],[Selected Region]:[Years of Experience]], 14, FALSE)</f>
        <v>#N/A</v>
      </c>
      <c r="D1191" t="e">
        <f>VLOOKUP(A1191, tblSalaries[[#All],[Selected Region]:[Hrs]], 13, FALSE)</f>
        <v>#N/A</v>
      </c>
    </row>
    <row r="1192" spans="1:4">
      <c r="A1192">
        <v>1189</v>
      </c>
      <c r="B1192" s="2" t="e">
        <f>VLOOKUP(A1192, tblSalaries[[#All],[Selected Region]:[Salary in USD]], 6, FALSE)</f>
        <v>#N/A</v>
      </c>
      <c r="C1192" t="e">
        <f>VLOOKUP(A1192, tblSalaries[[#All],[Selected Region]:[Years of Experience]], 14, FALSE)</f>
        <v>#N/A</v>
      </c>
      <c r="D1192" t="e">
        <f>VLOOKUP(A1192, tblSalaries[[#All],[Selected Region]:[Hrs]], 13, FALSE)</f>
        <v>#N/A</v>
      </c>
    </row>
    <row r="1193" spans="1:4">
      <c r="A1193">
        <v>1190</v>
      </c>
      <c r="B1193" s="2" t="e">
        <f>VLOOKUP(A1193, tblSalaries[[#All],[Selected Region]:[Salary in USD]], 6, FALSE)</f>
        <v>#N/A</v>
      </c>
      <c r="C1193" t="e">
        <f>VLOOKUP(A1193, tblSalaries[[#All],[Selected Region]:[Years of Experience]], 14, FALSE)</f>
        <v>#N/A</v>
      </c>
      <c r="D1193" t="e">
        <f>VLOOKUP(A1193, tblSalaries[[#All],[Selected Region]:[Hrs]], 13, FALSE)</f>
        <v>#N/A</v>
      </c>
    </row>
    <row r="1194" spans="1:4">
      <c r="A1194">
        <v>1191</v>
      </c>
      <c r="B1194" s="2" t="e">
        <f>VLOOKUP(A1194, tblSalaries[[#All],[Selected Region]:[Salary in USD]], 6, FALSE)</f>
        <v>#N/A</v>
      </c>
      <c r="C1194" t="e">
        <f>VLOOKUP(A1194, tblSalaries[[#All],[Selected Region]:[Years of Experience]], 14, FALSE)</f>
        <v>#N/A</v>
      </c>
      <c r="D1194" t="e">
        <f>VLOOKUP(A1194, tblSalaries[[#All],[Selected Region]:[Hrs]], 13, FALSE)</f>
        <v>#N/A</v>
      </c>
    </row>
    <row r="1195" spans="1:4">
      <c r="A1195">
        <v>1192</v>
      </c>
      <c r="B1195" s="2" t="e">
        <f>VLOOKUP(A1195, tblSalaries[[#All],[Selected Region]:[Salary in USD]], 6, FALSE)</f>
        <v>#N/A</v>
      </c>
      <c r="C1195" t="e">
        <f>VLOOKUP(A1195, tblSalaries[[#All],[Selected Region]:[Years of Experience]], 14, FALSE)</f>
        <v>#N/A</v>
      </c>
      <c r="D1195" t="e">
        <f>VLOOKUP(A1195, tblSalaries[[#All],[Selected Region]:[Hrs]], 13, FALSE)</f>
        <v>#N/A</v>
      </c>
    </row>
    <row r="1196" spans="1:4">
      <c r="A1196">
        <v>1193</v>
      </c>
      <c r="B1196" s="2" t="e">
        <f>VLOOKUP(A1196, tblSalaries[[#All],[Selected Region]:[Salary in USD]], 6, FALSE)</f>
        <v>#N/A</v>
      </c>
      <c r="C1196" t="e">
        <f>VLOOKUP(A1196, tblSalaries[[#All],[Selected Region]:[Years of Experience]], 14, FALSE)</f>
        <v>#N/A</v>
      </c>
      <c r="D1196" t="e">
        <f>VLOOKUP(A1196, tblSalaries[[#All],[Selected Region]:[Hrs]], 13, FALSE)</f>
        <v>#N/A</v>
      </c>
    </row>
    <row r="1197" spans="1:4">
      <c r="A1197">
        <v>1194</v>
      </c>
      <c r="B1197" s="2" t="e">
        <f>VLOOKUP(A1197, tblSalaries[[#All],[Selected Region]:[Salary in USD]], 6, FALSE)</f>
        <v>#N/A</v>
      </c>
      <c r="C1197" t="e">
        <f>VLOOKUP(A1197, tblSalaries[[#All],[Selected Region]:[Years of Experience]], 14, FALSE)</f>
        <v>#N/A</v>
      </c>
      <c r="D1197" t="e">
        <f>VLOOKUP(A1197, tblSalaries[[#All],[Selected Region]:[Hrs]], 13, FALSE)</f>
        <v>#N/A</v>
      </c>
    </row>
    <row r="1198" spans="1:4">
      <c r="A1198">
        <v>1195</v>
      </c>
      <c r="B1198" s="2" t="e">
        <f>VLOOKUP(A1198, tblSalaries[[#All],[Selected Region]:[Salary in USD]], 6, FALSE)</f>
        <v>#N/A</v>
      </c>
      <c r="C1198" t="e">
        <f>VLOOKUP(A1198, tblSalaries[[#All],[Selected Region]:[Years of Experience]], 14, FALSE)</f>
        <v>#N/A</v>
      </c>
      <c r="D1198" t="e">
        <f>VLOOKUP(A1198, tblSalaries[[#All],[Selected Region]:[Hrs]], 13, FALSE)</f>
        <v>#N/A</v>
      </c>
    </row>
    <row r="1199" spans="1:4">
      <c r="A1199">
        <v>1196</v>
      </c>
      <c r="B1199" s="2" t="e">
        <f>VLOOKUP(A1199, tblSalaries[[#All],[Selected Region]:[Salary in USD]], 6, FALSE)</f>
        <v>#N/A</v>
      </c>
      <c r="C1199" t="e">
        <f>VLOOKUP(A1199, tblSalaries[[#All],[Selected Region]:[Years of Experience]], 14, FALSE)</f>
        <v>#N/A</v>
      </c>
      <c r="D1199" t="e">
        <f>VLOOKUP(A1199, tblSalaries[[#All],[Selected Region]:[Hrs]], 13, FALSE)</f>
        <v>#N/A</v>
      </c>
    </row>
    <row r="1200" spans="1:4">
      <c r="A1200">
        <v>1197</v>
      </c>
      <c r="B1200" s="2" t="e">
        <f>VLOOKUP(A1200, tblSalaries[[#All],[Selected Region]:[Salary in USD]], 6, FALSE)</f>
        <v>#N/A</v>
      </c>
      <c r="C1200" t="e">
        <f>VLOOKUP(A1200, tblSalaries[[#All],[Selected Region]:[Years of Experience]], 14, FALSE)</f>
        <v>#N/A</v>
      </c>
      <c r="D1200" t="e">
        <f>VLOOKUP(A1200, tblSalaries[[#All],[Selected Region]:[Hrs]], 13, FALSE)</f>
        <v>#N/A</v>
      </c>
    </row>
    <row r="1201" spans="1:4">
      <c r="A1201">
        <v>1198</v>
      </c>
      <c r="B1201" s="2" t="e">
        <f>VLOOKUP(A1201, tblSalaries[[#All],[Selected Region]:[Salary in USD]], 6, FALSE)</f>
        <v>#N/A</v>
      </c>
      <c r="C1201" t="e">
        <f>VLOOKUP(A1201, tblSalaries[[#All],[Selected Region]:[Years of Experience]], 14, FALSE)</f>
        <v>#N/A</v>
      </c>
      <c r="D1201" t="e">
        <f>VLOOKUP(A1201, tblSalaries[[#All],[Selected Region]:[Hrs]], 13, FALSE)</f>
        <v>#N/A</v>
      </c>
    </row>
    <row r="1202" spans="1:4">
      <c r="A1202">
        <v>1199</v>
      </c>
      <c r="B1202" s="2" t="e">
        <f>VLOOKUP(A1202, tblSalaries[[#All],[Selected Region]:[Salary in USD]], 6, FALSE)</f>
        <v>#N/A</v>
      </c>
      <c r="C1202" t="e">
        <f>VLOOKUP(A1202, tblSalaries[[#All],[Selected Region]:[Years of Experience]], 14, FALSE)</f>
        <v>#N/A</v>
      </c>
      <c r="D1202" t="e">
        <f>VLOOKUP(A1202, tblSalaries[[#All],[Selected Region]:[Hrs]], 13, FALSE)</f>
        <v>#N/A</v>
      </c>
    </row>
    <row r="1203" spans="1:4">
      <c r="A1203">
        <v>1200</v>
      </c>
      <c r="B1203" s="2" t="e">
        <f>VLOOKUP(A1203, tblSalaries[[#All],[Selected Region]:[Salary in USD]], 6, FALSE)</f>
        <v>#N/A</v>
      </c>
      <c r="C1203" t="e">
        <f>VLOOKUP(A1203, tblSalaries[[#All],[Selected Region]:[Years of Experience]], 14, FALSE)</f>
        <v>#N/A</v>
      </c>
      <c r="D1203" t="e">
        <f>VLOOKUP(A1203, tblSalaries[[#All],[Selected Region]:[Hrs]], 13, FALSE)</f>
        <v>#N/A</v>
      </c>
    </row>
    <row r="1204" spans="1:4">
      <c r="A1204">
        <v>1201</v>
      </c>
      <c r="B1204" s="2" t="e">
        <f>VLOOKUP(A1204, tblSalaries[[#All],[Selected Region]:[Salary in USD]], 6, FALSE)</f>
        <v>#N/A</v>
      </c>
      <c r="C1204" t="e">
        <f>VLOOKUP(A1204, tblSalaries[[#All],[Selected Region]:[Years of Experience]], 14, FALSE)</f>
        <v>#N/A</v>
      </c>
      <c r="D1204" t="e">
        <f>VLOOKUP(A1204, tblSalaries[[#All],[Selected Region]:[Hrs]], 13, FALSE)</f>
        <v>#N/A</v>
      </c>
    </row>
    <row r="1205" spans="1:4">
      <c r="A1205">
        <v>1202</v>
      </c>
      <c r="B1205" s="2" t="e">
        <f>VLOOKUP(A1205, tblSalaries[[#All],[Selected Region]:[Salary in USD]], 6, FALSE)</f>
        <v>#N/A</v>
      </c>
      <c r="C1205" t="e">
        <f>VLOOKUP(A1205, tblSalaries[[#All],[Selected Region]:[Years of Experience]], 14, FALSE)</f>
        <v>#N/A</v>
      </c>
      <c r="D1205" t="e">
        <f>VLOOKUP(A1205, tblSalaries[[#All],[Selected Region]:[Hrs]], 13, FALSE)</f>
        <v>#N/A</v>
      </c>
    </row>
    <row r="1206" spans="1:4">
      <c r="A1206">
        <v>1203</v>
      </c>
      <c r="B1206" s="2" t="e">
        <f>VLOOKUP(A1206, tblSalaries[[#All],[Selected Region]:[Salary in USD]], 6, FALSE)</f>
        <v>#N/A</v>
      </c>
      <c r="C1206" t="e">
        <f>VLOOKUP(A1206, tblSalaries[[#All],[Selected Region]:[Years of Experience]], 14, FALSE)</f>
        <v>#N/A</v>
      </c>
      <c r="D1206" t="e">
        <f>VLOOKUP(A1206, tblSalaries[[#All],[Selected Region]:[Hrs]], 13, FALSE)</f>
        <v>#N/A</v>
      </c>
    </row>
    <row r="1207" spans="1:4">
      <c r="A1207">
        <v>1204</v>
      </c>
      <c r="B1207" s="2" t="e">
        <f>VLOOKUP(A1207, tblSalaries[[#All],[Selected Region]:[Salary in USD]], 6, FALSE)</f>
        <v>#N/A</v>
      </c>
      <c r="C1207" t="e">
        <f>VLOOKUP(A1207, tblSalaries[[#All],[Selected Region]:[Years of Experience]], 14, FALSE)</f>
        <v>#N/A</v>
      </c>
      <c r="D1207" t="e">
        <f>VLOOKUP(A1207, tblSalaries[[#All],[Selected Region]:[Hrs]], 13, FALSE)</f>
        <v>#N/A</v>
      </c>
    </row>
    <row r="1208" spans="1:4">
      <c r="A1208">
        <v>1205</v>
      </c>
      <c r="B1208" s="2" t="e">
        <f>VLOOKUP(A1208, tblSalaries[[#All],[Selected Region]:[Salary in USD]], 6, FALSE)</f>
        <v>#N/A</v>
      </c>
      <c r="C1208" t="e">
        <f>VLOOKUP(A1208, tblSalaries[[#All],[Selected Region]:[Years of Experience]], 14, FALSE)</f>
        <v>#N/A</v>
      </c>
      <c r="D1208" t="e">
        <f>VLOOKUP(A1208, tblSalaries[[#All],[Selected Region]:[Hrs]], 13, FALSE)</f>
        <v>#N/A</v>
      </c>
    </row>
    <row r="1209" spans="1:4">
      <c r="A1209">
        <v>1206</v>
      </c>
      <c r="B1209" s="2" t="e">
        <f>VLOOKUP(A1209, tblSalaries[[#All],[Selected Region]:[Salary in USD]], 6, FALSE)</f>
        <v>#N/A</v>
      </c>
      <c r="C1209" t="e">
        <f>VLOOKUP(A1209, tblSalaries[[#All],[Selected Region]:[Years of Experience]], 14, FALSE)</f>
        <v>#N/A</v>
      </c>
      <c r="D1209" t="e">
        <f>VLOOKUP(A1209, tblSalaries[[#All],[Selected Region]:[Hrs]], 13, FALSE)</f>
        <v>#N/A</v>
      </c>
    </row>
    <row r="1210" spans="1:4">
      <c r="A1210">
        <v>1207</v>
      </c>
      <c r="B1210" s="2" t="e">
        <f>VLOOKUP(A1210, tblSalaries[[#All],[Selected Region]:[Salary in USD]], 6, FALSE)</f>
        <v>#N/A</v>
      </c>
      <c r="C1210" t="e">
        <f>VLOOKUP(A1210, tblSalaries[[#All],[Selected Region]:[Years of Experience]], 14, FALSE)</f>
        <v>#N/A</v>
      </c>
      <c r="D1210" t="e">
        <f>VLOOKUP(A1210, tblSalaries[[#All],[Selected Region]:[Hrs]], 13, FALSE)</f>
        <v>#N/A</v>
      </c>
    </row>
    <row r="1211" spans="1:4">
      <c r="A1211">
        <v>1208</v>
      </c>
      <c r="B1211" s="2" t="e">
        <f>VLOOKUP(A1211, tblSalaries[[#All],[Selected Region]:[Salary in USD]], 6, FALSE)</f>
        <v>#N/A</v>
      </c>
      <c r="C1211" t="e">
        <f>VLOOKUP(A1211, tblSalaries[[#All],[Selected Region]:[Years of Experience]], 14, FALSE)</f>
        <v>#N/A</v>
      </c>
      <c r="D1211" t="e">
        <f>VLOOKUP(A1211, tblSalaries[[#All],[Selected Region]:[Hrs]], 13, FALSE)</f>
        <v>#N/A</v>
      </c>
    </row>
    <row r="1212" spans="1:4">
      <c r="A1212">
        <v>1209</v>
      </c>
      <c r="B1212" s="2" t="e">
        <f>VLOOKUP(A1212, tblSalaries[[#All],[Selected Region]:[Salary in USD]], 6, FALSE)</f>
        <v>#N/A</v>
      </c>
      <c r="C1212" t="e">
        <f>VLOOKUP(A1212, tblSalaries[[#All],[Selected Region]:[Years of Experience]], 14, FALSE)</f>
        <v>#N/A</v>
      </c>
      <c r="D1212" t="e">
        <f>VLOOKUP(A1212, tblSalaries[[#All],[Selected Region]:[Hrs]], 13, FALSE)</f>
        <v>#N/A</v>
      </c>
    </row>
    <row r="1213" spans="1:4">
      <c r="A1213">
        <v>1210</v>
      </c>
      <c r="B1213" s="2" t="e">
        <f>VLOOKUP(A1213, tblSalaries[[#All],[Selected Region]:[Salary in USD]], 6, FALSE)</f>
        <v>#N/A</v>
      </c>
      <c r="C1213" t="e">
        <f>VLOOKUP(A1213, tblSalaries[[#All],[Selected Region]:[Years of Experience]], 14, FALSE)</f>
        <v>#N/A</v>
      </c>
      <c r="D1213" t="e">
        <f>VLOOKUP(A1213, tblSalaries[[#All],[Selected Region]:[Hrs]], 13, FALSE)</f>
        <v>#N/A</v>
      </c>
    </row>
    <row r="1214" spans="1:4">
      <c r="A1214">
        <v>1211</v>
      </c>
      <c r="B1214" s="2" t="e">
        <f>VLOOKUP(A1214, tblSalaries[[#All],[Selected Region]:[Salary in USD]], 6, FALSE)</f>
        <v>#N/A</v>
      </c>
      <c r="C1214" t="e">
        <f>VLOOKUP(A1214, tblSalaries[[#All],[Selected Region]:[Years of Experience]], 14, FALSE)</f>
        <v>#N/A</v>
      </c>
      <c r="D1214" t="e">
        <f>VLOOKUP(A1214, tblSalaries[[#All],[Selected Region]:[Hrs]], 13, FALSE)</f>
        <v>#N/A</v>
      </c>
    </row>
    <row r="1215" spans="1:4">
      <c r="A1215">
        <v>1212</v>
      </c>
      <c r="B1215" s="2" t="e">
        <f>VLOOKUP(A1215, tblSalaries[[#All],[Selected Region]:[Salary in USD]], 6, FALSE)</f>
        <v>#N/A</v>
      </c>
      <c r="C1215" t="e">
        <f>VLOOKUP(A1215, tblSalaries[[#All],[Selected Region]:[Years of Experience]], 14, FALSE)</f>
        <v>#N/A</v>
      </c>
      <c r="D1215" t="e">
        <f>VLOOKUP(A1215, tblSalaries[[#All],[Selected Region]:[Hrs]], 13, FALSE)</f>
        <v>#N/A</v>
      </c>
    </row>
    <row r="1216" spans="1:4">
      <c r="A1216">
        <v>1213</v>
      </c>
      <c r="B1216" s="2" t="e">
        <f>VLOOKUP(A1216, tblSalaries[[#All],[Selected Region]:[Salary in USD]], 6, FALSE)</f>
        <v>#N/A</v>
      </c>
      <c r="C1216" t="e">
        <f>VLOOKUP(A1216, tblSalaries[[#All],[Selected Region]:[Years of Experience]], 14, FALSE)</f>
        <v>#N/A</v>
      </c>
      <c r="D1216" t="e">
        <f>VLOOKUP(A1216, tblSalaries[[#All],[Selected Region]:[Hrs]], 13, FALSE)</f>
        <v>#N/A</v>
      </c>
    </row>
    <row r="1217" spans="1:4">
      <c r="A1217">
        <v>1214</v>
      </c>
      <c r="B1217" s="2" t="e">
        <f>VLOOKUP(A1217, tblSalaries[[#All],[Selected Region]:[Salary in USD]], 6, FALSE)</f>
        <v>#N/A</v>
      </c>
      <c r="C1217" t="e">
        <f>VLOOKUP(A1217, tblSalaries[[#All],[Selected Region]:[Years of Experience]], 14, FALSE)</f>
        <v>#N/A</v>
      </c>
      <c r="D1217" t="e">
        <f>VLOOKUP(A1217, tblSalaries[[#All],[Selected Region]:[Hrs]], 13, FALSE)</f>
        <v>#N/A</v>
      </c>
    </row>
    <row r="1218" spans="1:4">
      <c r="A1218">
        <v>1215</v>
      </c>
      <c r="B1218" s="2" t="e">
        <f>VLOOKUP(A1218, tblSalaries[[#All],[Selected Region]:[Salary in USD]], 6, FALSE)</f>
        <v>#N/A</v>
      </c>
      <c r="C1218" t="e">
        <f>VLOOKUP(A1218, tblSalaries[[#All],[Selected Region]:[Years of Experience]], 14, FALSE)</f>
        <v>#N/A</v>
      </c>
      <c r="D1218" t="e">
        <f>VLOOKUP(A1218, tblSalaries[[#All],[Selected Region]:[Hrs]], 13, FALSE)</f>
        <v>#N/A</v>
      </c>
    </row>
    <row r="1219" spans="1:4">
      <c r="A1219">
        <v>1216</v>
      </c>
      <c r="B1219" s="2" t="e">
        <f>VLOOKUP(A1219, tblSalaries[[#All],[Selected Region]:[Salary in USD]], 6, FALSE)</f>
        <v>#N/A</v>
      </c>
      <c r="C1219" t="e">
        <f>VLOOKUP(A1219, tblSalaries[[#All],[Selected Region]:[Years of Experience]], 14, FALSE)</f>
        <v>#N/A</v>
      </c>
      <c r="D1219" t="e">
        <f>VLOOKUP(A1219, tblSalaries[[#All],[Selected Region]:[Hrs]], 13, FALSE)</f>
        <v>#N/A</v>
      </c>
    </row>
    <row r="1220" spans="1:4">
      <c r="A1220">
        <v>1217</v>
      </c>
      <c r="B1220" s="2" t="e">
        <f>VLOOKUP(A1220, tblSalaries[[#All],[Selected Region]:[Salary in USD]], 6, FALSE)</f>
        <v>#N/A</v>
      </c>
      <c r="C1220" t="e">
        <f>VLOOKUP(A1220, tblSalaries[[#All],[Selected Region]:[Years of Experience]], 14, FALSE)</f>
        <v>#N/A</v>
      </c>
      <c r="D1220" t="e">
        <f>VLOOKUP(A1220, tblSalaries[[#All],[Selected Region]:[Hrs]], 13, FALSE)</f>
        <v>#N/A</v>
      </c>
    </row>
    <row r="1221" spans="1:4">
      <c r="A1221">
        <v>1218</v>
      </c>
      <c r="B1221" s="2" t="e">
        <f>VLOOKUP(A1221, tblSalaries[[#All],[Selected Region]:[Salary in USD]], 6, FALSE)</f>
        <v>#N/A</v>
      </c>
      <c r="C1221" t="e">
        <f>VLOOKUP(A1221, tblSalaries[[#All],[Selected Region]:[Years of Experience]], 14, FALSE)</f>
        <v>#N/A</v>
      </c>
      <c r="D1221" t="e">
        <f>VLOOKUP(A1221, tblSalaries[[#All],[Selected Region]:[Hrs]], 13, FALSE)</f>
        <v>#N/A</v>
      </c>
    </row>
    <row r="1222" spans="1:4">
      <c r="A1222">
        <v>1219</v>
      </c>
      <c r="B1222" s="2" t="e">
        <f>VLOOKUP(A1222, tblSalaries[[#All],[Selected Region]:[Salary in USD]], 6, FALSE)</f>
        <v>#N/A</v>
      </c>
      <c r="C1222" t="e">
        <f>VLOOKUP(A1222, tblSalaries[[#All],[Selected Region]:[Years of Experience]], 14, FALSE)</f>
        <v>#N/A</v>
      </c>
      <c r="D1222" t="e">
        <f>VLOOKUP(A1222, tblSalaries[[#All],[Selected Region]:[Hrs]], 13, FALSE)</f>
        <v>#N/A</v>
      </c>
    </row>
    <row r="1223" spans="1:4">
      <c r="A1223">
        <v>1220</v>
      </c>
      <c r="B1223" s="2" t="e">
        <f>VLOOKUP(A1223, tblSalaries[[#All],[Selected Region]:[Salary in USD]], 6, FALSE)</f>
        <v>#N/A</v>
      </c>
      <c r="C1223" t="e">
        <f>VLOOKUP(A1223, tblSalaries[[#All],[Selected Region]:[Years of Experience]], 14, FALSE)</f>
        <v>#N/A</v>
      </c>
      <c r="D1223" t="e">
        <f>VLOOKUP(A1223, tblSalaries[[#All],[Selected Region]:[Hrs]], 13, FALSE)</f>
        <v>#N/A</v>
      </c>
    </row>
    <row r="1224" spans="1:4">
      <c r="A1224">
        <v>1221</v>
      </c>
      <c r="B1224" s="2" t="e">
        <f>VLOOKUP(A1224, tblSalaries[[#All],[Selected Region]:[Salary in USD]], 6, FALSE)</f>
        <v>#N/A</v>
      </c>
      <c r="C1224" t="e">
        <f>VLOOKUP(A1224, tblSalaries[[#All],[Selected Region]:[Years of Experience]], 14, FALSE)</f>
        <v>#N/A</v>
      </c>
      <c r="D1224" t="e">
        <f>VLOOKUP(A1224, tblSalaries[[#All],[Selected Region]:[Hrs]], 13, FALSE)</f>
        <v>#N/A</v>
      </c>
    </row>
    <row r="1225" spans="1:4">
      <c r="A1225">
        <v>1222</v>
      </c>
      <c r="B1225" s="2" t="e">
        <f>VLOOKUP(A1225, tblSalaries[[#All],[Selected Region]:[Salary in USD]], 6, FALSE)</f>
        <v>#N/A</v>
      </c>
      <c r="C1225" t="e">
        <f>VLOOKUP(A1225, tblSalaries[[#All],[Selected Region]:[Years of Experience]], 14, FALSE)</f>
        <v>#N/A</v>
      </c>
      <c r="D1225" t="e">
        <f>VLOOKUP(A1225, tblSalaries[[#All],[Selected Region]:[Hrs]], 13, FALSE)</f>
        <v>#N/A</v>
      </c>
    </row>
    <row r="1226" spans="1:4">
      <c r="A1226">
        <v>1223</v>
      </c>
      <c r="B1226" s="2" t="e">
        <f>VLOOKUP(A1226, tblSalaries[[#All],[Selected Region]:[Salary in USD]], 6, FALSE)</f>
        <v>#N/A</v>
      </c>
      <c r="C1226" t="e">
        <f>VLOOKUP(A1226, tblSalaries[[#All],[Selected Region]:[Years of Experience]], 14, FALSE)</f>
        <v>#N/A</v>
      </c>
      <c r="D1226" t="e">
        <f>VLOOKUP(A1226, tblSalaries[[#All],[Selected Region]:[Hrs]], 13, FALSE)</f>
        <v>#N/A</v>
      </c>
    </row>
    <row r="1227" spans="1:4">
      <c r="A1227">
        <v>1224</v>
      </c>
      <c r="B1227" s="2" t="e">
        <f>VLOOKUP(A1227, tblSalaries[[#All],[Selected Region]:[Salary in USD]], 6, FALSE)</f>
        <v>#N/A</v>
      </c>
      <c r="C1227" t="e">
        <f>VLOOKUP(A1227, tblSalaries[[#All],[Selected Region]:[Years of Experience]], 14, FALSE)</f>
        <v>#N/A</v>
      </c>
      <c r="D1227" t="e">
        <f>VLOOKUP(A1227, tblSalaries[[#All],[Selected Region]:[Hrs]], 13, FALSE)</f>
        <v>#N/A</v>
      </c>
    </row>
    <row r="1228" spans="1:4">
      <c r="A1228">
        <v>1225</v>
      </c>
      <c r="B1228" s="2" t="e">
        <f>VLOOKUP(A1228, tblSalaries[[#All],[Selected Region]:[Salary in USD]], 6, FALSE)</f>
        <v>#N/A</v>
      </c>
      <c r="C1228" t="e">
        <f>VLOOKUP(A1228, tblSalaries[[#All],[Selected Region]:[Years of Experience]], 14, FALSE)</f>
        <v>#N/A</v>
      </c>
      <c r="D1228" t="e">
        <f>VLOOKUP(A1228, tblSalaries[[#All],[Selected Region]:[Hrs]], 13, FALSE)</f>
        <v>#N/A</v>
      </c>
    </row>
    <row r="1229" spans="1:4">
      <c r="A1229">
        <v>1226</v>
      </c>
      <c r="B1229" s="2" t="e">
        <f>VLOOKUP(A1229, tblSalaries[[#All],[Selected Region]:[Salary in USD]], 6, FALSE)</f>
        <v>#N/A</v>
      </c>
      <c r="C1229" t="e">
        <f>VLOOKUP(A1229, tblSalaries[[#All],[Selected Region]:[Years of Experience]], 14, FALSE)</f>
        <v>#N/A</v>
      </c>
      <c r="D1229" t="e">
        <f>VLOOKUP(A1229, tblSalaries[[#All],[Selected Region]:[Hrs]], 13, FALSE)</f>
        <v>#N/A</v>
      </c>
    </row>
    <row r="1230" spans="1:4">
      <c r="A1230">
        <v>1227</v>
      </c>
      <c r="B1230" s="2" t="e">
        <f>VLOOKUP(A1230, tblSalaries[[#All],[Selected Region]:[Salary in USD]], 6, FALSE)</f>
        <v>#N/A</v>
      </c>
      <c r="C1230" t="e">
        <f>VLOOKUP(A1230, tblSalaries[[#All],[Selected Region]:[Years of Experience]], 14, FALSE)</f>
        <v>#N/A</v>
      </c>
      <c r="D1230" t="e">
        <f>VLOOKUP(A1230, tblSalaries[[#All],[Selected Region]:[Hrs]], 13, FALSE)</f>
        <v>#N/A</v>
      </c>
    </row>
    <row r="1231" spans="1:4">
      <c r="A1231">
        <v>1228</v>
      </c>
      <c r="B1231" s="2" t="e">
        <f>VLOOKUP(A1231, tblSalaries[[#All],[Selected Region]:[Salary in USD]], 6, FALSE)</f>
        <v>#N/A</v>
      </c>
      <c r="C1231" t="e">
        <f>VLOOKUP(A1231, tblSalaries[[#All],[Selected Region]:[Years of Experience]], 14, FALSE)</f>
        <v>#N/A</v>
      </c>
      <c r="D1231" t="e">
        <f>VLOOKUP(A1231, tblSalaries[[#All],[Selected Region]:[Hrs]], 13, FALSE)</f>
        <v>#N/A</v>
      </c>
    </row>
    <row r="1232" spans="1:4">
      <c r="A1232">
        <v>1229</v>
      </c>
      <c r="B1232" s="2" t="e">
        <f>VLOOKUP(A1232, tblSalaries[[#All],[Selected Region]:[Salary in USD]], 6, FALSE)</f>
        <v>#N/A</v>
      </c>
      <c r="C1232" t="e">
        <f>VLOOKUP(A1232, tblSalaries[[#All],[Selected Region]:[Years of Experience]], 14, FALSE)</f>
        <v>#N/A</v>
      </c>
      <c r="D1232" t="e">
        <f>VLOOKUP(A1232, tblSalaries[[#All],[Selected Region]:[Hrs]], 13, FALSE)</f>
        <v>#N/A</v>
      </c>
    </row>
    <row r="1233" spans="1:4">
      <c r="A1233">
        <v>1230</v>
      </c>
      <c r="B1233" s="2" t="e">
        <f>VLOOKUP(A1233, tblSalaries[[#All],[Selected Region]:[Salary in USD]], 6, FALSE)</f>
        <v>#N/A</v>
      </c>
      <c r="C1233" t="e">
        <f>VLOOKUP(A1233, tblSalaries[[#All],[Selected Region]:[Years of Experience]], 14, FALSE)</f>
        <v>#N/A</v>
      </c>
      <c r="D1233" t="e">
        <f>VLOOKUP(A1233, tblSalaries[[#All],[Selected Region]:[Hrs]], 13, FALSE)</f>
        <v>#N/A</v>
      </c>
    </row>
    <row r="1234" spans="1:4">
      <c r="A1234">
        <v>1231</v>
      </c>
      <c r="B1234" s="2" t="e">
        <f>VLOOKUP(A1234, tblSalaries[[#All],[Selected Region]:[Salary in USD]], 6, FALSE)</f>
        <v>#N/A</v>
      </c>
      <c r="C1234" t="e">
        <f>VLOOKUP(A1234, tblSalaries[[#All],[Selected Region]:[Years of Experience]], 14, FALSE)</f>
        <v>#N/A</v>
      </c>
      <c r="D1234" t="e">
        <f>VLOOKUP(A1234, tblSalaries[[#All],[Selected Region]:[Hrs]], 13, FALSE)</f>
        <v>#N/A</v>
      </c>
    </row>
    <row r="1235" spans="1:4">
      <c r="A1235">
        <v>1232</v>
      </c>
      <c r="B1235" s="2" t="e">
        <f>VLOOKUP(A1235, tblSalaries[[#All],[Selected Region]:[Salary in USD]], 6, FALSE)</f>
        <v>#N/A</v>
      </c>
      <c r="C1235" t="e">
        <f>VLOOKUP(A1235, tblSalaries[[#All],[Selected Region]:[Years of Experience]], 14, FALSE)</f>
        <v>#N/A</v>
      </c>
      <c r="D1235" t="e">
        <f>VLOOKUP(A1235, tblSalaries[[#All],[Selected Region]:[Hrs]], 13, FALSE)</f>
        <v>#N/A</v>
      </c>
    </row>
    <row r="1236" spans="1:4">
      <c r="A1236">
        <v>1233</v>
      </c>
      <c r="B1236" s="2" t="e">
        <f>VLOOKUP(A1236, tblSalaries[[#All],[Selected Region]:[Salary in USD]], 6, FALSE)</f>
        <v>#N/A</v>
      </c>
      <c r="C1236" t="e">
        <f>VLOOKUP(A1236, tblSalaries[[#All],[Selected Region]:[Years of Experience]], 14, FALSE)</f>
        <v>#N/A</v>
      </c>
      <c r="D1236" t="e">
        <f>VLOOKUP(A1236, tblSalaries[[#All],[Selected Region]:[Hrs]], 13, FALSE)</f>
        <v>#N/A</v>
      </c>
    </row>
    <row r="1237" spans="1:4">
      <c r="A1237">
        <v>1234</v>
      </c>
      <c r="B1237" s="2" t="e">
        <f>VLOOKUP(A1237, tblSalaries[[#All],[Selected Region]:[Salary in USD]], 6, FALSE)</f>
        <v>#N/A</v>
      </c>
      <c r="C1237" t="e">
        <f>VLOOKUP(A1237, tblSalaries[[#All],[Selected Region]:[Years of Experience]], 14, FALSE)</f>
        <v>#N/A</v>
      </c>
      <c r="D1237" t="e">
        <f>VLOOKUP(A1237, tblSalaries[[#All],[Selected Region]:[Hrs]], 13, FALSE)</f>
        <v>#N/A</v>
      </c>
    </row>
    <row r="1238" spans="1:4">
      <c r="A1238">
        <v>1235</v>
      </c>
      <c r="B1238" s="2" t="e">
        <f>VLOOKUP(A1238, tblSalaries[[#All],[Selected Region]:[Salary in USD]], 6, FALSE)</f>
        <v>#N/A</v>
      </c>
      <c r="C1238" t="e">
        <f>VLOOKUP(A1238, tblSalaries[[#All],[Selected Region]:[Years of Experience]], 14, FALSE)</f>
        <v>#N/A</v>
      </c>
      <c r="D1238" t="e">
        <f>VLOOKUP(A1238, tblSalaries[[#All],[Selected Region]:[Hrs]], 13, FALSE)</f>
        <v>#N/A</v>
      </c>
    </row>
    <row r="1239" spans="1:4">
      <c r="A1239">
        <v>1236</v>
      </c>
      <c r="B1239" s="2" t="e">
        <f>VLOOKUP(A1239, tblSalaries[[#All],[Selected Region]:[Salary in USD]], 6, FALSE)</f>
        <v>#N/A</v>
      </c>
      <c r="C1239" t="e">
        <f>VLOOKUP(A1239, tblSalaries[[#All],[Selected Region]:[Years of Experience]], 14, FALSE)</f>
        <v>#N/A</v>
      </c>
      <c r="D1239" t="e">
        <f>VLOOKUP(A1239, tblSalaries[[#All],[Selected Region]:[Hrs]], 13, FALSE)</f>
        <v>#N/A</v>
      </c>
    </row>
    <row r="1240" spans="1:4">
      <c r="A1240">
        <v>1237</v>
      </c>
      <c r="B1240" s="2" t="e">
        <f>VLOOKUP(A1240, tblSalaries[[#All],[Selected Region]:[Salary in USD]], 6, FALSE)</f>
        <v>#N/A</v>
      </c>
      <c r="C1240" t="e">
        <f>VLOOKUP(A1240, tblSalaries[[#All],[Selected Region]:[Years of Experience]], 14, FALSE)</f>
        <v>#N/A</v>
      </c>
      <c r="D1240" t="e">
        <f>VLOOKUP(A1240, tblSalaries[[#All],[Selected Region]:[Hrs]], 13, FALSE)</f>
        <v>#N/A</v>
      </c>
    </row>
    <row r="1241" spans="1:4">
      <c r="A1241">
        <v>1238</v>
      </c>
      <c r="B1241" s="2" t="e">
        <f>VLOOKUP(A1241, tblSalaries[[#All],[Selected Region]:[Salary in USD]], 6, FALSE)</f>
        <v>#N/A</v>
      </c>
      <c r="C1241" t="e">
        <f>VLOOKUP(A1241, tblSalaries[[#All],[Selected Region]:[Years of Experience]], 14, FALSE)</f>
        <v>#N/A</v>
      </c>
      <c r="D1241" t="e">
        <f>VLOOKUP(A1241, tblSalaries[[#All],[Selected Region]:[Hrs]], 13, FALSE)</f>
        <v>#N/A</v>
      </c>
    </row>
    <row r="1242" spans="1:4">
      <c r="A1242">
        <v>1239</v>
      </c>
      <c r="B1242" s="2" t="e">
        <f>VLOOKUP(A1242, tblSalaries[[#All],[Selected Region]:[Salary in USD]], 6, FALSE)</f>
        <v>#N/A</v>
      </c>
      <c r="C1242" t="e">
        <f>VLOOKUP(A1242, tblSalaries[[#All],[Selected Region]:[Years of Experience]], 14, FALSE)</f>
        <v>#N/A</v>
      </c>
      <c r="D1242" t="e">
        <f>VLOOKUP(A1242, tblSalaries[[#All],[Selected Region]:[Hrs]], 13, FALSE)</f>
        <v>#N/A</v>
      </c>
    </row>
    <row r="1243" spans="1:4">
      <c r="A1243">
        <v>1240</v>
      </c>
      <c r="B1243" s="2" t="e">
        <f>VLOOKUP(A1243, tblSalaries[[#All],[Selected Region]:[Salary in USD]], 6, FALSE)</f>
        <v>#N/A</v>
      </c>
      <c r="C1243" t="e">
        <f>VLOOKUP(A1243, tblSalaries[[#All],[Selected Region]:[Years of Experience]], 14, FALSE)</f>
        <v>#N/A</v>
      </c>
      <c r="D1243" t="e">
        <f>VLOOKUP(A1243, tblSalaries[[#All],[Selected Region]:[Hrs]], 13, FALSE)</f>
        <v>#N/A</v>
      </c>
    </row>
    <row r="1244" spans="1:4">
      <c r="A1244">
        <v>1241</v>
      </c>
      <c r="B1244" s="2" t="e">
        <f>VLOOKUP(A1244, tblSalaries[[#All],[Selected Region]:[Salary in USD]], 6, FALSE)</f>
        <v>#N/A</v>
      </c>
      <c r="C1244" t="e">
        <f>VLOOKUP(A1244, tblSalaries[[#All],[Selected Region]:[Years of Experience]], 14, FALSE)</f>
        <v>#N/A</v>
      </c>
      <c r="D1244" t="e">
        <f>VLOOKUP(A1244, tblSalaries[[#All],[Selected Region]:[Hrs]], 13, FALSE)</f>
        <v>#N/A</v>
      </c>
    </row>
    <row r="1245" spans="1:4">
      <c r="A1245">
        <v>1242</v>
      </c>
      <c r="B1245" s="2" t="e">
        <f>VLOOKUP(A1245, tblSalaries[[#All],[Selected Region]:[Salary in USD]], 6, FALSE)</f>
        <v>#N/A</v>
      </c>
      <c r="C1245" t="e">
        <f>VLOOKUP(A1245, tblSalaries[[#All],[Selected Region]:[Years of Experience]], 14, FALSE)</f>
        <v>#N/A</v>
      </c>
      <c r="D1245" t="e">
        <f>VLOOKUP(A1245, tblSalaries[[#All],[Selected Region]:[Hrs]], 13, FALSE)</f>
        <v>#N/A</v>
      </c>
    </row>
    <row r="1246" spans="1:4">
      <c r="A1246">
        <v>1243</v>
      </c>
      <c r="B1246" s="2" t="e">
        <f>VLOOKUP(A1246, tblSalaries[[#All],[Selected Region]:[Salary in USD]], 6, FALSE)</f>
        <v>#N/A</v>
      </c>
      <c r="C1246" t="e">
        <f>VLOOKUP(A1246, tblSalaries[[#All],[Selected Region]:[Years of Experience]], 14, FALSE)</f>
        <v>#N/A</v>
      </c>
      <c r="D1246" t="e">
        <f>VLOOKUP(A1246, tblSalaries[[#All],[Selected Region]:[Hrs]], 13, FALSE)</f>
        <v>#N/A</v>
      </c>
    </row>
    <row r="1247" spans="1:4">
      <c r="A1247">
        <v>1244</v>
      </c>
      <c r="B1247" s="2" t="e">
        <f>VLOOKUP(A1247, tblSalaries[[#All],[Selected Region]:[Salary in USD]], 6, FALSE)</f>
        <v>#N/A</v>
      </c>
      <c r="C1247" t="e">
        <f>VLOOKUP(A1247, tblSalaries[[#All],[Selected Region]:[Years of Experience]], 14, FALSE)</f>
        <v>#N/A</v>
      </c>
      <c r="D1247" t="e">
        <f>VLOOKUP(A1247, tblSalaries[[#All],[Selected Region]:[Hrs]], 13, FALSE)</f>
        <v>#N/A</v>
      </c>
    </row>
    <row r="1248" spans="1:4">
      <c r="A1248">
        <v>1245</v>
      </c>
      <c r="B1248" s="2" t="e">
        <f>VLOOKUP(A1248, tblSalaries[[#All],[Selected Region]:[Salary in USD]], 6, FALSE)</f>
        <v>#N/A</v>
      </c>
      <c r="C1248" t="e">
        <f>VLOOKUP(A1248, tblSalaries[[#All],[Selected Region]:[Years of Experience]], 14, FALSE)</f>
        <v>#N/A</v>
      </c>
      <c r="D1248" t="e">
        <f>VLOOKUP(A1248, tblSalaries[[#All],[Selected Region]:[Hrs]], 13, FALSE)</f>
        <v>#N/A</v>
      </c>
    </row>
    <row r="1249" spans="1:4">
      <c r="A1249">
        <v>1246</v>
      </c>
      <c r="B1249" s="2" t="e">
        <f>VLOOKUP(A1249, tblSalaries[[#All],[Selected Region]:[Salary in USD]], 6, FALSE)</f>
        <v>#N/A</v>
      </c>
      <c r="C1249" t="e">
        <f>VLOOKUP(A1249, tblSalaries[[#All],[Selected Region]:[Years of Experience]], 14, FALSE)</f>
        <v>#N/A</v>
      </c>
      <c r="D1249" t="e">
        <f>VLOOKUP(A1249, tblSalaries[[#All],[Selected Region]:[Hrs]], 13, FALSE)</f>
        <v>#N/A</v>
      </c>
    </row>
    <row r="1250" spans="1:4">
      <c r="A1250">
        <v>1247</v>
      </c>
      <c r="B1250" s="2" t="e">
        <f>VLOOKUP(A1250, tblSalaries[[#All],[Selected Region]:[Salary in USD]], 6, FALSE)</f>
        <v>#N/A</v>
      </c>
      <c r="C1250" t="e">
        <f>VLOOKUP(A1250, tblSalaries[[#All],[Selected Region]:[Years of Experience]], 14, FALSE)</f>
        <v>#N/A</v>
      </c>
      <c r="D1250" t="e">
        <f>VLOOKUP(A1250, tblSalaries[[#All],[Selected Region]:[Hrs]], 13, FALSE)</f>
        <v>#N/A</v>
      </c>
    </row>
    <row r="1251" spans="1:4">
      <c r="A1251">
        <v>1248</v>
      </c>
      <c r="B1251" s="2" t="e">
        <f>VLOOKUP(A1251, tblSalaries[[#All],[Selected Region]:[Salary in USD]], 6, FALSE)</f>
        <v>#N/A</v>
      </c>
      <c r="C1251" t="e">
        <f>VLOOKUP(A1251, tblSalaries[[#All],[Selected Region]:[Years of Experience]], 14, FALSE)</f>
        <v>#N/A</v>
      </c>
      <c r="D1251" t="e">
        <f>VLOOKUP(A1251, tblSalaries[[#All],[Selected Region]:[Hrs]], 13, FALSE)</f>
        <v>#N/A</v>
      </c>
    </row>
    <row r="1252" spans="1:4">
      <c r="A1252">
        <v>1249</v>
      </c>
      <c r="B1252" s="2" t="e">
        <f>VLOOKUP(A1252, tblSalaries[[#All],[Selected Region]:[Salary in USD]], 6, FALSE)</f>
        <v>#N/A</v>
      </c>
      <c r="C1252" t="e">
        <f>VLOOKUP(A1252, tblSalaries[[#All],[Selected Region]:[Years of Experience]], 14, FALSE)</f>
        <v>#N/A</v>
      </c>
      <c r="D1252" t="e">
        <f>VLOOKUP(A1252, tblSalaries[[#All],[Selected Region]:[Hrs]], 13, FALSE)</f>
        <v>#N/A</v>
      </c>
    </row>
    <row r="1253" spans="1:4">
      <c r="A1253">
        <v>1250</v>
      </c>
      <c r="B1253" s="2" t="e">
        <f>VLOOKUP(A1253, tblSalaries[[#All],[Selected Region]:[Salary in USD]], 6, FALSE)</f>
        <v>#N/A</v>
      </c>
      <c r="C1253" t="e">
        <f>VLOOKUP(A1253, tblSalaries[[#All],[Selected Region]:[Years of Experience]], 14, FALSE)</f>
        <v>#N/A</v>
      </c>
      <c r="D1253" t="e">
        <f>VLOOKUP(A1253, tblSalaries[[#All],[Selected Region]:[Hrs]], 13, FALSE)</f>
        <v>#N/A</v>
      </c>
    </row>
    <row r="1254" spans="1:4">
      <c r="A1254">
        <v>1251</v>
      </c>
      <c r="B1254" s="2" t="e">
        <f>VLOOKUP(A1254, tblSalaries[[#All],[Selected Region]:[Salary in USD]], 6, FALSE)</f>
        <v>#N/A</v>
      </c>
      <c r="C1254" t="e">
        <f>VLOOKUP(A1254, tblSalaries[[#All],[Selected Region]:[Years of Experience]], 14, FALSE)</f>
        <v>#N/A</v>
      </c>
      <c r="D1254" t="e">
        <f>VLOOKUP(A1254, tblSalaries[[#All],[Selected Region]:[Hrs]], 13, FALSE)</f>
        <v>#N/A</v>
      </c>
    </row>
    <row r="1255" spans="1:4">
      <c r="A1255">
        <v>1252</v>
      </c>
      <c r="B1255" s="2" t="e">
        <f>VLOOKUP(A1255, tblSalaries[[#All],[Selected Region]:[Salary in USD]], 6, FALSE)</f>
        <v>#N/A</v>
      </c>
      <c r="C1255" t="e">
        <f>VLOOKUP(A1255, tblSalaries[[#All],[Selected Region]:[Years of Experience]], 14, FALSE)</f>
        <v>#N/A</v>
      </c>
      <c r="D1255" t="e">
        <f>VLOOKUP(A1255, tblSalaries[[#All],[Selected Region]:[Hrs]], 13, FALSE)</f>
        <v>#N/A</v>
      </c>
    </row>
    <row r="1256" spans="1:4">
      <c r="A1256">
        <v>1253</v>
      </c>
      <c r="B1256" s="2" t="e">
        <f>VLOOKUP(A1256, tblSalaries[[#All],[Selected Region]:[Salary in USD]], 6, FALSE)</f>
        <v>#N/A</v>
      </c>
      <c r="C1256" t="e">
        <f>VLOOKUP(A1256, tblSalaries[[#All],[Selected Region]:[Years of Experience]], 14, FALSE)</f>
        <v>#N/A</v>
      </c>
      <c r="D1256" t="e">
        <f>VLOOKUP(A1256, tblSalaries[[#All],[Selected Region]:[Hrs]], 13, FALSE)</f>
        <v>#N/A</v>
      </c>
    </row>
    <row r="1257" spans="1:4">
      <c r="A1257">
        <v>1254</v>
      </c>
      <c r="B1257" s="2" t="e">
        <f>VLOOKUP(A1257, tblSalaries[[#All],[Selected Region]:[Salary in USD]], 6, FALSE)</f>
        <v>#N/A</v>
      </c>
      <c r="C1257" t="e">
        <f>VLOOKUP(A1257, tblSalaries[[#All],[Selected Region]:[Years of Experience]], 14, FALSE)</f>
        <v>#N/A</v>
      </c>
      <c r="D1257" t="e">
        <f>VLOOKUP(A1257, tblSalaries[[#All],[Selected Region]:[Hrs]], 13, FALSE)</f>
        <v>#N/A</v>
      </c>
    </row>
    <row r="1258" spans="1:4">
      <c r="A1258">
        <v>1255</v>
      </c>
      <c r="B1258" s="2" t="e">
        <f>VLOOKUP(A1258, tblSalaries[[#All],[Selected Region]:[Salary in USD]], 6, FALSE)</f>
        <v>#N/A</v>
      </c>
      <c r="C1258" t="e">
        <f>VLOOKUP(A1258, tblSalaries[[#All],[Selected Region]:[Years of Experience]], 14, FALSE)</f>
        <v>#N/A</v>
      </c>
      <c r="D1258" t="e">
        <f>VLOOKUP(A1258, tblSalaries[[#All],[Selected Region]:[Hrs]], 13, FALSE)</f>
        <v>#N/A</v>
      </c>
    </row>
    <row r="1259" spans="1:4">
      <c r="A1259">
        <v>1256</v>
      </c>
      <c r="B1259" s="2" t="e">
        <f>VLOOKUP(A1259, tblSalaries[[#All],[Selected Region]:[Salary in USD]], 6, FALSE)</f>
        <v>#N/A</v>
      </c>
      <c r="C1259" t="e">
        <f>VLOOKUP(A1259, tblSalaries[[#All],[Selected Region]:[Years of Experience]], 14, FALSE)</f>
        <v>#N/A</v>
      </c>
      <c r="D1259" t="e">
        <f>VLOOKUP(A1259, tblSalaries[[#All],[Selected Region]:[Hrs]], 13, FALSE)</f>
        <v>#N/A</v>
      </c>
    </row>
    <row r="1260" spans="1:4">
      <c r="A1260">
        <v>1257</v>
      </c>
      <c r="B1260" s="2" t="e">
        <f>VLOOKUP(A1260, tblSalaries[[#All],[Selected Region]:[Salary in USD]], 6, FALSE)</f>
        <v>#N/A</v>
      </c>
      <c r="C1260" t="e">
        <f>VLOOKUP(A1260, tblSalaries[[#All],[Selected Region]:[Years of Experience]], 14, FALSE)</f>
        <v>#N/A</v>
      </c>
      <c r="D1260" t="e">
        <f>VLOOKUP(A1260, tblSalaries[[#All],[Selected Region]:[Hrs]], 13, FALSE)</f>
        <v>#N/A</v>
      </c>
    </row>
    <row r="1261" spans="1:4">
      <c r="A1261">
        <v>1258</v>
      </c>
      <c r="B1261" s="2" t="e">
        <f>VLOOKUP(A1261, tblSalaries[[#All],[Selected Region]:[Salary in USD]], 6, FALSE)</f>
        <v>#N/A</v>
      </c>
      <c r="C1261" t="e">
        <f>VLOOKUP(A1261, tblSalaries[[#All],[Selected Region]:[Years of Experience]], 14, FALSE)</f>
        <v>#N/A</v>
      </c>
      <c r="D1261" t="e">
        <f>VLOOKUP(A1261, tblSalaries[[#All],[Selected Region]:[Hrs]], 13, FALSE)</f>
        <v>#N/A</v>
      </c>
    </row>
    <row r="1262" spans="1:4">
      <c r="A1262">
        <v>1259</v>
      </c>
      <c r="B1262" s="2" t="e">
        <f>VLOOKUP(A1262, tblSalaries[[#All],[Selected Region]:[Salary in USD]], 6, FALSE)</f>
        <v>#N/A</v>
      </c>
      <c r="C1262" t="e">
        <f>VLOOKUP(A1262, tblSalaries[[#All],[Selected Region]:[Years of Experience]], 14, FALSE)</f>
        <v>#N/A</v>
      </c>
      <c r="D1262" t="e">
        <f>VLOOKUP(A1262, tblSalaries[[#All],[Selected Region]:[Hrs]], 13, FALSE)</f>
        <v>#N/A</v>
      </c>
    </row>
    <row r="1263" spans="1:4">
      <c r="A1263">
        <v>1260</v>
      </c>
      <c r="B1263" s="2" t="e">
        <f>VLOOKUP(A1263, tblSalaries[[#All],[Selected Region]:[Salary in USD]], 6, FALSE)</f>
        <v>#N/A</v>
      </c>
      <c r="C1263" t="e">
        <f>VLOOKUP(A1263, tblSalaries[[#All],[Selected Region]:[Years of Experience]], 14, FALSE)</f>
        <v>#N/A</v>
      </c>
      <c r="D1263" t="e">
        <f>VLOOKUP(A1263, tblSalaries[[#All],[Selected Region]:[Hrs]], 13, FALSE)</f>
        <v>#N/A</v>
      </c>
    </row>
    <row r="1264" spans="1:4">
      <c r="A1264">
        <v>1261</v>
      </c>
      <c r="B1264" s="2" t="e">
        <f>VLOOKUP(A1264, tblSalaries[[#All],[Selected Region]:[Salary in USD]], 6, FALSE)</f>
        <v>#N/A</v>
      </c>
      <c r="C1264" t="e">
        <f>VLOOKUP(A1264, tblSalaries[[#All],[Selected Region]:[Years of Experience]], 14, FALSE)</f>
        <v>#N/A</v>
      </c>
      <c r="D1264" t="e">
        <f>VLOOKUP(A1264, tblSalaries[[#All],[Selected Region]:[Hrs]], 13, FALSE)</f>
        <v>#N/A</v>
      </c>
    </row>
    <row r="1265" spans="1:4">
      <c r="A1265">
        <v>1262</v>
      </c>
      <c r="B1265" s="2" t="e">
        <f>VLOOKUP(A1265, tblSalaries[[#All],[Selected Region]:[Salary in USD]], 6, FALSE)</f>
        <v>#N/A</v>
      </c>
      <c r="C1265" t="e">
        <f>VLOOKUP(A1265, tblSalaries[[#All],[Selected Region]:[Years of Experience]], 14, FALSE)</f>
        <v>#N/A</v>
      </c>
      <c r="D1265" t="e">
        <f>VLOOKUP(A1265, tblSalaries[[#All],[Selected Region]:[Hrs]], 13, FALSE)</f>
        <v>#N/A</v>
      </c>
    </row>
    <row r="1266" spans="1:4">
      <c r="A1266">
        <v>1263</v>
      </c>
      <c r="B1266" s="2" t="e">
        <f>VLOOKUP(A1266, tblSalaries[[#All],[Selected Region]:[Salary in USD]], 6, FALSE)</f>
        <v>#N/A</v>
      </c>
      <c r="C1266" t="e">
        <f>VLOOKUP(A1266, tblSalaries[[#All],[Selected Region]:[Years of Experience]], 14, FALSE)</f>
        <v>#N/A</v>
      </c>
      <c r="D1266" t="e">
        <f>VLOOKUP(A1266, tblSalaries[[#All],[Selected Region]:[Hrs]], 13, FALSE)</f>
        <v>#N/A</v>
      </c>
    </row>
    <row r="1267" spans="1:4">
      <c r="A1267">
        <v>1264</v>
      </c>
      <c r="B1267" s="2" t="e">
        <f>VLOOKUP(A1267, tblSalaries[[#All],[Selected Region]:[Salary in USD]], 6, FALSE)</f>
        <v>#N/A</v>
      </c>
      <c r="C1267" t="e">
        <f>VLOOKUP(A1267, tblSalaries[[#All],[Selected Region]:[Years of Experience]], 14, FALSE)</f>
        <v>#N/A</v>
      </c>
      <c r="D1267" t="e">
        <f>VLOOKUP(A1267, tblSalaries[[#All],[Selected Region]:[Hrs]], 13, FALSE)</f>
        <v>#N/A</v>
      </c>
    </row>
    <row r="1268" spans="1:4">
      <c r="A1268">
        <v>1265</v>
      </c>
      <c r="B1268" s="2" t="e">
        <f>VLOOKUP(A1268, tblSalaries[[#All],[Selected Region]:[Salary in USD]], 6, FALSE)</f>
        <v>#N/A</v>
      </c>
      <c r="C1268" t="e">
        <f>VLOOKUP(A1268, tblSalaries[[#All],[Selected Region]:[Years of Experience]], 14, FALSE)</f>
        <v>#N/A</v>
      </c>
      <c r="D1268" t="e">
        <f>VLOOKUP(A1268, tblSalaries[[#All],[Selected Region]:[Hrs]], 13, FALSE)</f>
        <v>#N/A</v>
      </c>
    </row>
    <row r="1269" spans="1:4">
      <c r="A1269">
        <v>1266</v>
      </c>
      <c r="B1269" s="2" t="e">
        <f>VLOOKUP(A1269, tblSalaries[[#All],[Selected Region]:[Salary in USD]], 6, FALSE)</f>
        <v>#N/A</v>
      </c>
      <c r="C1269" t="e">
        <f>VLOOKUP(A1269, tblSalaries[[#All],[Selected Region]:[Years of Experience]], 14, FALSE)</f>
        <v>#N/A</v>
      </c>
      <c r="D1269" t="e">
        <f>VLOOKUP(A1269, tblSalaries[[#All],[Selected Region]:[Hrs]], 13, FALSE)</f>
        <v>#N/A</v>
      </c>
    </row>
    <row r="1270" spans="1:4">
      <c r="A1270">
        <v>1267</v>
      </c>
      <c r="B1270" s="2" t="e">
        <f>VLOOKUP(A1270, tblSalaries[[#All],[Selected Region]:[Salary in USD]], 6, FALSE)</f>
        <v>#N/A</v>
      </c>
      <c r="C1270" t="e">
        <f>VLOOKUP(A1270, tblSalaries[[#All],[Selected Region]:[Years of Experience]], 14, FALSE)</f>
        <v>#N/A</v>
      </c>
      <c r="D1270" t="e">
        <f>VLOOKUP(A1270, tblSalaries[[#All],[Selected Region]:[Hrs]], 13, FALSE)</f>
        <v>#N/A</v>
      </c>
    </row>
    <row r="1271" spans="1:4">
      <c r="A1271">
        <v>1268</v>
      </c>
      <c r="B1271" s="2" t="e">
        <f>VLOOKUP(A1271, tblSalaries[[#All],[Selected Region]:[Salary in USD]], 6, FALSE)</f>
        <v>#N/A</v>
      </c>
      <c r="C1271" t="e">
        <f>VLOOKUP(A1271, tblSalaries[[#All],[Selected Region]:[Years of Experience]], 14, FALSE)</f>
        <v>#N/A</v>
      </c>
      <c r="D1271" t="e">
        <f>VLOOKUP(A1271, tblSalaries[[#All],[Selected Region]:[Hrs]], 13, FALSE)</f>
        <v>#N/A</v>
      </c>
    </row>
    <row r="1272" spans="1:4">
      <c r="A1272">
        <v>1269</v>
      </c>
      <c r="B1272" s="2" t="e">
        <f>VLOOKUP(A1272, tblSalaries[[#All],[Selected Region]:[Salary in USD]], 6, FALSE)</f>
        <v>#N/A</v>
      </c>
      <c r="C1272" t="e">
        <f>VLOOKUP(A1272, tblSalaries[[#All],[Selected Region]:[Years of Experience]], 14, FALSE)</f>
        <v>#N/A</v>
      </c>
      <c r="D1272" t="e">
        <f>VLOOKUP(A1272, tblSalaries[[#All],[Selected Region]:[Hrs]], 13, FALSE)</f>
        <v>#N/A</v>
      </c>
    </row>
    <row r="1273" spans="1:4">
      <c r="A1273">
        <v>1270</v>
      </c>
      <c r="B1273" s="2" t="e">
        <f>VLOOKUP(A1273, tblSalaries[[#All],[Selected Region]:[Salary in USD]], 6, FALSE)</f>
        <v>#N/A</v>
      </c>
      <c r="C1273" t="e">
        <f>VLOOKUP(A1273, tblSalaries[[#All],[Selected Region]:[Years of Experience]], 14, FALSE)</f>
        <v>#N/A</v>
      </c>
      <c r="D1273" t="e">
        <f>VLOOKUP(A1273, tblSalaries[[#All],[Selected Region]:[Hrs]], 13, FALSE)</f>
        <v>#N/A</v>
      </c>
    </row>
    <row r="1274" spans="1:4">
      <c r="A1274">
        <v>1271</v>
      </c>
      <c r="B1274" s="2" t="e">
        <f>VLOOKUP(A1274, tblSalaries[[#All],[Selected Region]:[Salary in USD]], 6, FALSE)</f>
        <v>#N/A</v>
      </c>
      <c r="C1274" t="e">
        <f>VLOOKUP(A1274, tblSalaries[[#All],[Selected Region]:[Years of Experience]], 14, FALSE)</f>
        <v>#N/A</v>
      </c>
      <c r="D1274" t="e">
        <f>VLOOKUP(A1274, tblSalaries[[#All],[Selected Region]:[Hrs]], 13, FALSE)</f>
        <v>#N/A</v>
      </c>
    </row>
    <row r="1275" spans="1:4">
      <c r="A1275">
        <v>1272</v>
      </c>
      <c r="B1275" s="2" t="e">
        <f>VLOOKUP(A1275, tblSalaries[[#All],[Selected Region]:[Salary in USD]], 6, FALSE)</f>
        <v>#N/A</v>
      </c>
      <c r="C1275" t="e">
        <f>VLOOKUP(A1275, tblSalaries[[#All],[Selected Region]:[Years of Experience]], 14, FALSE)</f>
        <v>#N/A</v>
      </c>
      <c r="D1275" t="e">
        <f>VLOOKUP(A1275, tblSalaries[[#All],[Selected Region]:[Hrs]], 13, FALSE)</f>
        <v>#N/A</v>
      </c>
    </row>
    <row r="1276" spans="1:4">
      <c r="A1276">
        <v>1273</v>
      </c>
      <c r="B1276" s="2" t="e">
        <f>VLOOKUP(A1276, tblSalaries[[#All],[Selected Region]:[Salary in USD]], 6, FALSE)</f>
        <v>#N/A</v>
      </c>
      <c r="C1276" t="e">
        <f>VLOOKUP(A1276, tblSalaries[[#All],[Selected Region]:[Years of Experience]], 14, FALSE)</f>
        <v>#N/A</v>
      </c>
      <c r="D1276" t="e">
        <f>VLOOKUP(A1276, tblSalaries[[#All],[Selected Region]:[Hrs]], 13, FALSE)</f>
        <v>#N/A</v>
      </c>
    </row>
    <row r="1277" spans="1:4">
      <c r="A1277">
        <v>1274</v>
      </c>
      <c r="B1277" s="2" t="e">
        <f>VLOOKUP(A1277, tblSalaries[[#All],[Selected Region]:[Salary in USD]], 6, FALSE)</f>
        <v>#N/A</v>
      </c>
      <c r="C1277" t="e">
        <f>VLOOKUP(A1277, tblSalaries[[#All],[Selected Region]:[Years of Experience]], 14, FALSE)</f>
        <v>#N/A</v>
      </c>
      <c r="D1277" t="e">
        <f>VLOOKUP(A1277, tblSalaries[[#All],[Selected Region]:[Hrs]], 13, FALSE)</f>
        <v>#N/A</v>
      </c>
    </row>
    <row r="1278" spans="1:4">
      <c r="A1278">
        <v>1275</v>
      </c>
      <c r="B1278" s="2" t="e">
        <f>VLOOKUP(A1278, tblSalaries[[#All],[Selected Region]:[Salary in USD]], 6, FALSE)</f>
        <v>#N/A</v>
      </c>
      <c r="C1278" t="e">
        <f>VLOOKUP(A1278, tblSalaries[[#All],[Selected Region]:[Years of Experience]], 14, FALSE)</f>
        <v>#N/A</v>
      </c>
      <c r="D1278" t="e">
        <f>VLOOKUP(A1278, tblSalaries[[#All],[Selected Region]:[Hrs]], 13, FALSE)</f>
        <v>#N/A</v>
      </c>
    </row>
    <row r="1279" spans="1:4">
      <c r="A1279">
        <v>1276</v>
      </c>
      <c r="B1279" s="2" t="e">
        <f>VLOOKUP(A1279, tblSalaries[[#All],[Selected Region]:[Salary in USD]], 6, FALSE)</f>
        <v>#N/A</v>
      </c>
      <c r="C1279" t="e">
        <f>VLOOKUP(A1279, tblSalaries[[#All],[Selected Region]:[Years of Experience]], 14, FALSE)</f>
        <v>#N/A</v>
      </c>
      <c r="D1279" t="e">
        <f>VLOOKUP(A1279, tblSalaries[[#All],[Selected Region]:[Hrs]], 13, FALSE)</f>
        <v>#N/A</v>
      </c>
    </row>
    <row r="1280" spans="1:4">
      <c r="A1280">
        <v>1277</v>
      </c>
      <c r="B1280" s="2" t="e">
        <f>VLOOKUP(A1280, tblSalaries[[#All],[Selected Region]:[Salary in USD]], 6, FALSE)</f>
        <v>#N/A</v>
      </c>
      <c r="C1280" t="e">
        <f>VLOOKUP(A1280, tblSalaries[[#All],[Selected Region]:[Years of Experience]], 14, FALSE)</f>
        <v>#N/A</v>
      </c>
      <c r="D1280" t="e">
        <f>VLOOKUP(A1280, tblSalaries[[#All],[Selected Region]:[Hrs]], 13, FALSE)</f>
        <v>#N/A</v>
      </c>
    </row>
    <row r="1281" spans="1:4">
      <c r="A1281">
        <v>1278</v>
      </c>
      <c r="B1281" s="2" t="e">
        <f>VLOOKUP(A1281, tblSalaries[[#All],[Selected Region]:[Salary in USD]], 6, FALSE)</f>
        <v>#N/A</v>
      </c>
      <c r="C1281" t="e">
        <f>VLOOKUP(A1281, tblSalaries[[#All],[Selected Region]:[Years of Experience]], 14, FALSE)</f>
        <v>#N/A</v>
      </c>
      <c r="D1281" t="e">
        <f>VLOOKUP(A1281, tblSalaries[[#All],[Selected Region]:[Hrs]], 13, FALSE)</f>
        <v>#N/A</v>
      </c>
    </row>
    <row r="1282" spans="1:4">
      <c r="A1282">
        <v>1279</v>
      </c>
      <c r="B1282" s="2" t="e">
        <f>VLOOKUP(A1282, tblSalaries[[#All],[Selected Region]:[Salary in USD]], 6, FALSE)</f>
        <v>#N/A</v>
      </c>
      <c r="C1282" t="e">
        <f>VLOOKUP(A1282, tblSalaries[[#All],[Selected Region]:[Years of Experience]], 14, FALSE)</f>
        <v>#N/A</v>
      </c>
      <c r="D1282" t="e">
        <f>VLOOKUP(A1282, tblSalaries[[#All],[Selected Region]:[Hrs]], 13, FALSE)</f>
        <v>#N/A</v>
      </c>
    </row>
    <row r="1283" spans="1:4">
      <c r="A1283">
        <v>1280</v>
      </c>
      <c r="B1283" s="2" t="e">
        <f>VLOOKUP(A1283, tblSalaries[[#All],[Selected Region]:[Salary in USD]], 6, FALSE)</f>
        <v>#N/A</v>
      </c>
      <c r="C1283" t="e">
        <f>VLOOKUP(A1283, tblSalaries[[#All],[Selected Region]:[Years of Experience]], 14, FALSE)</f>
        <v>#N/A</v>
      </c>
      <c r="D1283" t="e">
        <f>VLOOKUP(A1283, tblSalaries[[#All],[Selected Region]:[Hrs]], 13, FALSE)</f>
        <v>#N/A</v>
      </c>
    </row>
    <row r="1284" spans="1:4">
      <c r="A1284">
        <v>1281</v>
      </c>
      <c r="B1284" s="2" t="e">
        <f>VLOOKUP(A1284, tblSalaries[[#All],[Selected Region]:[Salary in USD]], 6, FALSE)</f>
        <v>#N/A</v>
      </c>
      <c r="C1284" t="e">
        <f>VLOOKUP(A1284, tblSalaries[[#All],[Selected Region]:[Years of Experience]], 14, FALSE)</f>
        <v>#N/A</v>
      </c>
      <c r="D1284" t="e">
        <f>VLOOKUP(A1284, tblSalaries[[#All],[Selected Region]:[Hrs]], 13, FALSE)</f>
        <v>#N/A</v>
      </c>
    </row>
    <row r="1285" spans="1:4">
      <c r="A1285">
        <v>1282</v>
      </c>
      <c r="B1285" s="2" t="e">
        <f>VLOOKUP(A1285, tblSalaries[[#All],[Selected Region]:[Salary in USD]], 6, FALSE)</f>
        <v>#N/A</v>
      </c>
      <c r="C1285" t="e">
        <f>VLOOKUP(A1285, tblSalaries[[#All],[Selected Region]:[Years of Experience]], 14, FALSE)</f>
        <v>#N/A</v>
      </c>
      <c r="D1285" t="e">
        <f>VLOOKUP(A1285, tblSalaries[[#All],[Selected Region]:[Hrs]], 13, FALSE)</f>
        <v>#N/A</v>
      </c>
    </row>
    <row r="1286" spans="1:4">
      <c r="A1286">
        <v>1283</v>
      </c>
      <c r="B1286" s="2" t="e">
        <f>VLOOKUP(A1286, tblSalaries[[#All],[Selected Region]:[Salary in USD]], 6, FALSE)</f>
        <v>#N/A</v>
      </c>
      <c r="C1286" t="e">
        <f>VLOOKUP(A1286, tblSalaries[[#All],[Selected Region]:[Years of Experience]], 14, FALSE)</f>
        <v>#N/A</v>
      </c>
      <c r="D1286" t="e">
        <f>VLOOKUP(A1286, tblSalaries[[#All],[Selected Region]:[Hrs]], 13, FALSE)</f>
        <v>#N/A</v>
      </c>
    </row>
    <row r="1287" spans="1:4">
      <c r="A1287">
        <v>1284</v>
      </c>
      <c r="B1287" s="2" t="e">
        <f>VLOOKUP(A1287, tblSalaries[[#All],[Selected Region]:[Salary in USD]], 6, FALSE)</f>
        <v>#N/A</v>
      </c>
      <c r="C1287" t="e">
        <f>VLOOKUP(A1287, tblSalaries[[#All],[Selected Region]:[Years of Experience]], 14, FALSE)</f>
        <v>#N/A</v>
      </c>
      <c r="D1287" t="e">
        <f>VLOOKUP(A1287, tblSalaries[[#All],[Selected Region]:[Hrs]], 13, FALSE)</f>
        <v>#N/A</v>
      </c>
    </row>
    <row r="1288" spans="1:4">
      <c r="A1288">
        <v>1285</v>
      </c>
      <c r="B1288" s="2" t="e">
        <f>VLOOKUP(A1288, tblSalaries[[#All],[Selected Region]:[Salary in USD]], 6, FALSE)</f>
        <v>#N/A</v>
      </c>
      <c r="C1288" t="e">
        <f>VLOOKUP(A1288, tblSalaries[[#All],[Selected Region]:[Years of Experience]], 14, FALSE)</f>
        <v>#N/A</v>
      </c>
      <c r="D1288" t="e">
        <f>VLOOKUP(A1288, tblSalaries[[#All],[Selected Region]:[Hrs]], 13, FALSE)</f>
        <v>#N/A</v>
      </c>
    </row>
    <row r="1289" spans="1:4">
      <c r="A1289">
        <v>1286</v>
      </c>
      <c r="B1289" s="2" t="e">
        <f>VLOOKUP(A1289, tblSalaries[[#All],[Selected Region]:[Salary in USD]], 6, FALSE)</f>
        <v>#N/A</v>
      </c>
      <c r="C1289" t="e">
        <f>VLOOKUP(A1289, tblSalaries[[#All],[Selected Region]:[Years of Experience]], 14, FALSE)</f>
        <v>#N/A</v>
      </c>
      <c r="D1289" t="e">
        <f>VLOOKUP(A1289, tblSalaries[[#All],[Selected Region]:[Hrs]], 13, FALSE)</f>
        <v>#N/A</v>
      </c>
    </row>
    <row r="1290" spans="1:4">
      <c r="A1290">
        <v>1287</v>
      </c>
      <c r="B1290" s="2" t="e">
        <f>VLOOKUP(A1290, tblSalaries[[#All],[Selected Region]:[Salary in USD]], 6, FALSE)</f>
        <v>#N/A</v>
      </c>
      <c r="C1290" t="e">
        <f>VLOOKUP(A1290, tblSalaries[[#All],[Selected Region]:[Years of Experience]], 14, FALSE)</f>
        <v>#N/A</v>
      </c>
      <c r="D1290" t="e">
        <f>VLOOKUP(A1290, tblSalaries[[#All],[Selected Region]:[Hrs]], 13, FALSE)</f>
        <v>#N/A</v>
      </c>
    </row>
    <row r="1291" spans="1:4">
      <c r="A1291">
        <v>1288</v>
      </c>
      <c r="B1291" s="2" t="e">
        <f>VLOOKUP(A1291, tblSalaries[[#All],[Selected Region]:[Salary in USD]], 6, FALSE)</f>
        <v>#N/A</v>
      </c>
      <c r="C1291" t="e">
        <f>VLOOKUP(A1291, tblSalaries[[#All],[Selected Region]:[Years of Experience]], 14, FALSE)</f>
        <v>#N/A</v>
      </c>
      <c r="D1291" t="e">
        <f>VLOOKUP(A1291, tblSalaries[[#All],[Selected Region]:[Hrs]], 13, FALSE)</f>
        <v>#N/A</v>
      </c>
    </row>
    <row r="1292" spans="1:4">
      <c r="A1292">
        <v>1289</v>
      </c>
      <c r="B1292" s="2" t="e">
        <f>VLOOKUP(A1292, tblSalaries[[#All],[Selected Region]:[Salary in USD]], 6, FALSE)</f>
        <v>#N/A</v>
      </c>
      <c r="C1292" t="e">
        <f>VLOOKUP(A1292, tblSalaries[[#All],[Selected Region]:[Years of Experience]], 14, FALSE)</f>
        <v>#N/A</v>
      </c>
      <c r="D1292" t="e">
        <f>VLOOKUP(A1292, tblSalaries[[#All],[Selected Region]:[Hrs]], 13, FALSE)</f>
        <v>#N/A</v>
      </c>
    </row>
    <row r="1293" spans="1:4">
      <c r="A1293">
        <v>1290</v>
      </c>
      <c r="B1293" s="2" t="e">
        <f>VLOOKUP(A1293, tblSalaries[[#All],[Selected Region]:[Salary in USD]], 6, FALSE)</f>
        <v>#N/A</v>
      </c>
      <c r="C1293" t="e">
        <f>VLOOKUP(A1293, tblSalaries[[#All],[Selected Region]:[Years of Experience]], 14, FALSE)</f>
        <v>#N/A</v>
      </c>
      <c r="D1293" t="e">
        <f>VLOOKUP(A1293, tblSalaries[[#All],[Selected Region]:[Hrs]], 13, FALSE)</f>
        <v>#N/A</v>
      </c>
    </row>
    <row r="1294" spans="1:4">
      <c r="A1294">
        <v>1291</v>
      </c>
      <c r="B1294" s="2" t="e">
        <f>VLOOKUP(A1294, tblSalaries[[#All],[Selected Region]:[Salary in USD]], 6, FALSE)</f>
        <v>#N/A</v>
      </c>
      <c r="C1294" t="e">
        <f>VLOOKUP(A1294, tblSalaries[[#All],[Selected Region]:[Years of Experience]], 14, FALSE)</f>
        <v>#N/A</v>
      </c>
      <c r="D1294" t="e">
        <f>VLOOKUP(A1294, tblSalaries[[#All],[Selected Region]:[Hrs]], 13, FALSE)</f>
        <v>#N/A</v>
      </c>
    </row>
    <row r="1295" spans="1:4">
      <c r="A1295">
        <v>1292</v>
      </c>
      <c r="B1295" s="2" t="e">
        <f>VLOOKUP(A1295, tblSalaries[[#All],[Selected Region]:[Salary in USD]], 6, FALSE)</f>
        <v>#N/A</v>
      </c>
      <c r="C1295" t="e">
        <f>VLOOKUP(A1295, tblSalaries[[#All],[Selected Region]:[Years of Experience]], 14, FALSE)</f>
        <v>#N/A</v>
      </c>
      <c r="D1295" t="e">
        <f>VLOOKUP(A1295, tblSalaries[[#All],[Selected Region]:[Hrs]], 13, FALSE)</f>
        <v>#N/A</v>
      </c>
    </row>
    <row r="1296" spans="1:4">
      <c r="A1296">
        <v>1293</v>
      </c>
      <c r="B1296" s="2" t="e">
        <f>VLOOKUP(A1296, tblSalaries[[#All],[Selected Region]:[Salary in USD]], 6, FALSE)</f>
        <v>#N/A</v>
      </c>
      <c r="C1296" t="e">
        <f>VLOOKUP(A1296, tblSalaries[[#All],[Selected Region]:[Years of Experience]], 14, FALSE)</f>
        <v>#N/A</v>
      </c>
      <c r="D1296" t="e">
        <f>VLOOKUP(A1296, tblSalaries[[#All],[Selected Region]:[Hrs]], 13, FALSE)</f>
        <v>#N/A</v>
      </c>
    </row>
    <row r="1297" spans="1:4">
      <c r="A1297">
        <v>1294</v>
      </c>
      <c r="B1297" s="2" t="e">
        <f>VLOOKUP(A1297, tblSalaries[[#All],[Selected Region]:[Salary in USD]], 6, FALSE)</f>
        <v>#N/A</v>
      </c>
      <c r="C1297" t="e">
        <f>VLOOKUP(A1297, tblSalaries[[#All],[Selected Region]:[Years of Experience]], 14, FALSE)</f>
        <v>#N/A</v>
      </c>
      <c r="D1297" t="e">
        <f>VLOOKUP(A1297, tblSalaries[[#All],[Selected Region]:[Hrs]], 13, FALSE)</f>
        <v>#N/A</v>
      </c>
    </row>
    <row r="1298" spans="1:4">
      <c r="A1298">
        <v>1295</v>
      </c>
      <c r="B1298" s="2" t="e">
        <f>VLOOKUP(A1298, tblSalaries[[#All],[Selected Region]:[Salary in USD]], 6, FALSE)</f>
        <v>#N/A</v>
      </c>
      <c r="C1298" t="e">
        <f>VLOOKUP(A1298, tblSalaries[[#All],[Selected Region]:[Years of Experience]], 14, FALSE)</f>
        <v>#N/A</v>
      </c>
      <c r="D1298" t="e">
        <f>VLOOKUP(A1298, tblSalaries[[#All],[Selected Region]:[Hrs]], 13, FALSE)</f>
        <v>#N/A</v>
      </c>
    </row>
    <row r="1299" spans="1:4">
      <c r="A1299">
        <v>1296</v>
      </c>
      <c r="B1299" s="2" t="e">
        <f>VLOOKUP(A1299, tblSalaries[[#All],[Selected Region]:[Salary in USD]], 6, FALSE)</f>
        <v>#N/A</v>
      </c>
      <c r="C1299" t="e">
        <f>VLOOKUP(A1299, tblSalaries[[#All],[Selected Region]:[Years of Experience]], 14, FALSE)</f>
        <v>#N/A</v>
      </c>
      <c r="D1299" t="e">
        <f>VLOOKUP(A1299, tblSalaries[[#All],[Selected Region]:[Hrs]], 13, FALSE)</f>
        <v>#N/A</v>
      </c>
    </row>
    <row r="1300" spans="1:4">
      <c r="A1300">
        <v>1297</v>
      </c>
      <c r="B1300" s="2" t="e">
        <f>VLOOKUP(A1300, tblSalaries[[#All],[Selected Region]:[Salary in USD]], 6, FALSE)</f>
        <v>#N/A</v>
      </c>
      <c r="C1300" t="e">
        <f>VLOOKUP(A1300, tblSalaries[[#All],[Selected Region]:[Years of Experience]], 14, FALSE)</f>
        <v>#N/A</v>
      </c>
      <c r="D1300" t="e">
        <f>VLOOKUP(A1300, tblSalaries[[#All],[Selected Region]:[Hrs]], 13, FALSE)</f>
        <v>#N/A</v>
      </c>
    </row>
    <row r="1301" spans="1:4">
      <c r="A1301">
        <v>1298</v>
      </c>
      <c r="B1301" s="2" t="e">
        <f>VLOOKUP(A1301, tblSalaries[[#All],[Selected Region]:[Salary in USD]], 6, FALSE)</f>
        <v>#N/A</v>
      </c>
      <c r="C1301" t="e">
        <f>VLOOKUP(A1301, tblSalaries[[#All],[Selected Region]:[Years of Experience]], 14, FALSE)</f>
        <v>#N/A</v>
      </c>
      <c r="D1301" t="e">
        <f>VLOOKUP(A1301, tblSalaries[[#All],[Selected Region]:[Hrs]], 13, FALSE)</f>
        <v>#N/A</v>
      </c>
    </row>
    <row r="1302" spans="1:4">
      <c r="A1302">
        <v>1299</v>
      </c>
      <c r="B1302" s="2" t="e">
        <f>VLOOKUP(A1302, tblSalaries[[#All],[Selected Region]:[Salary in USD]], 6, FALSE)</f>
        <v>#N/A</v>
      </c>
      <c r="C1302" t="e">
        <f>VLOOKUP(A1302, tblSalaries[[#All],[Selected Region]:[Years of Experience]], 14, FALSE)</f>
        <v>#N/A</v>
      </c>
      <c r="D1302" t="e">
        <f>VLOOKUP(A1302, tblSalaries[[#All],[Selected Region]:[Hrs]], 13, FALSE)</f>
        <v>#N/A</v>
      </c>
    </row>
    <row r="1303" spans="1:4">
      <c r="A1303">
        <v>1300</v>
      </c>
      <c r="B1303" s="2" t="e">
        <f>VLOOKUP(A1303, tblSalaries[[#All],[Selected Region]:[Salary in USD]], 6, FALSE)</f>
        <v>#N/A</v>
      </c>
      <c r="C1303" t="e">
        <f>VLOOKUP(A1303, tblSalaries[[#All],[Selected Region]:[Years of Experience]], 14, FALSE)</f>
        <v>#N/A</v>
      </c>
      <c r="D1303" t="e">
        <f>VLOOKUP(A1303, tblSalaries[[#All],[Selected Region]:[Hrs]], 13, FALSE)</f>
        <v>#N/A</v>
      </c>
    </row>
    <row r="1304" spans="1:4">
      <c r="A1304">
        <v>1301</v>
      </c>
      <c r="B1304" s="2" t="e">
        <f>VLOOKUP(A1304, tblSalaries[[#All],[Selected Region]:[Salary in USD]], 6, FALSE)</f>
        <v>#N/A</v>
      </c>
      <c r="C1304" t="e">
        <f>VLOOKUP(A1304, tblSalaries[[#All],[Selected Region]:[Years of Experience]], 14, FALSE)</f>
        <v>#N/A</v>
      </c>
      <c r="D1304" t="e">
        <f>VLOOKUP(A1304, tblSalaries[[#All],[Selected Region]:[Hrs]], 13, FALSE)</f>
        <v>#N/A</v>
      </c>
    </row>
    <row r="1305" spans="1:4">
      <c r="A1305">
        <v>1302</v>
      </c>
      <c r="B1305" s="2" t="e">
        <f>VLOOKUP(A1305, tblSalaries[[#All],[Selected Region]:[Salary in USD]], 6, FALSE)</f>
        <v>#N/A</v>
      </c>
      <c r="C1305" t="e">
        <f>VLOOKUP(A1305, tblSalaries[[#All],[Selected Region]:[Years of Experience]], 14, FALSE)</f>
        <v>#N/A</v>
      </c>
      <c r="D1305" t="e">
        <f>VLOOKUP(A1305, tblSalaries[[#All],[Selected Region]:[Hrs]], 13, FALSE)</f>
        <v>#N/A</v>
      </c>
    </row>
    <row r="1306" spans="1:4">
      <c r="A1306">
        <v>1303</v>
      </c>
      <c r="B1306" s="2" t="e">
        <f>VLOOKUP(A1306, tblSalaries[[#All],[Selected Region]:[Salary in USD]], 6, FALSE)</f>
        <v>#N/A</v>
      </c>
      <c r="C1306" t="e">
        <f>VLOOKUP(A1306, tblSalaries[[#All],[Selected Region]:[Years of Experience]], 14, FALSE)</f>
        <v>#N/A</v>
      </c>
      <c r="D1306" t="e">
        <f>VLOOKUP(A1306, tblSalaries[[#All],[Selected Region]:[Hrs]], 13, FALSE)</f>
        <v>#N/A</v>
      </c>
    </row>
    <row r="1307" spans="1:4">
      <c r="A1307">
        <v>1304</v>
      </c>
      <c r="B1307" s="2" t="e">
        <f>VLOOKUP(A1307, tblSalaries[[#All],[Selected Region]:[Salary in USD]], 6, FALSE)</f>
        <v>#N/A</v>
      </c>
      <c r="C1307" t="e">
        <f>VLOOKUP(A1307, tblSalaries[[#All],[Selected Region]:[Years of Experience]], 14, FALSE)</f>
        <v>#N/A</v>
      </c>
      <c r="D1307" t="e">
        <f>VLOOKUP(A1307, tblSalaries[[#All],[Selected Region]:[Hrs]], 13, FALSE)</f>
        <v>#N/A</v>
      </c>
    </row>
    <row r="1308" spans="1:4">
      <c r="A1308">
        <v>1305</v>
      </c>
      <c r="B1308" s="2" t="e">
        <f>VLOOKUP(A1308, tblSalaries[[#All],[Selected Region]:[Salary in USD]], 6, FALSE)</f>
        <v>#N/A</v>
      </c>
      <c r="C1308" t="e">
        <f>VLOOKUP(A1308, tblSalaries[[#All],[Selected Region]:[Years of Experience]], 14, FALSE)</f>
        <v>#N/A</v>
      </c>
      <c r="D1308" t="e">
        <f>VLOOKUP(A1308, tblSalaries[[#All],[Selected Region]:[Hrs]], 13, FALSE)</f>
        <v>#N/A</v>
      </c>
    </row>
    <row r="1309" spans="1:4">
      <c r="A1309">
        <v>1306</v>
      </c>
      <c r="B1309" s="2" t="e">
        <f>VLOOKUP(A1309, tblSalaries[[#All],[Selected Region]:[Salary in USD]], 6, FALSE)</f>
        <v>#N/A</v>
      </c>
      <c r="C1309" t="e">
        <f>VLOOKUP(A1309, tblSalaries[[#All],[Selected Region]:[Years of Experience]], 14, FALSE)</f>
        <v>#N/A</v>
      </c>
      <c r="D1309" t="e">
        <f>VLOOKUP(A1309, tblSalaries[[#All],[Selected Region]:[Hrs]], 13, FALSE)</f>
        <v>#N/A</v>
      </c>
    </row>
    <row r="1310" spans="1:4">
      <c r="A1310">
        <v>1307</v>
      </c>
      <c r="B1310" s="2" t="e">
        <f>VLOOKUP(A1310, tblSalaries[[#All],[Selected Region]:[Salary in USD]], 6, FALSE)</f>
        <v>#N/A</v>
      </c>
      <c r="C1310" t="e">
        <f>VLOOKUP(A1310, tblSalaries[[#All],[Selected Region]:[Years of Experience]], 14, FALSE)</f>
        <v>#N/A</v>
      </c>
      <c r="D1310" t="e">
        <f>VLOOKUP(A1310, tblSalaries[[#All],[Selected Region]:[Hrs]], 13, FALSE)</f>
        <v>#N/A</v>
      </c>
    </row>
    <row r="1311" spans="1:4">
      <c r="A1311">
        <v>1308</v>
      </c>
      <c r="B1311" s="2" t="e">
        <f>VLOOKUP(A1311, tblSalaries[[#All],[Selected Region]:[Salary in USD]], 6, FALSE)</f>
        <v>#N/A</v>
      </c>
      <c r="C1311" t="e">
        <f>VLOOKUP(A1311, tblSalaries[[#All],[Selected Region]:[Years of Experience]], 14, FALSE)</f>
        <v>#N/A</v>
      </c>
      <c r="D1311" t="e">
        <f>VLOOKUP(A1311, tblSalaries[[#All],[Selected Region]:[Hrs]], 13, FALSE)</f>
        <v>#N/A</v>
      </c>
    </row>
    <row r="1312" spans="1:4">
      <c r="A1312">
        <v>1309</v>
      </c>
      <c r="B1312" s="2" t="e">
        <f>VLOOKUP(A1312, tblSalaries[[#All],[Selected Region]:[Salary in USD]], 6, FALSE)</f>
        <v>#N/A</v>
      </c>
      <c r="C1312" t="e">
        <f>VLOOKUP(A1312, tblSalaries[[#All],[Selected Region]:[Years of Experience]], 14, FALSE)</f>
        <v>#N/A</v>
      </c>
      <c r="D1312" t="e">
        <f>VLOOKUP(A1312, tblSalaries[[#All],[Selected Region]:[Hrs]], 13, FALSE)</f>
        <v>#N/A</v>
      </c>
    </row>
    <row r="1313" spans="1:4">
      <c r="A1313">
        <v>1310</v>
      </c>
      <c r="B1313" s="2" t="e">
        <f>VLOOKUP(A1313, tblSalaries[[#All],[Selected Region]:[Salary in USD]], 6, FALSE)</f>
        <v>#N/A</v>
      </c>
      <c r="C1313" t="e">
        <f>VLOOKUP(A1313, tblSalaries[[#All],[Selected Region]:[Years of Experience]], 14, FALSE)</f>
        <v>#N/A</v>
      </c>
      <c r="D1313" t="e">
        <f>VLOOKUP(A1313, tblSalaries[[#All],[Selected Region]:[Hrs]], 13, FALSE)</f>
        <v>#N/A</v>
      </c>
    </row>
    <row r="1314" spans="1:4">
      <c r="A1314">
        <v>1311</v>
      </c>
      <c r="B1314" s="2" t="e">
        <f>VLOOKUP(A1314, tblSalaries[[#All],[Selected Region]:[Salary in USD]], 6, FALSE)</f>
        <v>#N/A</v>
      </c>
      <c r="C1314" t="e">
        <f>VLOOKUP(A1314, tblSalaries[[#All],[Selected Region]:[Years of Experience]], 14, FALSE)</f>
        <v>#N/A</v>
      </c>
      <c r="D1314" t="e">
        <f>VLOOKUP(A1314, tblSalaries[[#All],[Selected Region]:[Hrs]], 13, FALSE)</f>
        <v>#N/A</v>
      </c>
    </row>
    <row r="1315" spans="1:4">
      <c r="A1315">
        <v>1312</v>
      </c>
      <c r="B1315" s="2" t="e">
        <f>VLOOKUP(A1315, tblSalaries[[#All],[Selected Region]:[Salary in USD]], 6, FALSE)</f>
        <v>#N/A</v>
      </c>
      <c r="C1315" t="e">
        <f>VLOOKUP(A1315, tblSalaries[[#All],[Selected Region]:[Years of Experience]], 14, FALSE)</f>
        <v>#N/A</v>
      </c>
      <c r="D1315" t="e">
        <f>VLOOKUP(A1315, tblSalaries[[#All],[Selected Region]:[Hrs]], 13, FALSE)</f>
        <v>#N/A</v>
      </c>
    </row>
    <row r="1316" spans="1:4">
      <c r="A1316">
        <v>1313</v>
      </c>
      <c r="B1316" s="2" t="e">
        <f>VLOOKUP(A1316, tblSalaries[[#All],[Selected Region]:[Salary in USD]], 6, FALSE)</f>
        <v>#N/A</v>
      </c>
      <c r="C1316" t="e">
        <f>VLOOKUP(A1316, tblSalaries[[#All],[Selected Region]:[Years of Experience]], 14, FALSE)</f>
        <v>#N/A</v>
      </c>
      <c r="D1316" t="e">
        <f>VLOOKUP(A1316, tblSalaries[[#All],[Selected Region]:[Hrs]], 13, FALSE)</f>
        <v>#N/A</v>
      </c>
    </row>
    <row r="1317" spans="1:4">
      <c r="A1317">
        <v>1314</v>
      </c>
      <c r="B1317" s="2" t="e">
        <f>VLOOKUP(A1317, tblSalaries[[#All],[Selected Region]:[Salary in USD]], 6, FALSE)</f>
        <v>#N/A</v>
      </c>
      <c r="C1317" t="e">
        <f>VLOOKUP(A1317, tblSalaries[[#All],[Selected Region]:[Years of Experience]], 14, FALSE)</f>
        <v>#N/A</v>
      </c>
      <c r="D1317" t="e">
        <f>VLOOKUP(A1317, tblSalaries[[#All],[Selected Region]:[Hrs]], 13, FALSE)</f>
        <v>#N/A</v>
      </c>
    </row>
    <row r="1318" spans="1:4">
      <c r="A1318">
        <v>1315</v>
      </c>
      <c r="B1318" s="2" t="e">
        <f>VLOOKUP(A1318, tblSalaries[[#All],[Selected Region]:[Salary in USD]], 6, FALSE)</f>
        <v>#N/A</v>
      </c>
      <c r="C1318" t="e">
        <f>VLOOKUP(A1318, tblSalaries[[#All],[Selected Region]:[Years of Experience]], 14, FALSE)</f>
        <v>#N/A</v>
      </c>
      <c r="D1318" t="e">
        <f>VLOOKUP(A1318, tblSalaries[[#All],[Selected Region]:[Hrs]], 13, FALSE)</f>
        <v>#N/A</v>
      </c>
    </row>
    <row r="1319" spans="1:4">
      <c r="A1319">
        <v>1316</v>
      </c>
      <c r="B1319" s="2" t="e">
        <f>VLOOKUP(A1319, tblSalaries[[#All],[Selected Region]:[Salary in USD]], 6, FALSE)</f>
        <v>#N/A</v>
      </c>
      <c r="C1319" t="e">
        <f>VLOOKUP(A1319, tblSalaries[[#All],[Selected Region]:[Years of Experience]], 14, FALSE)</f>
        <v>#N/A</v>
      </c>
      <c r="D1319" t="e">
        <f>VLOOKUP(A1319, tblSalaries[[#All],[Selected Region]:[Hrs]], 13, FALSE)</f>
        <v>#N/A</v>
      </c>
    </row>
    <row r="1320" spans="1:4">
      <c r="A1320">
        <v>1317</v>
      </c>
      <c r="B1320" s="2" t="e">
        <f>VLOOKUP(A1320, tblSalaries[[#All],[Selected Region]:[Salary in USD]], 6, FALSE)</f>
        <v>#N/A</v>
      </c>
      <c r="C1320" t="e">
        <f>VLOOKUP(A1320, tblSalaries[[#All],[Selected Region]:[Years of Experience]], 14, FALSE)</f>
        <v>#N/A</v>
      </c>
      <c r="D1320" t="e">
        <f>VLOOKUP(A1320, tblSalaries[[#All],[Selected Region]:[Hrs]], 13, FALSE)</f>
        <v>#N/A</v>
      </c>
    </row>
    <row r="1321" spans="1:4">
      <c r="A1321">
        <v>1318</v>
      </c>
      <c r="B1321" s="2" t="e">
        <f>VLOOKUP(A1321, tblSalaries[[#All],[Selected Region]:[Salary in USD]], 6, FALSE)</f>
        <v>#N/A</v>
      </c>
      <c r="C1321" t="e">
        <f>VLOOKUP(A1321, tblSalaries[[#All],[Selected Region]:[Years of Experience]], 14, FALSE)</f>
        <v>#N/A</v>
      </c>
      <c r="D1321" t="e">
        <f>VLOOKUP(A1321, tblSalaries[[#All],[Selected Region]:[Hrs]], 13, FALSE)</f>
        <v>#N/A</v>
      </c>
    </row>
    <row r="1322" spans="1:4">
      <c r="A1322">
        <v>1319</v>
      </c>
      <c r="B1322" s="2" t="e">
        <f>VLOOKUP(A1322, tblSalaries[[#All],[Selected Region]:[Salary in USD]], 6, FALSE)</f>
        <v>#N/A</v>
      </c>
      <c r="C1322" t="e">
        <f>VLOOKUP(A1322, tblSalaries[[#All],[Selected Region]:[Years of Experience]], 14, FALSE)</f>
        <v>#N/A</v>
      </c>
      <c r="D1322" t="e">
        <f>VLOOKUP(A1322, tblSalaries[[#All],[Selected Region]:[Hrs]], 13, FALSE)</f>
        <v>#N/A</v>
      </c>
    </row>
    <row r="1323" spans="1:4">
      <c r="A1323">
        <v>1320</v>
      </c>
      <c r="B1323" s="2" t="e">
        <f>VLOOKUP(A1323, tblSalaries[[#All],[Selected Region]:[Salary in USD]], 6, FALSE)</f>
        <v>#N/A</v>
      </c>
      <c r="C1323" t="e">
        <f>VLOOKUP(A1323, tblSalaries[[#All],[Selected Region]:[Years of Experience]], 14, FALSE)</f>
        <v>#N/A</v>
      </c>
      <c r="D1323" t="e">
        <f>VLOOKUP(A1323, tblSalaries[[#All],[Selected Region]:[Hrs]], 13, FALSE)</f>
        <v>#N/A</v>
      </c>
    </row>
    <row r="1324" spans="1:4">
      <c r="A1324">
        <v>1321</v>
      </c>
      <c r="B1324" s="2" t="e">
        <f>VLOOKUP(A1324, tblSalaries[[#All],[Selected Region]:[Salary in USD]], 6, FALSE)</f>
        <v>#N/A</v>
      </c>
      <c r="C1324" t="e">
        <f>VLOOKUP(A1324, tblSalaries[[#All],[Selected Region]:[Years of Experience]], 14, FALSE)</f>
        <v>#N/A</v>
      </c>
      <c r="D1324" t="e">
        <f>VLOOKUP(A1324, tblSalaries[[#All],[Selected Region]:[Hrs]], 13, FALSE)</f>
        <v>#N/A</v>
      </c>
    </row>
    <row r="1325" spans="1:4">
      <c r="A1325">
        <v>1322</v>
      </c>
      <c r="B1325" s="2" t="e">
        <f>VLOOKUP(A1325, tblSalaries[[#All],[Selected Region]:[Salary in USD]], 6, FALSE)</f>
        <v>#N/A</v>
      </c>
      <c r="C1325" t="e">
        <f>VLOOKUP(A1325, tblSalaries[[#All],[Selected Region]:[Years of Experience]], 14, FALSE)</f>
        <v>#N/A</v>
      </c>
      <c r="D1325" t="e">
        <f>VLOOKUP(A1325, tblSalaries[[#All],[Selected Region]:[Hrs]], 13, FALSE)</f>
        <v>#N/A</v>
      </c>
    </row>
    <row r="1326" spans="1:4">
      <c r="A1326">
        <v>1323</v>
      </c>
      <c r="B1326" s="2" t="e">
        <f>VLOOKUP(A1326, tblSalaries[[#All],[Selected Region]:[Salary in USD]], 6, FALSE)</f>
        <v>#N/A</v>
      </c>
      <c r="C1326" t="e">
        <f>VLOOKUP(A1326, tblSalaries[[#All],[Selected Region]:[Years of Experience]], 14, FALSE)</f>
        <v>#N/A</v>
      </c>
      <c r="D1326" t="e">
        <f>VLOOKUP(A1326, tblSalaries[[#All],[Selected Region]:[Hrs]], 13, FALSE)</f>
        <v>#N/A</v>
      </c>
    </row>
    <row r="1327" spans="1:4">
      <c r="A1327">
        <v>1324</v>
      </c>
      <c r="B1327" s="2" t="e">
        <f>VLOOKUP(A1327, tblSalaries[[#All],[Selected Region]:[Salary in USD]], 6, FALSE)</f>
        <v>#N/A</v>
      </c>
      <c r="C1327" t="e">
        <f>VLOOKUP(A1327, tblSalaries[[#All],[Selected Region]:[Years of Experience]], 14, FALSE)</f>
        <v>#N/A</v>
      </c>
      <c r="D1327" t="e">
        <f>VLOOKUP(A1327, tblSalaries[[#All],[Selected Region]:[Hrs]], 13, FALSE)</f>
        <v>#N/A</v>
      </c>
    </row>
    <row r="1328" spans="1:4">
      <c r="A1328">
        <v>1325</v>
      </c>
      <c r="B1328" s="2" t="e">
        <f>VLOOKUP(A1328, tblSalaries[[#All],[Selected Region]:[Salary in USD]], 6, FALSE)</f>
        <v>#N/A</v>
      </c>
      <c r="C1328" t="e">
        <f>VLOOKUP(A1328, tblSalaries[[#All],[Selected Region]:[Years of Experience]], 14, FALSE)</f>
        <v>#N/A</v>
      </c>
      <c r="D1328" t="e">
        <f>VLOOKUP(A1328, tblSalaries[[#All],[Selected Region]:[Hrs]], 13, FALSE)</f>
        <v>#N/A</v>
      </c>
    </row>
    <row r="1329" spans="1:4">
      <c r="A1329">
        <v>1326</v>
      </c>
      <c r="B1329" s="2" t="e">
        <f>VLOOKUP(A1329, tblSalaries[[#All],[Selected Region]:[Salary in USD]], 6, FALSE)</f>
        <v>#N/A</v>
      </c>
      <c r="C1329" t="e">
        <f>VLOOKUP(A1329, tblSalaries[[#All],[Selected Region]:[Years of Experience]], 14, FALSE)</f>
        <v>#N/A</v>
      </c>
      <c r="D1329" t="e">
        <f>VLOOKUP(A1329, tblSalaries[[#All],[Selected Region]:[Hrs]], 13, FALSE)</f>
        <v>#N/A</v>
      </c>
    </row>
    <row r="1330" spans="1:4">
      <c r="A1330">
        <v>1327</v>
      </c>
      <c r="B1330" s="2" t="e">
        <f>VLOOKUP(A1330, tblSalaries[[#All],[Selected Region]:[Salary in USD]], 6, FALSE)</f>
        <v>#N/A</v>
      </c>
      <c r="C1330" t="e">
        <f>VLOOKUP(A1330, tblSalaries[[#All],[Selected Region]:[Years of Experience]], 14, FALSE)</f>
        <v>#N/A</v>
      </c>
      <c r="D1330" t="e">
        <f>VLOOKUP(A1330, tblSalaries[[#All],[Selected Region]:[Hrs]], 13, FALSE)</f>
        <v>#N/A</v>
      </c>
    </row>
    <row r="1331" spans="1:4">
      <c r="A1331">
        <v>1328</v>
      </c>
      <c r="B1331" s="2" t="e">
        <f>VLOOKUP(A1331, tblSalaries[[#All],[Selected Region]:[Salary in USD]], 6, FALSE)</f>
        <v>#N/A</v>
      </c>
      <c r="C1331" t="e">
        <f>VLOOKUP(A1331, tblSalaries[[#All],[Selected Region]:[Years of Experience]], 14, FALSE)</f>
        <v>#N/A</v>
      </c>
      <c r="D1331" t="e">
        <f>VLOOKUP(A1331, tblSalaries[[#All],[Selected Region]:[Hrs]], 13, FALSE)</f>
        <v>#N/A</v>
      </c>
    </row>
    <row r="1332" spans="1:4">
      <c r="A1332">
        <v>1329</v>
      </c>
      <c r="B1332" s="2" t="e">
        <f>VLOOKUP(A1332, tblSalaries[[#All],[Selected Region]:[Salary in USD]], 6, FALSE)</f>
        <v>#N/A</v>
      </c>
      <c r="C1332" t="e">
        <f>VLOOKUP(A1332, tblSalaries[[#All],[Selected Region]:[Years of Experience]], 14, FALSE)</f>
        <v>#N/A</v>
      </c>
      <c r="D1332" t="e">
        <f>VLOOKUP(A1332, tblSalaries[[#All],[Selected Region]:[Hrs]], 13, FALSE)</f>
        <v>#N/A</v>
      </c>
    </row>
    <row r="1333" spans="1:4">
      <c r="A1333">
        <v>1330</v>
      </c>
      <c r="B1333" s="2" t="e">
        <f>VLOOKUP(A1333, tblSalaries[[#All],[Selected Region]:[Salary in USD]], 6, FALSE)</f>
        <v>#N/A</v>
      </c>
      <c r="C1333" t="e">
        <f>VLOOKUP(A1333, tblSalaries[[#All],[Selected Region]:[Years of Experience]], 14, FALSE)</f>
        <v>#N/A</v>
      </c>
      <c r="D1333" t="e">
        <f>VLOOKUP(A1333, tblSalaries[[#All],[Selected Region]:[Hrs]], 13, FALSE)</f>
        <v>#N/A</v>
      </c>
    </row>
    <row r="1334" spans="1:4">
      <c r="A1334">
        <v>1331</v>
      </c>
      <c r="B1334" s="2" t="e">
        <f>VLOOKUP(A1334, tblSalaries[[#All],[Selected Region]:[Salary in USD]], 6, FALSE)</f>
        <v>#N/A</v>
      </c>
      <c r="C1334" t="e">
        <f>VLOOKUP(A1334, tblSalaries[[#All],[Selected Region]:[Years of Experience]], 14, FALSE)</f>
        <v>#N/A</v>
      </c>
      <c r="D1334" t="e">
        <f>VLOOKUP(A1334, tblSalaries[[#All],[Selected Region]:[Hrs]], 13, FALSE)</f>
        <v>#N/A</v>
      </c>
    </row>
    <row r="1335" spans="1:4">
      <c r="A1335">
        <v>1332</v>
      </c>
      <c r="B1335" s="2" t="e">
        <f>VLOOKUP(A1335, tblSalaries[[#All],[Selected Region]:[Salary in USD]], 6, FALSE)</f>
        <v>#N/A</v>
      </c>
      <c r="C1335" t="e">
        <f>VLOOKUP(A1335, tblSalaries[[#All],[Selected Region]:[Years of Experience]], 14, FALSE)</f>
        <v>#N/A</v>
      </c>
      <c r="D1335" t="e">
        <f>VLOOKUP(A1335, tblSalaries[[#All],[Selected Region]:[Hrs]], 13, FALSE)</f>
        <v>#N/A</v>
      </c>
    </row>
    <row r="1336" spans="1:4">
      <c r="A1336">
        <v>1333</v>
      </c>
      <c r="B1336" s="2" t="e">
        <f>VLOOKUP(A1336, tblSalaries[[#All],[Selected Region]:[Salary in USD]], 6, FALSE)</f>
        <v>#N/A</v>
      </c>
      <c r="C1336" t="e">
        <f>VLOOKUP(A1336, tblSalaries[[#All],[Selected Region]:[Years of Experience]], 14, FALSE)</f>
        <v>#N/A</v>
      </c>
      <c r="D1336" t="e">
        <f>VLOOKUP(A1336, tblSalaries[[#All],[Selected Region]:[Hrs]], 13, FALSE)</f>
        <v>#N/A</v>
      </c>
    </row>
    <row r="1337" spans="1:4">
      <c r="A1337">
        <v>1334</v>
      </c>
      <c r="B1337" s="2" t="e">
        <f>VLOOKUP(A1337, tblSalaries[[#All],[Selected Region]:[Salary in USD]], 6, FALSE)</f>
        <v>#N/A</v>
      </c>
      <c r="C1337" t="e">
        <f>VLOOKUP(A1337, tblSalaries[[#All],[Selected Region]:[Years of Experience]], 14, FALSE)</f>
        <v>#N/A</v>
      </c>
      <c r="D1337" t="e">
        <f>VLOOKUP(A1337, tblSalaries[[#All],[Selected Region]:[Hrs]], 13, FALSE)</f>
        <v>#N/A</v>
      </c>
    </row>
    <row r="1338" spans="1:4">
      <c r="A1338">
        <v>1335</v>
      </c>
      <c r="B1338" s="2" t="e">
        <f>VLOOKUP(A1338, tblSalaries[[#All],[Selected Region]:[Salary in USD]], 6, FALSE)</f>
        <v>#N/A</v>
      </c>
      <c r="C1338" t="e">
        <f>VLOOKUP(A1338, tblSalaries[[#All],[Selected Region]:[Years of Experience]], 14, FALSE)</f>
        <v>#N/A</v>
      </c>
      <c r="D1338" t="e">
        <f>VLOOKUP(A1338, tblSalaries[[#All],[Selected Region]:[Hrs]], 13, FALSE)</f>
        <v>#N/A</v>
      </c>
    </row>
    <row r="1339" spans="1:4">
      <c r="A1339">
        <v>1336</v>
      </c>
      <c r="B1339" s="2" t="e">
        <f>VLOOKUP(A1339, tblSalaries[[#All],[Selected Region]:[Salary in USD]], 6, FALSE)</f>
        <v>#N/A</v>
      </c>
      <c r="C1339" t="e">
        <f>VLOOKUP(A1339, tblSalaries[[#All],[Selected Region]:[Years of Experience]], 14, FALSE)</f>
        <v>#N/A</v>
      </c>
      <c r="D1339" t="e">
        <f>VLOOKUP(A1339, tblSalaries[[#All],[Selected Region]:[Hrs]], 13, FALSE)</f>
        <v>#N/A</v>
      </c>
    </row>
    <row r="1340" spans="1:4">
      <c r="A1340">
        <v>1337</v>
      </c>
      <c r="B1340" s="2" t="e">
        <f>VLOOKUP(A1340, tblSalaries[[#All],[Selected Region]:[Salary in USD]], 6, FALSE)</f>
        <v>#N/A</v>
      </c>
      <c r="C1340" t="e">
        <f>VLOOKUP(A1340, tblSalaries[[#All],[Selected Region]:[Years of Experience]], 14, FALSE)</f>
        <v>#N/A</v>
      </c>
      <c r="D1340" t="e">
        <f>VLOOKUP(A1340, tblSalaries[[#All],[Selected Region]:[Hrs]], 13, FALSE)</f>
        <v>#N/A</v>
      </c>
    </row>
    <row r="1341" spans="1:4">
      <c r="A1341">
        <v>1338</v>
      </c>
      <c r="B1341" s="2" t="e">
        <f>VLOOKUP(A1341, tblSalaries[[#All],[Selected Region]:[Salary in USD]], 6, FALSE)</f>
        <v>#N/A</v>
      </c>
      <c r="C1341" t="e">
        <f>VLOOKUP(A1341, tblSalaries[[#All],[Selected Region]:[Years of Experience]], 14, FALSE)</f>
        <v>#N/A</v>
      </c>
      <c r="D1341" t="e">
        <f>VLOOKUP(A1341, tblSalaries[[#All],[Selected Region]:[Hrs]], 13, FALSE)</f>
        <v>#N/A</v>
      </c>
    </row>
    <row r="1342" spans="1:4">
      <c r="A1342">
        <v>1339</v>
      </c>
      <c r="B1342" s="2" t="e">
        <f>VLOOKUP(A1342, tblSalaries[[#All],[Selected Region]:[Salary in USD]], 6, FALSE)</f>
        <v>#N/A</v>
      </c>
      <c r="C1342" t="e">
        <f>VLOOKUP(A1342, tblSalaries[[#All],[Selected Region]:[Years of Experience]], 14, FALSE)</f>
        <v>#N/A</v>
      </c>
      <c r="D1342" t="e">
        <f>VLOOKUP(A1342, tblSalaries[[#All],[Selected Region]:[Hrs]], 13, FALSE)</f>
        <v>#N/A</v>
      </c>
    </row>
    <row r="1343" spans="1:4">
      <c r="A1343">
        <v>1340</v>
      </c>
      <c r="B1343" s="2" t="e">
        <f>VLOOKUP(A1343, tblSalaries[[#All],[Selected Region]:[Salary in USD]], 6, FALSE)</f>
        <v>#N/A</v>
      </c>
      <c r="C1343" t="e">
        <f>VLOOKUP(A1343, tblSalaries[[#All],[Selected Region]:[Years of Experience]], 14, FALSE)</f>
        <v>#N/A</v>
      </c>
      <c r="D1343" t="e">
        <f>VLOOKUP(A1343, tblSalaries[[#All],[Selected Region]:[Hrs]], 13, FALSE)</f>
        <v>#N/A</v>
      </c>
    </row>
    <row r="1344" spans="1:4">
      <c r="A1344">
        <v>1341</v>
      </c>
      <c r="B1344" s="2" t="e">
        <f>VLOOKUP(A1344, tblSalaries[[#All],[Selected Region]:[Salary in USD]], 6, FALSE)</f>
        <v>#N/A</v>
      </c>
      <c r="C1344" t="e">
        <f>VLOOKUP(A1344, tblSalaries[[#All],[Selected Region]:[Years of Experience]], 14, FALSE)</f>
        <v>#N/A</v>
      </c>
      <c r="D1344" t="e">
        <f>VLOOKUP(A1344, tblSalaries[[#All],[Selected Region]:[Hrs]], 13, FALSE)</f>
        <v>#N/A</v>
      </c>
    </row>
    <row r="1345" spans="1:4">
      <c r="A1345">
        <v>1342</v>
      </c>
      <c r="B1345" s="2" t="e">
        <f>VLOOKUP(A1345, tblSalaries[[#All],[Selected Region]:[Salary in USD]], 6, FALSE)</f>
        <v>#N/A</v>
      </c>
      <c r="C1345" t="e">
        <f>VLOOKUP(A1345, tblSalaries[[#All],[Selected Region]:[Years of Experience]], 14, FALSE)</f>
        <v>#N/A</v>
      </c>
      <c r="D1345" t="e">
        <f>VLOOKUP(A1345, tblSalaries[[#All],[Selected Region]:[Hrs]], 13, FALSE)</f>
        <v>#N/A</v>
      </c>
    </row>
    <row r="1346" spans="1:4">
      <c r="A1346">
        <v>1343</v>
      </c>
      <c r="B1346" s="2" t="e">
        <f>VLOOKUP(A1346, tblSalaries[[#All],[Selected Region]:[Salary in USD]], 6, FALSE)</f>
        <v>#N/A</v>
      </c>
      <c r="C1346" t="e">
        <f>VLOOKUP(A1346, tblSalaries[[#All],[Selected Region]:[Years of Experience]], 14, FALSE)</f>
        <v>#N/A</v>
      </c>
      <c r="D1346" t="e">
        <f>VLOOKUP(A1346, tblSalaries[[#All],[Selected Region]:[Hrs]], 13, FALSE)</f>
        <v>#N/A</v>
      </c>
    </row>
    <row r="1347" spans="1:4">
      <c r="A1347">
        <v>1344</v>
      </c>
      <c r="B1347" s="2" t="e">
        <f>VLOOKUP(A1347, tblSalaries[[#All],[Selected Region]:[Salary in USD]], 6, FALSE)</f>
        <v>#N/A</v>
      </c>
      <c r="C1347" t="e">
        <f>VLOOKUP(A1347, tblSalaries[[#All],[Selected Region]:[Years of Experience]], 14, FALSE)</f>
        <v>#N/A</v>
      </c>
      <c r="D1347" t="e">
        <f>VLOOKUP(A1347, tblSalaries[[#All],[Selected Region]:[Hrs]], 13, FALSE)</f>
        <v>#N/A</v>
      </c>
    </row>
    <row r="1348" spans="1:4">
      <c r="A1348">
        <v>1345</v>
      </c>
      <c r="B1348" s="2" t="e">
        <f>VLOOKUP(A1348, tblSalaries[[#All],[Selected Region]:[Salary in USD]], 6, FALSE)</f>
        <v>#N/A</v>
      </c>
      <c r="C1348" t="e">
        <f>VLOOKUP(A1348, tblSalaries[[#All],[Selected Region]:[Years of Experience]], 14, FALSE)</f>
        <v>#N/A</v>
      </c>
      <c r="D1348" t="e">
        <f>VLOOKUP(A1348, tblSalaries[[#All],[Selected Region]:[Hrs]], 13, FALSE)</f>
        <v>#N/A</v>
      </c>
    </row>
    <row r="1349" spans="1:4">
      <c r="A1349">
        <v>1346</v>
      </c>
      <c r="B1349" s="2" t="e">
        <f>VLOOKUP(A1349, tblSalaries[[#All],[Selected Region]:[Salary in USD]], 6, FALSE)</f>
        <v>#N/A</v>
      </c>
      <c r="C1349" t="e">
        <f>VLOOKUP(A1349, tblSalaries[[#All],[Selected Region]:[Years of Experience]], 14, FALSE)</f>
        <v>#N/A</v>
      </c>
      <c r="D1349" t="e">
        <f>VLOOKUP(A1349, tblSalaries[[#All],[Selected Region]:[Hrs]], 13, FALSE)</f>
        <v>#N/A</v>
      </c>
    </row>
    <row r="1350" spans="1:4">
      <c r="A1350">
        <v>1347</v>
      </c>
      <c r="B1350" s="2" t="e">
        <f>VLOOKUP(A1350, tblSalaries[[#All],[Selected Region]:[Salary in USD]], 6, FALSE)</f>
        <v>#N/A</v>
      </c>
      <c r="C1350" t="e">
        <f>VLOOKUP(A1350, tblSalaries[[#All],[Selected Region]:[Years of Experience]], 14, FALSE)</f>
        <v>#N/A</v>
      </c>
      <c r="D1350" t="e">
        <f>VLOOKUP(A1350, tblSalaries[[#All],[Selected Region]:[Hrs]], 13, FALSE)</f>
        <v>#N/A</v>
      </c>
    </row>
    <row r="1351" spans="1:4">
      <c r="A1351">
        <v>1348</v>
      </c>
      <c r="B1351" s="2" t="e">
        <f>VLOOKUP(A1351, tblSalaries[[#All],[Selected Region]:[Salary in USD]], 6, FALSE)</f>
        <v>#N/A</v>
      </c>
      <c r="C1351" t="e">
        <f>VLOOKUP(A1351, tblSalaries[[#All],[Selected Region]:[Years of Experience]], 14, FALSE)</f>
        <v>#N/A</v>
      </c>
      <c r="D1351" t="e">
        <f>VLOOKUP(A1351, tblSalaries[[#All],[Selected Region]:[Hrs]], 13, FALSE)</f>
        <v>#N/A</v>
      </c>
    </row>
    <row r="1352" spans="1:4">
      <c r="A1352">
        <v>1349</v>
      </c>
      <c r="B1352" s="2" t="e">
        <f>VLOOKUP(A1352, tblSalaries[[#All],[Selected Region]:[Salary in USD]], 6, FALSE)</f>
        <v>#N/A</v>
      </c>
      <c r="C1352" t="e">
        <f>VLOOKUP(A1352, tblSalaries[[#All],[Selected Region]:[Years of Experience]], 14, FALSE)</f>
        <v>#N/A</v>
      </c>
      <c r="D1352" t="e">
        <f>VLOOKUP(A1352, tblSalaries[[#All],[Selected Region]:[Hrs]], 13, FALSE)</f>
        <v>#N/A</v>
      </c>
    </row>
    <row r="1353" spans="1:4">
      <c r="A1353">
        <v>1350</v>
      </c>
      <c r="B1353" s="2" t="e">
        <f>VLOOKUP(A1353, tblSalaries[[#All],[Selected Region]:[Salary in USD]], 6, FALSE)</f>
        <v>#N/A</v>
      </c>
      <c r="C1353" t="e">
        <f>VLOOKUP(A1353, tblSalaries[[#All],[Selected Region]:[Years of Experience]], 14, FALSE)</f>
        <v>#N/A</v>
      </c>
      <c r="D1353" t="e">
        <f>VLOOKUP(A1353, tblSalaries[[#All],[Selected Region]:[Hrs]], 13, FALSE)</f>
        <v>#N/A</v>
      </c>
    </row>
    <row r="1354" spans="1:4">
      <c r="A1354">
        <v>1351</v>
      </c>
      <c r="B1354" s="2" t="e">
        <f>VLOOKUP(A1354, tblSalaries[[#All],[Selected Region]:[Salary in USD]], 6, FALSE)</f>
        <v>#N/A</v>
      </c>
      <c r="C1354" t="e">
        <f>VLOOKUP(A1354, tblSalaries[[#All],[Selected Region]:[Years of Experience]], 14, FALSE)</f>
        <v>#N/A</v>
      </c>
      <c r="D1354" t="e">
        <f>VLOOKUP(A1354, tblSalaries[[#All],[Selected Region]:[Hrs]], 13, FALSE)</f>
        <v>#N/A</v>
      </c>
    </row>
    <row r="1355" spans="1:4">
      <c r="A1355">
        <v>1352</v>
      </c>
      <c r="B1355" s="2" t="e">
        <f>VLOOKUP(A1355, tblSalaries[[#All],[Selected Region]:[Salary in USD]], 6, FALSE)</f>
        <v>#N/A</v>
      </c>
      <c r="C1355" t="e">
        <f>VLOOKUP(A1355, tblSalaries[[#All],[Selected Region]:[Years of Experience]], 14, FALSE)</f>
        <v>#N/A</v>
      </c>
      <c r="D1355" t="e">
        <f>VLOOKUP(A1355, tblSalaries[[#All],[Selected Region]:[Hrs]], 13, FALSE)</f>
        <v>#N/A</v>
      </c>
    </row>
    <row r="1356" spans="1:4">
      <c r="A1356">
        <v>1353</v>
      </c>
      <c r="B1356" s="2" t="e">
        <f>VLOOKUP(A1356, tblSalaries[[#All],[Selected Region]:[Salary in USD]], 6, FALSE)</f>
        <v>#N/A</v>
      </c>
      <c r="C1356" t="e">
        <f>VLOOKUP(A1356, tblSalaries[[#All],[Selected Region]:[Years of Experience]], 14, FALSE)</f>
        <v>#N/A</v>
      </c>
      <c r="D1356" t="e">
        <f>VLOOKUP(A1356, tblSalaries[[#All],[Selected Region]:[Hrs]], 13, FALSE)</f>
        <v>#N/A</v>
      </c>
    </row>
    <row r="1357" spans="1:4">
      <c r="A1357">
        <v>1354</v>
      </c>
      <c r="B1357" s="2" t="e">
        <f>VLOOKUP(A1357, tblSalaries[[#All],[Selected Region]:[Salary in USD]], 6, FALSE)</f>
        <v>#N/A</v>
      </c>
      <c r="C1357" t="e">
        <f>VLOOKUP(A1357, tblSalaries[[#All],[Selected Region]:[Years of Experience]], 14, FALSE)</f>
        <v>#N/A</v>
      </c>
      <c r="D1357" t="e">
        <f>VLOOKUP(A1357, tblSalaries[[#All],[Selected Region]:[Hrs]], 13, FALSE)</f>
        <v>#N/A</v>
      </c>
    </row>
    <row r="1358" spans="1:4">
      <c r="A1358">
        <v>1355</v>
      </c>
      <c r="B1358" s="2" t="e">
        <f>VLOOKUP(A1358, tblSalaries[[#All],[Selected Region]:[Salary in USD]], 6, FALSE)</f>
        <v>#N/A</v>
      </c>
      <c r="C1358" t="e">
        <f>VLOOKUP(A1358, tblSalaries[[#All],[Selected Region]:[Years of Experience]], 14, FALSE)</f>
        <v>#N/A</v>
      </c>
      <c r="D1358" t="e">
        <f>VLOOKUP(A1358, tblSalaries[[#All],[Selected Region]:[Hrs]], 13, FALSE)</f>
        <v>#N/A</v>
      </c>
    </row>
    <row r="1359" spans="1:4">
      <c r="A1359">
        <v>1356</v>
      </c>
      <c r="B1359" s="2" t="e">
        <f>VLOOKUP(A1359, tblSalaries[[#All],[Selected Region]:[Salary in USD]], 6, FALSE)</f>
        <v>#N/A</v>
      </c>
      <c r="C1359" t="e">
        <f>VLOOKUP(A1359, tblSalaries[[#All],[Selected Region]:[Years of Experience]], 14, FALSE)</f>
        <v>#N/A</v>
      </c>
      <c r="D1359" t="e">
        <f>VLOOKUP(A1359, tblSalaries[[#All],[Selected Region]:[Hrs]], 13, FALSE)</f>
        <v>#N/A</v>
      </c>
    </row>
    <row r="1360" spans="1:4">
      <c r="A1360">
        <v>1357</v>
      </c>
      <c r="B1360" s="2" t="e">
        <f>VLOOKUP(A1360, tblSalaries[[#All],[Selected Region]:[Salary in USD]], 6, FALSE)</f>
        <v>#N/A</v>
      </c>
      <c r="C1360" t="e">
        <f>VLOOKUP(A1360, tblSalaries[[#All],[Selected Region]:[Years of Experience]], 14, FALSE)</f>
        <v>#N/A</v>
      </c>
      <c r="D1360" t="e">
        <f>VLOOKUP(A1360, tblSalaries[[#All],[Selected Region]:[Hrs]], 13, FALSE)</f>
        <v>#N/A</v>
      </c>
    </row>
    <row r="1361" spans="1:4">
      <c r="A1361">
        <v>1358</v>
      </c>
      <c r="B1361" s="2" t="e">
        <f>VLOOKUP(A1361, tblSalaries[[#All],[Selected Region]:[Salary in USD]], 6, FALSE)</f>
        <v>#N/A</v>
      </c>
      <c r="C1361" t="e">
        <f>VLOOKUP(A1361, tblSalaries[[#All],[Selected Region]:[Years of Experience]], 14, FALSE)</f>
        <v>#N/A</v>
      </c>
      <c r="D1361" t="e">
        <f>VLOOKUP(A1361, tblSalaries[[#All],[Selected Region]:[Hrs]], 13, FALSE)</f>
        <v>#N/A</v>
      </c>
    </row>
    <row r="1362" spans="1:4">
      <c r="A1362">
        <v>1359</v>
      </c>
      <c r="B1362" s="2" t="e">
        <f>VLOOKUP(A1362, tblSalaries[[#All],[Selected Region]:[Salary in USD]], 6, FALSE)</f>
        <v>#N/A</v>
      </c>
      <c r="C1362" t="e">
        <f>VLOOKUP(A1362, tblSalaries[[#All],[Selected Region]:[Years of Experience]], 14, FALSE)</f>
        <v>#N/A</v>
      </c>
      <c r="D1362" t="e">
        <f>VLOOKUP(A1362, tblSalaries[[#All],[Selected Region]:[Hrs]], 13, FALSE)</f>
        <v>#N/A</v>
      </c>
    </row>
    <row r="1363" spans="1:4">
      <c r="A1363">
        <v>1360</v>
      </c>
      <c r="B1363" s="2" t="e">
        <f>VLOOKUP(A1363, tblSalaries[[#All],[Selected Region]:[Salary in USD]], 6, FALSE)</f>
        <v>#N/A</v>
      </c>
      <c r="C1363" t="e">
        <f>VLOOKUP(A1363, tblSalaries[[#All],[Selected Region]:[Years of Experience]], 14, FALSE)</f>
        <v>#N/A</v>
      </c>
      <c r="D1363" t="e">
        <f>VLOOKUP(A1363, tblSalaries[[#All],[Selected Region]:[Hrs]], 13, FALSE)</f>
        <v>#N/A</v>
      </c>
    </row>
    <row r="1364" spans="1:4">
      <c r="A1364">
        <v>1361</v>
      </c>
      <c r="B1364" s="2" t="e">
        <f>VLOOKUP(A1364, tblSalaries[[#All],[Selected Region]:[Salary in USD]], 6, FALSE)</f>
        <v>#N/A</v>
      </c>
      <c r="C1364" t="e">
        <f>VLOOKUP(A1364, tblSalaries[[#All],[Selected Region]:[Years of Experience]], 14, FALSE)</f>
        <v>#N/A</v>
      </c>
      <c r="D1364" t="e">
        <f>VLOOKUP(A1364, tblSalaries[[#All],[Selected Region]:[Hrs]], 13, FALSE)</f>
        <v>#N/A</v>
      </c>
    </row>
    <row r="1365" spans="1:4">
      <c r="A1365">
        <v>1362</v>
      </c>
      <c r="B1365" s="2" t="e">
        <f>VLOOKUP(A1365, tblSalaries[[#All],[Selected Region]:[Salary in USD]], 6, FALSE)</f>
        <v>#N/A</v>
      </c>
      <c r="C1365" t="e">
        <f>VLOOKUP(A1365, tblSalaries[[#All],[Selected Region]:[Years of Experience]], 14, FALSE)</f>
        <v>#N/A</v>
      </c>
      <c r="D1365" t="e">
        <f>VLOOKUP(A1365, tblSalaries[[#All],[Selected Region]:[Hrs]], 13, FALSE)</f>
        <v>#N/A</v>
      </c>
    </row>
    <row r="1366" spans="1:4">
      <c r="A1366">
        <v>1363</v>
      </c>
      <c r="B1366" s="2" t="e">
        <f>VLOOKUP(A1366, tblSalaries[[#All],[Selected Region]:[Salary in USD]], 6, FALSE)</f>
        <v>#N/A</v>
      </c>
      <c r="C1366" t="e">
        <f>VLOOKUP(A1366, tblSalaries[[#All],[Selected Region]:[Years of Experience]], 14, FALSE)</f>
        <v>#N/A</v>
      </c>
      <c r="D1366" t="e">
        <f>VLOOKUP(A1366, tblSalaries[[#All],[Selected Region]:[Hrs]], 13, FALSE)</f>
        <v>#N/A</v>
      </c>
    </row>
    <row r="1367" spans="1:4">
      <c r="A1367">
        <v>1364</v>
      </c>
      <c r="B1367" s="2" t="e">
        <f>VLOOKUP(A1367, tblSalaries[[#All],[Selected Region]:[Salary in USD]], 6, FALSE)</f>
        <v>#N/A</v>
      </c>
      <c r="C1367" t="e">
        <f>VLOOKUP(A1367, tblSalaries[[#All],[Selected Region]:[Years of Experience]], 14, FALSE)</f>
        <v>#N/A</v>
      </c>
      <c r="D1367" t="e">
        <f>VLOOKUP(A1367, tblSalaries[[#All],[Selected Region]:[Hrs]], 13, FALSE)</f>
        <v>#N/A</v>
      </c>
    </row>
    <row r="1368" spans="1:4">
      <c r="A1368">
        <v>1365</v>
      </c>
      <c r="B1368" s="2" t="e">
        <f>VLOOKUP(A1368, tblSalaries[[#All],[Selected Region]:[Salary in USD]], 6, FALSE)</f>
        <v>#N/A</v>
      </c>
      <c r="C1368" t="e">
        <f>VLOOKUP(A1368, tblSalaries[[#All],[Selected Region]:[Years of Experience]], 14, FALSE)</f>
        <v>#N/A</v>
      </c>
      <c r="D1368" t="e">
        <f>VLOOKUP(A1368, tblSalaries[[#All],[Selected Region]:[Hrs]], 13, FALSE)</f>
        <v>#N/A</v>
      </c>
    </row>
    <row r="1369" spans="1:4">
      <c r="A1369">
        <v>1366</v>
      </c>
      <c r="B1369" s="2" t="e">
        <f>VLOOKUP(A1369, tblSalaries[[#All],[Selected Region]:[Salary in USD]], 6, FALSE)</f>
        <v>#N/A</v>
      </c>
      <c r="C1369" t="e">
        <f>VLOOKUP(A1369, tblSalaries[[#All],[Selected Region]:[Years of Experience]], 14, FALSE)</f>
        <v>#N/A</v>
      </c>
      <c r="D1369" t="e">
        <f>VLOOKUP(A1369, tblSalaries[[#All],[Selected Region]:[Hrs]], 13, FALSE)</f>
        <v>#N/A</v>
      </c>
    </row>
    <row r="1370" spans="1:4">
      <c r="A1370">
        <v>1367</v>
      </c>
      <c r="B1370" s="2" t="e">
        <f>VLOOKUP(A1370, tblSalaries[[#All],[Selected Region]:[Salary in USD]], 6, FALSE)</f>
        <v>#N/A</v>
      </c>
      <c r="C1370" t="e">
        <f>VLOOKUP(A1370, tblSalaries[[#All],[Selected Region]:[Years of Experience]], 14, FALSE)</f>
        <v>#N/A</v>
      </c>
      <c r="D1370" t="e">
        <f>VLOOKUP(A1370, tblSalaries[[#All],[Selected Region]:[Hrs]], 13, FALSE)</f>
        <v>#N/A</v>
      </c>
    </row>
    <row r="1371" spans="1:4">
      <c r="A1371">
        <v>1368</v>
      </c>
      <c r="B1371" s="2" t="e">
        <f>VLOOKUP(A1371, tblSalaries[[#All],[Selected Region]:[Salary in USD]], 6, FALSE)</f>
        <v>#N/A</v>
      </c>
      <c r="C1371" t="e">
        <f>VLOOKUP(A1371, tblSalaries[[#All],[Selected Region]:[Years of Experience]], 14, FALSE)</f>
        <v>#N/A</v>
      </c>
      <c r="D1371" t="e">
        <f>VLOOKUP(A1371, tblSalaries[[#All],[Selected Region]:[Hrs]], 13, FALSE)</f>
        <v>#N/A</v>
      </c>
    </row>
    <row r="1372" spans="1:4">
      <c r="A1372">
        <v>1369</v>
      </c>
      <c r="B1372" s="2" t="e">
        <f>VLOOKUP(A1372, tblSalaries[[#All],[Selected Region]:[Salary in USD]], 6, FALSE)</f>
        <v>#N/A</v>
      </c>
      <c r="C1372" t="e">
        <f>VLOOKUP(A1372, tblSalaries[[#All],[Selected Region]:[Years of Experience]], 14, FALSE)</f>
        <v>#N/A</v>
      </c>
      <c r="D1372" t="e">
        <f>VLOOKUP(A1372, tblSalaries[[#All],[Selected Region]:[Hrs]], 13, FALSE)</f>
        <v>#N/A</v>
      </c>
    </row>
    <row r="1373" spans="1:4">
      <c r="A1373">
        <v>1370</v>
      </c>
      <c r="B1373" s="2" t="e">
        <f>VLOOKUP(A1373, tblSalaries[[#All],[Selected Region]:[Salary in USD]], 6, FALSE)</f>
        <v>#N/A</v>
      </c>
      <c r="C1373" t="e">
        <f>VLOOKUP(A1373, tblSalaries[[#All],[Selected Region]:[Years of Experience]], 14, FALSE)</f>
        <v>#N/A</v>
      </c>
      <c r="D1373" t="e">
        <f>VLOOKUP(A1373, tblSalaries[[#All],[Selected Region]:[Hrs]], 13, FALSE)</f>
        <v>#N/A</v>
      </c>
    </row>
    <row r="1374" spans="1:4">
      <c r="A1374">
        <v>1371</v>
      </c>
      <c r="B1374" s="2" t="e">
        <f>VLOOKUP(A1374, tblSalaries[[#All],[Selected Region]:[Salary in USD]], 6, FALSE)</f>
        <v>#N/A</v>
      </c>
      <c r="C1374" t="e">
        <f>VLOOKUP(A1374, tblSalaries[[#All],[Selected Region]:[Years of Experience]], 14, FALSE)</f>
        <v>#N/A</v>
      </c>
      <c r="D1374" t="e">
        <f>VLOOKUP(A1374, tblSalaries[[#All],[Selected Region]:[Hrs]], 13, FALSE)</f>
        <v>#N/A</v>
      </c>
    </row>
    <row r="1375" spans="1:4">
      <c r="A1375">
        <v>1372</v>
      </c>
      <c r="B1375" s="2" t="e">
        <f>VLOOKUP(A1375, tblSalaries[[#All],[Selected Region]:[Salary in USD]], 6, FALSE)</f>
        <v>#N/A</v>
      </c>
      <c r="C1375" t="e">
        <f>VLOOKUP(A1375, tblSalaries[[#All],[Selected Region]:[Years of Experience]], 14, FALSE)</f>
        <v>#N/A</v>
      </c>
      <c r="D1375" t="e">
        <f>VLOOKUP(A1375, tblSalaries[[#All],[Selected Region]:[Hrs]], 13, FALSE)</f>
        <v>#N/A</v>
      </c>
    </row>
    <row r="1376" spans="1:4">
      <c r="A1376">
        <v>1373</v>
      </c>
      <c r="B1376" s="2" t="e">
        <f>VLOOKUP(A1376, tblSalaries[[#All],[Selected Region]:[Salary in USD]], 6, FALSE)</f>
        <v>#N/A</v>
      </c>
      <c r="C1376" t="e">
        <f>VLOOKUP(A1376, tblSalaries[[#All],[Selected Region]:[Years of Experience]], 14, FALSE)</f>
        <v>#N/A</v>
      </c>
      <c r="D1376" t="e">
        <f>VLOOKUP(A1376, tblSalaries[[#All],[Selected Region]:[Hrs]], 13, FALSE)</f>
        <v>#N/A</v>
      </c>
    </row>
    <row r="1377" spans="1:4">
      <c r="A1377">
        <v>1374</v>
      </c>
      <c r="B1377" s="2" t="e">
        <f>VLOOKUP(A1377, tblSalaries[[#All],[Selected Region]:[Salary in USD]], 6, FALSE)</f>
        <v>#N/A</v>
      </c>
      <c r="C1377" t="e">
        <f>VLOOKUP(A1377, tblSalaries[[#All],[Selected Region]:[Years of Experience]], 14, FALSE)</f>
        <v>#N/A</v>
      </c>
      <c r="D1377" t="e">
        <f>VLOOKUP(A1377, tblSalaries[[#All],[Selected Region]:[Hrs]], 13, FALSE)</f>
        <v>#N/A</v>
      </c>
    </row>
    <row r="1378" spans="1:4">
      <c r="A1378">
        <v>1375</v>
      </c>
      <c r="B1378" s="2" t="e">
        <f>VLOOKUP(A1378, tblSalaries[[#All],[Selected Region]:[Salary in USD]], 6, FALSE)</f>
        <v>#N/A</v>
      </c>
      <c r="C1378" t="e">
        <f>VLOOKUP(A1378, tblSalaries[[#All],[Selected Region]:[Years of Experience]], 14, FALSE)</f>
        <v>#N/A</v>
      </c>
      <c r="D1378" t="e">
        <f>VLOOKUP(A1378, tblSalaries[[#All],[Selected Region]:[Hrs]], 13, FALSE)</f>
        <v>#N/A</v>
      </c>
    </row>
    <row r="1379" spans="1:4">
      <c r="A1379">
        <v>1376</v>
      </c>
      <c r="B1379" s="2" t="e">
        <f>VLOOKUP(A1379, tblSalaries[[#All],[Selected Region]:[Salary in USD]], 6, FALSE)</f>
        <v>#N/A</v>
      </c>
      <c r="C1379" t="e">
        <f>VLOOKUP(A1379, tblSalaries[[#All],[Selected Region]:[Years of Experience]], 14, FALSE)</f>
        <v>#N/A</v>
      </c>
      <c r="D1379" t="e">
        <f>VLOOKUP(A1379, tblSalaries[[#All],[Selected Region]:[Hrs]], 13, FALSE)</f>
        <v>#N/A</v>
      </c>
    </row>
    <row r="1380" spans="1:4">
      <c r="A1380">
        <v>1377</v>
      </c>
      <c r="B1380" s="2" t="e">
        <f>VLOOKUP(A1380, tblSalaries[[#All],[Selected Region]:[Salary in USD]], 6, FALSE)</f>
        <v>#N/A</v>
      </c>
      <c r="C1380" t="e">
        <f>VLOOKUP(A1380, tblSalaries[[#All],[Selected Region]:[Years of Experience]], 14, FALSE)</f>
        <v>#N/A</v>
      </c>
      <c r="D1380" t="e">
        <f>VLOOKUP(A1380, tblSalaries[[#All],[Selected Region]:[Hrs]], 13, FALSE)</f>
        <v>#N/A</v>
      </c>
    </row>
    <row r="1381" spans="1:4">
      <c r="A1381">
        <v>1378</v>
      </c>
      <c r="B1381" s="2" t="e">
        <f>VLOOKUP(A1381, tblSalaries[[#All],[Selected Region]:[Salary in USD]], 6, FALSE)</f>
        <v>#N/A</v>
      </c>
      <c r="C1381" t="e">
        <f>VLOOKUP(A1381, tblSalaries[[#All],[Selected Region]:[Years of Experience]], 14, FALSE)</f>
        <v>#N/A</v>
      </c>
      <c r="D1381" t="e">
        <f>VLOOKUP(A1381, tblSalaries[[#All],[Selected Region]:[Hrs]], 13, FALSE)</f>
        <v>#N/A</v>
      </c>
    </row>
    <row r="1382" spans="1:4">
      <c r="A1382">
        <v>1379</v>
      </c>
      <c r="B1382" s="2" t="e">
        <f>VLOOKUP(A1382, tblSalaries[[#All],[Selected Region]:[Salary in USD]], 6, FALSE)</f>
        <v>#N/A</v>
      </c>
      <c r="C1382" t="e">
        <f>VLOOKUP(A1382, tblSalaries[[#All],[Selected Region]:[Years of Experience]], 14, FALSE)</f>
        <v>#N/A</v>
      </c>
      <c r="D1382" t="e">
        <f>VLOOKUP(A1382, tblSalaries[[#All],[Selected Region]:[Hrs]], 13, FALSE)</f>
        <v>#N/A</v>
      </c>
    </row>
    <row r="1383" spans="1:4">
      <c r="A1383">
        <v>1380</v>
      </c>
      <c r="B1383" s="2" t="e">
        <f>VLOOKUP(A1383, tblSalaries[[#All],[Selected Region]:[Salary in USD]], 6, FALSE)</f>
        <v>#N/A</v>
      </c>
      <c r="C1383" t="e">
        <f>VLOOKUP(A1383, tblSalaries[[#All],[Selected Region]:[Years of Experience]], 14, FALSE)</f>
        <v>#N/A</v>
      </c>
      <c r="D1383" t="e">
        <f>VLOOKUP(A1383, tblSalaries[[#All],[Selected Region]:[Hrs]], 13, FALSE)</f>
        <v>#N/A</v>
      </c>
    </row>
    <row r="1384" spans="1:4">
      <c r="A1384">
        <v>1381</v>
      </c>
      <c r="B1384" s="2" t="e">
        <f>VLOOKUP(A1384, tblSalaries[[#All],[Selected Region]:[Salary in USD]], 6, FALSE)</f>
        <v>#N/A</v>
      </c>
      <c r="C1384" t="e">
        <f>VLOOKUP(A1384, tblSalaries[[#All],[Selected Region]:[Years of Experience]], 14, FALSE)</f>
        <v>#N/A</v>
      </c>
      <c r="D1384" t="e">
        <f>VLOOKUP(A1384, tblSalaries[[#All],[Selected Region]:[Hrs]], 13, FALSE)</f>
        <v>#N/A</v>
      </c>
    </row>
    <row r="1385" spans="1:4">
      <c r="A1385">
        <v>1382</v>
      </c>
      <c r="B1385" s="2" t="e">
        <f>VLOOKUP(A1385, tblSalaries[[#All],[Selected Region]:[Salary in USD]], 6, FALSE)</f>
        <v>#N/A</v>
      </c>
      <c r="C1385" t="e">
        <f>VLOOKUP(A1385, tblSalaries[[#All],[Selected Region]:[Years of Experience]], 14, FALSE)</f>
        <v>#N/A</v>
      </c>
      <c r="D1385" t="e">
        <f>VLOOKUP(A1385, tblSalaries[[#All],[Selected Region]:[Hrs]], 13, FALSE)</f>
        <v>#N/A</v>
      </c>
    </row>
    <row r="1386" spans="1:4">
      <c r="A1386">
        <v>1383</v>
      </c>
      <c r="B1386" s="2" t="e">
        <f>VLOOKUP(A1386, tblSalaries[[#All],[Selected Region]:[Salary in USD]], 6, FALSE)</f>
        <v>#N/A</v>
      </c>
      <c r="C1386" t="e">
        <f>VLOOKUP(A1386, tblSalaries[[#All],[Selected Region]:[Years of Experience]], 14, FALSE)</f>
        <v>#N/A</v>
      </c>
      <c r="D1386" t="e">
        <f>VLOOKUP(A1386, tblSalaries[[#All],[Selected Region]:[Hrs]], 13, FALSE)</f>
        <v>#N/A</v>
      </c>
    </row>
    <row r="1387" spans="1:4">
      <c r="A1387">
        <v>1384</v>
      </c>
      <c r="B1387" s="2" t="e">
        <f>VLOOKUP(A1387, tblSalaries[[#All],[Selected Region]:[Salary in USD]], 6, FALSE)</f>
        <v>#N/A</v>
      </c>
      <c r="C1387" t="e">
        <f>VLOOKUP(A1387, tblSalaries[[#All],[Selected Region]:[Years of Experience]], 14, FALSE)</f>
        <v>#N/A</v>
      </c>
      <c r="D1387" t="e">
        <f>VLOOKUP(A1387, tblSalaries[[#All],[Selected Region]:[Hrs]], 13, FALSE)</f>
        <v>#N/A</v>
      </c>
    </row>
    <row r="1388" spans="1:4">
      <c r="A1388">
        <v>1385</v>
      </c>
      <c r="B1388" s="2" t="e">
        <f>VLOOKUP(A1388, tblSalaries[[#All],[Selected Region]:[Salary in USD]], 6, FALSE)</f>
        <v>#N/A</v>
      </c>
      <c r="C1388" t="e">
        <f>VLOOKUP(A1388, tblSalaries[[#All],[Selected Region]:[Years of Experience]], 14, FALSE)</f>
        <v>#N/A</v>
      </c>
      <c r="D1388" t="e">
        <f>VLOOKUP(A1388, tblSalaries[[#All],[Selected Region]:[Hrs]], 13, FALSE)</f>
        <v>#N/A</v>
      </c>
    </row>
    <row r="1389" spans="1:4">
      <c r="A1389">
        <v>1386</v>
      </c>
      <c r="B1389" s="2" t="e">
        <f>VLOOKUP(A1389, tblSalaries[[#All],[Selected Region]:[Salary in USD]], 6, FALSE)</f>
        <v>#N/A</v>
      </c>
      <c r="C1389" t="e">
        <f>VLOOKUP(A1389, tblSalaries[[#All],[Selected Region]:[Years of Experience]], 14, FALSE)</f>
        <v>#N/A</v>
      </c>
      <c r="D1389" t="e">
        <f>VLOOKUP(A1389, tblSalaries[[#All],[Selected Region]:[Hrs]], 13, FALSE)</f>
        <v>#N/A</v>
      </c>
    </row>
    <row r="1390" spans="1:4">
      <c r="A1390">
        <v>1387</v>
      </c>
      <c r="B1390" s="2" t="e">
        <f>VLOOKUP(A1390, tblSalaries[[#All],[Selected Region]:[Salary in USD]], 6, FALSE)</f>
        <v>#N/A</v>
      </c>
      <c r="C1390" t="e">
        <f>VLOOKUP(A1390, tblSalaries[[#All],[Selected Region]:[Years of Experience]], 14, FALSE)</f>
        <v>#N/A</v>
      </c>
      <c r="D1390" t="e">
        <f>VLOOKUP(A1390, tblSalaries[[#All],[Selected Region]:[Hrs]], 13, FALSE)</f>
        <v>#N/A</v>
      </c>
    </row>
    <row r="1391" spans="1:4">
      <c r="A1391">
        <v>1388</v>
      </c>
      <c r="B1391" s="2" t="e">
        <f>VLOOKUP(A1391, tblSalaries[[#All],[Selected Region]:[Salary in USD]], 6, FALSE)</f>
        <v>#N/A</v>
      </c>
      <c r="C1391" t="e">
        <f>VLOOKUP(A1391, tblSalaries[[#All],[Selected Region]:[Years of Experience]], 14, FALSE)</f>
        <v>#N/A</v>
      </c>
      <c r="D1391" t="e">
        <f>VLOOKUP(A1391, tblSalaries[[#All],[Selected Region]:[Hrs]], 13, FALSE)</f>
        <v>#N/A</v>
      </c>
    </row>
    <row r="1392" spans="1:4">
      <c r="A1392">
        <v>1389</v>
      </c>
      <c r="B1392" s="2" t="e">
        <f>VLOOKUP(A1392, tblSalaries[[#All],[Selected Region]:[Salary in USD]], 6, FALSE)</f>
        <v>#N/A</v>
      </c>
      <c r="C1392" t="e">
        <f>VLOOKUP(A1392, tblSalaries[[#All],[Selected Region]:[Years of Experience]], 14, FALSE)</f>
        <v>#N/A</v>
      </c>
      <c r="D1392" t="e">
        <f>VLOOKUP(A1392, tblSalaries[[#All],[Selected Region]:[Hrs]], 13, FALSE)</f>
        <v>#N/A</v>
      </c>
    </row>
    <row r="1393" spans="1:4">
      <c r="A1393">
        <v>1390</v>
      </c>
      <c r="B1393" s="2" t="e">
        <f>VLOOKUP(A1393, tblSalaries[[#All],[Selected Region]:[Salary in USD]], 6, FALSE)</f>
        <v>#N/A</v>
      </c>
      <c r="C1393" t="e">
        <f>VLOOKUP(A1393, tblSalaries[[#All],[Selected Region]:[Years of Experience]], 14, FALSE)</f>
        <v>#N/A</v>
      </c>
      <c r="D1393" t="e">
        <f>VLOOKUP(A1393, tblSalaries[[#All],[Selected Region]:[Hrs]], 13, FALSE)</f>
        <v>#N/A</v>
      </c>
    </row>
    <row r="1394" spans="1:4">
      <c r="A1394">
        <v>1391</v>
      </c>
      <c r="B1394" s="2" t="e">
        <f>VLOOKUP(A1394, tblSalaries[[#All],[Selected Region]:[Salary in USD]], 6, FALSE)</f>
        <v>#N/A</v>
      </c>
      <c r="C1394" t="e">
        <f>VLOOKUP(A1394, tblSalaries[[#All],[Selected Region]:[Years of Experience]], 14, FALSE)</f>
        <v>#N/A</v>
      </c>
      <c r="D1394" t="e">
        <f>VLOOKUP(A1394, tblSalaries[[#All],[Selected Region]:[Hrs]], 13, FALSE)</f>
        <v>#N/A</v>
      </c>
    </row>
    <row r="1395" spans="1:4">
      <c r="A1395">
        <v>1392</v>
      </c>
      <c r="B1395" s="2" t="e">
        <f>VLOOKUP(A1395, tblSalaries[[#All],[Selected Region]:[Salary in USD]], 6, FALSE)</f>
        <v>#N/A</v>
      </c>
      <c r="C1395" t="e">
        <f>VLOOKUP(A1395, tblSalaries[[#All],[Selected Region]:[Years of Experience]], 14, FALSE)</f>
        <v>#N/A</v>
      </c>
      <c r="D1395" t="e">
        <f>VLOOKUP(A1395, tblSalaries[[#All],[Selected Region]:[Hrs]], 13, FALSE)</f>
        <v>#N/A</v>
      </c>
    </row>
    <row r="1396" spans="1:4">
      <c r="A1396">
        <v>1393</v>
      </c>
      <c r="B1396" s="2" t="e">
        <f>VLOOKUP(A1396, tblSalaries[[#All],[Selected Region]:[Salary in USD]], 6, FALSE)</f>
        <v>#N/A</v>
      </c>
      <c r="C1396" t="e">
        <f>VLOOKUP(A1396, tblSalaries[[#All],[Selected Region]:[Years of Experience]], 14, FALSE)</f>
        <v>#N/A</v>
      </c>
      <c r="D1396" t="e">
        <f>VLOOKUP(A1396, tblSalaries[[#All],[Selected Region]:[Hrs]], 13, FALSE)</f>
        <v>#N/A</v>
      </c>
    </row>
    <row r="1397" spans="1:4">
      <c r="A1397">
        <v>1394</v>
      </c>
      <c r="B1397" s="2" t="e">
        <f>VLOOKUP(A1397, tblSalaries[[#All],[Selected Region]:[Salary in USD]], 6, FALSE)</f>
        <v>#N/A</v>
      </c>
      <c r="C1397" t="e">
        <f>VLOOKUP(A1397, tblSalaries[[#All],[Selected Region]:[Years of Experience]], 14, FALSE)</f>
        <v>#N/A</v>
      </c>
      <c r="D1397" t="e">
        <f>VLOOKUP(A1397, tblSalaries[[#All],[Selected Region]:[Hrs]], 13, FALSE)</f>
        <v>#N/A</v>
      </c>
    </row>
    <row r="1398" spans="1:4">
      <c r="A1398">
        <v>1395</v>
      </c>
      <c r="B1398" s="2" t="e">
        <f>VLOOKUP(A1398, tblSalaries[[#All],[Selected Region]:[Salary in USD]], 6, FALSE)</f>
        <v>#N/A</v>
      </c>
      <c r="C1398" t="e">
        <f>VLOOKUP(A1398, tblSalaries[[#All],[Selected Region]:[Years of Experience]], 14, FALSE)</f>
        <v>#N/A</v>
      </c>
      <c r="D1398" t="e">
        <f>VLOOKUP(A1398, tblSalaries[[#All],[Selected Region]:[Hrs]], 13, FALSE)</f>
        <v>#N/A</v>
      </c>
    </row>
    <row r="1399" spans="1:4">
      <c r="A1399">
        <v>1396</v>
      </c>
      <c r="B1399" s="2" t="e">
        <f>VLOOKUP(A1399, tblSalaries[[#All],[Selected Region]:[Salary in USD]], 6, FALSE)</f>
        <v>#N/A</v>
      </c>
      <c r="C1399" t="e">
        <f>VLOOKUP(A1399, tblSalaries[[#All],[Selected Region]:[Years of Experience]], 14, FALSE)</f>
        <v>#N/A</v>
      </c>
      <c r="D1399" t="e">
        <f>VLOOKUP(A1399, tblSalaries[[#All],[Selected Region]:[Hrs]], 13, FALSE)</f>
        <v>#N/A</v>
      </c>
    </row>
    <row r="1400" spans="1:4">
      <c r="A1400">
        <v>1397</v>
      </c>
      <c r="B1400" s="2" t="e">
        <f>VLOOKUP(A1400, tblSalaries[[#All],[Selected Region]:[Salary in USD]], 6, FALSE)</f>
        <v>#N/A</v>
      </c>
      <c r="C1400" t="e">
        <f>VLOOKUP(A1400, tblSalaries[[#All],[Selected Region]:[Years of Experience]], 14, FALSE)</f>
        <v>#N/A</v>
      </c>
      <c r="D1400" t="e">
        <f>VLOOKUP(A1400, tblSalaries[[#All],[Selected Region]:[Hrs]], 13, FALSE)</f>
        <v>#N/A</v>
      </c>
    </row>
    <row r="1401" spans="1:4">
      <c r="A1401">
        <v>1398</v>
      </c>
      <c r="B1401" s="2" t="e">
        <f>VLOOKUP(A1401, tblSalaries[[#All],[Selected Region]:[Salary in USD]], 6, FALSE)</f>
        <v>#N/A</v>
      </c>
      <c r="C1401" t="e">
        <f>VLOOKUP(A1401, tblSalaries[[#All],[Selected Region]:[Years of Experience]], 14, FALSE)</f>
        <v>#N/A</v>
      </c>
      <c r="D1401" t="e">
        <f>VLOOKUP(A1401, tblSalaries[[#All],[Selected Region]:[Hrs]], 13, FALSE)</f>
        <v>#N/A</v>
      </c>
    </row>
    <row r="1402" spans="1:4">
      <c r="A1402">
        <v>1399</v>
      </c>
      <c r="B1402" s="2" t="e">
        <f>VLOOKUP(A1402, tblSalaries[[#All],[Selected Region]:[Salary in USD]], 6, FALSE)</f>
        <v>#N/A</v>
      </c>
      <c r="C1402" t="e">
        <f>VLOOKUP(A1402, tblSalaries[[#All],[Selected Region]:[Years of Experience]], 14, FALSE)</f>
        <v>#N/A</v>
      </c>
      <c r="D1402" t="e">
        <f>VLOOKUP(A1402, tblSalaries[[#All],[Selected Region]:[Hrs]], 13, FALSE)</f>
        <v>#N/A</v>
      </c>
    </row>
    <row r="1403" spans="1:4">
      <c r="A1403">
        <v>1400</v>
      </c>
      <c r="B1403" s="2" t="e">
        <f>VLOOKUP(A1403, tblSalaries[[#All],[Selected Region]:[Salary in USD]], 6, FALSE)</f>
        <v>#N/A</v>
      </c>
      <c r="C1403" t="e">
        <f>VLOOKUP(A1403, tblSalaries[[#All],[Selected Region]:[Years of Experience]], 14, FALSE)</f>
        <v>#N/A</v>
      </c>
      <c r="D1403" t="e">
        <f>VLOOKUP(A1403, tblSalaries[[#All],[Selected Region]:[Hrs]], 13, FALSE)</f>
        <v>#N/A</v>
      </c>
    </row>
    <row r="1404" spans="1:4">
      <c r="A1404">
        <v>1401</v>
      </c>
      <c r="B1404" s="2" t="e">
        <f>VLOOKUP(A1404, tblSalaries[[#All],[Selected Region]:[Salary in USD]], 6, FALSE)</f>
        <v>#N/A</v>
      </c>
      <c r="C1404" t="e">
        <f>VLOOKUP(A1404, tblSalaries[[#All],[Selected Region]:[Years of Experience]], 14, FALSE)</f>
        <v>#N/A</v>
      </c>
      <c r="D1404" t="e">
        <f>VLOOKUP(A1404, tblSalaries[[#All],[Selected Region]:[Hrs]], 13, FALSE)</f>
        <v>#N/A</v>
      </c>
    </row>
    <row r="1405" spans="1:4">
      <c r="A1405">
        <v>1402</v>
      </c>
      <c r="B1405" s="2" t="e">
        <f>VLOOKUP(A1405, tblSalaries[[#All],[Selected Region]:[Salary in USD]], 6, FALSE)</f>
        <v>#N/A</v>
      </c>
      <c r="C1405" t="e">
        <f>VLOOKUP(A1405, tblSalaries[[#All],[Selected Region]:[Years of Experience]], 14, FALSE)</f>
        <v>#N/A</v>
      </c>
      <c r="D1405" t="e">
        <f>VLOOKUP(A1405, tblSalaries[[#All],[Selected Region]:[Hrs]], 13, FALSE)</f>
        <v>#N/A</v>
      </c>
    </row>
    <row r="1406" spans="1:4">
      <c r="A1406">
        <v>1403</v>
      </c>
      <c r="B1406" s="2" t="e">
        <f>VLOOKUP(A1406, tblSalaries[[#All],[Selected Region]:[Salary in USD]], 6, FALSE)</f>
        <v>#N/A</v>
      </c>
      <c r="C1406" t="e">
        <f>VLOOKUP(A1406, tblSalaries[[#All],[Selected Region]:[Years of Experience]], 14, FALSE)</f>
        <v>#N/A</v>
      </c>
      <c r="D1406" t="e">
        <f>VLOOKUP(A1406, tblSalaries[[#All],[Selected Region]:[Hrs]], 13, FALSE)</f>
        <v>#N/A</v>
      </c>
    </row>
    <row r="1407" spans="1:4">
      <c r="A1407">
        <v>1404</v>
      </c>
      <c r="B1407" s="2" t="e">
        <f>VLOOKUP(A1407, tblSalaries[[#All],[Selected Region]:[Salary in USD]], 6, FALSE)</f>
        <v>#N/A</v>
      </c>
      <c r="C1407" t="e">
        <f>VLOOKUP(A1407, tblSalaries[[#All],[Selected Region]:[Years of Experience]], 14, FALSE)</f>
        <v>#N/A</v>
      </c>
      <c r="D1407" t="e">
        <f>VLOOKUP(A1407, tblSalaries[[#All],[Selected Region]:[Hrs]], 13, FALSE)</f>
        <v>#N/A</v>
      </c>
    </row>
    <row r="1408" spans="1:4">
      <c r="A1408">
        <v>1405</v>
      </c>
      <c r="B1408" s="2" t="e">
        <f>VLOOKUP(A1408, tblSalaries[[#All],[Selected Region]:[Salary in USD]], 6, FALSE)</f>
        <v>#N/A</v>
      </c>
      <c r="C1408" t="e">
        <f>VLOOKUP(A1408, tblSalaries[[#All],[Selected Region]:[Years of Experience]], 14, FALSE)</f>
        <v>#N/A</v>
      </c>
      <c r="D1408" t="e">
        <f>VLOOKUP(A1408, tblSalaries[[#All],[Selected Region]:[Hrs]], 13, FALSE)</f>
        <v>#N/A</v>
      </c>
    </row>
    <row r="1409" spans="1:4">
      <c r="A1409">
        <v>1406</v>
      </c>
      <c r="B1409" s="2" t="e">
        <f>VLOOKUP(A1409, tblSalaries[[#All],[Selected Region]:[Salary in USD]], 6, FALSE)</f>
        <v>#N/A</v>
      </c>
      <c r="C1409" t="e">
        <f>VLOOKUP(A1409, tblSalaries[[#All],[Selected Region]:[Years of Experience]], 14, FALSE)</f>
        <v>#N/A</v>
      </c>
      <c r="D1409" t="e">
        <f>VLOOKUP(A1409, tblSalaries[[#All],[Selected Region]:[Hrs]], 13, FALSE)</f>
        <v>#N/A</v>
      </c>
    </row>
    <row r="1410" spans="1:4">
      <c r="A1410">
        <v>1407</v>
      </c>
      <c r="B1410" s="2" t="e">
        <f>VLOOKUP(A1410, tblSalaries[[#All],[Selected Region]:[Salary in USD]], 6, FALSE)</f>
        <v>#N/A</v>
      </c>
      <c r="C1410" t="e">
        <f>VLOOKUP(A1410, tblSalaries[[#All],[Selected Region]:[Years of Experience]], 14, FALSE)</f>
        <v>#N/A</v>
      </c>
      <c r="D1410" t="e">
        <f>VLOOKUP(A1410, tblSalaries[[#All],[Selected Region]:[Hrs]], 13, FALSE)</f>
        <v>#N/A</v>
      </c>
    </row>
    <row r="1411" spans="1:4">
      <c r="A1411">
        <v>1408</v>
      </c>
      <c r="B1411" s="2" t="e">
        <f>VLOOKUP(A1411, tblSalaries[[#All],[Selected Region]:[Salary in USD]], 6, FALSE)</f>
        <v>#N/A</v>
      </c>
      <c r="C1411" t="e">
        <f>VLOOKUP(A1411, tblSalaries[[#All],[Selected Region]:[Years of Experience]], 14, FALSE)</f>
        <v>#N/A</v>
      </c>
      <c r="D1411" t="e">
        <f>VLOOKUP(A1411, tblSalaries[[#All],[Selected Region]:[Hrs]], 13, FALSE)</f>
        <v>#N/A</v>
      </c>
    </row>
    <row r="1412" spans="1:4">
      <c r="A1412">
        <v>1409</v>
      </c>
      <c r="B1412" s="2" t="e">
        <f>VLOOKUP(A1412, tblSalaries[[#All],[Selected Region]:[Salary in USD]], 6, FALSE)</f>
        <v>#N/A</v>
      </c>
      <c r="C1412" t="e">
        <f>VLOOKUP(A1412, tblSalaries[[#All],[Selected Region]:[Years of Experience]], 14, FALSE)</f>
        <v>#N/A</v>
      </c>
      <c r="D1412" t="e">
        <f>VLOOKUP(A1412, tblSalaries[[#All],[Selected Region]:[Hrs]], 13, FALSE)</f>
        <v>#N/A</v>
      </c>
    </row>
    <row r="1413" spans="1:4">
      <c r="A1413">
        <v>1410</v>
      </c>
      <c r="B1413" s="2" t="e">
        <f>VLOOKUP(A1413, tblSalaries[[#All],[Selected Region]:[Salary in USD]], 6, FALSE)</f>
        <v>#N/A</v>
      </c>
      <c r="C1413" t="e">
        <f>VLOOKUP(A1413, tblSalaries[[#All],[Selected Region]:[Years of Experience]], 14, FALSE)</f>
        <v>#N/A</v>
      </c>
      <c r="D1413" t="e">
        <f>VLOOKUP(A1413, tblSalaries[[#All],[Selected Region]:[Hrs]], 13, FALSE)</f>
        <v>#N/A</v>
      </c>
    </row>
    <row r="1414" spans="1:4">
      <c r="A1414">
        <v>1411</v>
      </c>
      <c r="B1414" s="2" t="e">
        <f>VLOOKUP(A1414, tblSalaries[[#All],[Selected Region]:[Salary in USD]], 6, FALSE)</f>
        <v>#N/A</v>
      </c>
      <c r="C1414" t="e">
        <f>VLOOKUP(A1414, tblSalaries[[#All],[Selected Region]:[Years of Experience]], 14, FALSE)</f>
        <v>#N/A</v>
      </c>
      <c r="D1414" t="e">
        <f>VLOOKUP(A1414, tblSalaries[[#All],[Selected Region]:[Hrs]], 13, FALSE)</f>
        <v>#N/A</v>
      </c>
    </row>
    <row r="1415" spans="1:4">
      <c r="A1415">
        <v>1412</v>
      </c>
      <c r="B1415" s="2" t="e">
        <f>VLOOKUP(A1415, tblSalaries[[#All],[Selected Region]:[Salary in USD]], 6, FALSE)</f>
        <v>#N/A</v>
      </c>
      <c r="C1415" t="e">
        <f>VLOOKUP(A1415, tblSalaries[[#All],[Selected Region]:[Years of Experience]], 14, FALSE)</f>
        <v>#N/A</v>
      </c>
      <c r="D1415" t="e">
        <f>VLOOKUP(A1415, tblSalaries[[#All],[Selected Region]:[Hrs]], 13, FALSE)</f>
        <v>#N/A</v>
      </c>
    </row>
    <row r="1416" spans="1:4">
      <c r="A1416">
        <v>1413</v>
      </c>
      <c r="B1416" s="2" t="e">
        <f>VLOOKUP(A1416, tblSalaries[[#All],[Selected Region]:[Salary in USD]], 6, FALSE)</f>
        <v>#N/A</v>
      </c>
      <c r="C1416" t="e">
        <f>VLOOKUP(A1416, tblSalaries[[#All],[Selected Region]:[Years of Experience]], 14, FALSE)</f>
        <v>#N/A</v>
      </c>
      <c r="D1416" t="e">
        <f>VLOOKUP(A1416, tblSalaries[[#All],[Selected Region]:[Hrs]], 13, FALSE)</f>
        <v>#N/A</v>
      </c>
    </row>
    <row r="1417" spans="1:4">
      <c r="A1417">
        <v>1414</v>
      </c>
      <c r="B1417" s="2" t="e">
        <f>VLOOKUP(A1417, tblSalaries[[#All],[Selected Region]:[Salary in USD]], 6, FALSE)</f>
        <v>#N/A</v>
      </c>
      <c r="C1417" t="e">
        <f>VLOOKUP(A1417, tblSalaries[[#All],[Selected Region]:[Years of Experience]], 14, FALSE)</f>
        <v>#N/A</v>
      </c>
      <c r="D1417" t="e">
        <f>VLOOKUP(A1417, tblSalaries[[#All],[Selected Region]:[Hrs]], 13, FALSE)</f>
        <v>#N/A</v>
      </c>
    </row>
    <row r="1418" spans="1:4">
      <c r="A1418">
        <v>1415</v>
      </c>
      <c r="B1418" s="2" t="e">
        <f>VLOOKUP(A1418, tblSalaries[[#All],[Selected Region]:[Salary in USD]], 6, FALSE)</f>
        <v>#N/A</v>
      </c>
      <c r="C1418" t="e">
        <f>VLOOKUP(A1418, tblSalaries[[#All],[Selected Region]:[Years of Experience]], 14, FALSE)</f>
        <v>#N/A</v>
      </c>
      <c r="D1418" t="e">
        <f>VLOOKUP(A1418, tblSalaries[[#All],[Selected Region]:[Hrs]], 13, FALSE)</f>
        <v>#N/A</v>
      </c>
    </row>
    <row r="1419" spans="1:4">
      <c r="A1419">
        <v>1416</v>
      </c>
      <c r="B1419" s="2" t="e">
        <f>VLOOKUP(A1419, tblSalaries[[#All],[Selected Region]:[Salary in USD]], 6, FALSE)</f>
        <v>#N/A</v>
      </c>
      <c r="C1419" t="e">
        <f>VLOOKUP(A1419, tblSalaries[[#All],[Selected Region]:[Years of Experience]], 14, FALSE)</f>
        <v>#N/A</v>
      </c>
      <c r="D1419" t="e">
        <f>VLOOKUP(A1419, tblSalaries[[#All],[Selected Region]:[Hrs]], 13, FALSE)</f>
        <v>#N/A</v>
      </c>
    </row>
    <row r="1420" spans="1:4">
      <c r="A1420">
        <v>1417</v>
      </c>
      <c r="B1420" s="2" t="e">
        <f>VLOOKUP(A1420, tblSalaries[[#All],[Selected Region]:[Salary in USD]], 6, FALSE)</f>
        <v>#N/A</v>
      </c>
      <c r="C1420" t="e">
        <f>VLOOKUP(A1420, tblSalaries[[#All],[Selected Region]:[Years of Experience]], 14, FALSE)</f>
        <v>#N/A</v>
      </c>
      <c r="D1420" t="e">
        <f>VLOOKUP(A1420, tblSalaries[[#All],[Selected Region]:[Hrs]], 13, FALSE)</f>
        <v>#N/A</v>
      </c>
    </row>
    <row r="1421" spans="1:4">
      <c r="A1421">
        <v>1418</v>
      </c>
      <c r="B1421" s="2" t="e">
        <f>VLOOKUP(A1421, tblSalaries[[#All],[Selected Region]:[Salary in USD]], 6, FALSE)</f>
        <v>#N/A</v>
      </c>
      <c r="C1421" t="e">
        <f>VLOOKUP(A1421, tblSalaries[[#All],[Selected Region]:[Years of Experience]], 14, FALSE)</f>
        <v>#N/A</v>
      </c>
      <c r="D1421" t="e">
        <f>VLOOKUP(A1421, tblSalaries[[#All],[Selected Region]:[Hrs]], 13, FALSE)</f>
        <v>#N/A</v>
      </c>
    </row>
    <row r="1422" spans="1:4">
      <c r="A1422">
        <v>1419</v>
      </c>
      <c r="B1422" s="2" t="e">
        <f>VLOOKUP(A1422, tblSalaries[[#All],[Selected Region]:[Salary in USD]], 6, FALSE)</f>
        <v>#N/A</v>
      </c>
      <c r="C1422" t="e">
        <f>VLOOKUP(A1422, tblSalaries[[#All],[Selected Region]:[Years of Experience]], 14, FALSE)</f>
        <v>#N/A</v>
      </c>
      <c r="D1422" t="e">
        <f>VLOOKUP(A1422, tblSalaries[[#All],[Selected Region]:[Hrs]], 13, FALSE)</f>
        <v>#N/A</v>
      </c>
    </row>
    <row r="1423" spans="1:4">
      <c r="A1423">
        <v>1420</v>
      </c>
      <c r="B1423" s="2" t="e">
        <f>VLOOKUP(A1423, tblSalaries[[#All],[Selected Region]:[Salary in USD]], 6, FALSE)</f>
        <v>#N/A</v>
      </c>
      <c r="C1423" t="e">
        <f>VLOOKUP(A1423, tblSalaries[[#All],[Selected Region]:[Years of Experience]], 14, FALSE)</f>
        <v>#N/A</v>
      </c>
      <c r="D1423" t="e">
        <f>VLOOKUP(A1423, tblSalaries[[#All],[Selected Region]:[Hrs]], 13, FALSE)</f>
        <v>#N/A</v>
      </c>
    </row>
    <row r="1424" spans="1:4">
      <c r="A1424">
        <v>1421</v>
      </c>
      <c r="B1424" s="2" t="e">
        <f>VLOOKUP(A1424, tblSalaries[[#All],[Selected Region]:[Salary in USD]], 6, FALSE)</f>
        <v>#N/A</v>
      </c>
      <c r="C1424" t="e">
        <f>VLOOKUP(A1424, tblSalaries[[#All],[Selected Region]:[Years of Experience]], 14, FALSE)</f>
        <v>#N/A</v>
      </c>
      <c r="D1424" t="e">
        <f>VLOOKUP(A1424, tblSalaries[[#All],[Selected Region]:[Hrs]], 13, FALSE)</f>
        <v>#N/A</v>
      </c>
    </row>
    <row r="1425" spans="1:4">
      <c r="A1425">
        <v>1422</v>
      </c>
      <c r="B1425" s="2" t="e">
        <f>VLOOKUP(A1425, tblSalaries[[#All],[Selected Region]:[Salary in USD]], 6, FALSE)</f>
        <v>#N/A</v>
      </c>
      <c r="C1425" t="e">
        <f>VLOOKUP(A1425, tblSalaries[[#All],[Selected Region]:[Years of Experience]], 14, FALSE)</f>
        <v>#N/A</v>
      </c>
      <c r="D1425" t="e">
        <f>VLOOKUP(A1425, tblSalaries[[#All],[Selected Region]:[Hrs]], 13, FALSE)</f>
        <v>#N/A</v>
      </c>
    </row>
    <row r="1426" spans="1:4">
      <c r="A1426">
        <v>1423</v>
      </c>
      <c r="B1426" s="2" t="e">
        <f>VLOOKUP(A1426, tblSalaries[[#All],[Selected Region]:[Salary in USD]], 6, FALSE)</f>
        <v>#N/A</v>
      </c>
      <c r="C1426" t="e">
        <f>VLOOKUP(A1426, tblSalaries[[#All],[Selected Region]:[Years of Experience]], 14, FALSE)</f>
        <v>#N/A</v>
      </c>
      <c r="D1426" t="e">
        <f>VLOOKUP(A1426, tblSalaries[[#All],[Selected Region]:[Hrs]], 13, FALSE)</f>
        <v>#N/A</v>
      </c>
    </row>
    <row r="1427" spans="1:4">
      <c r="A1427">
        <v>1424</v>
      </c>
      <c r="B1427" s="2" t="e">
        <f>VLOOKUP(A1427, tblSalaries[[#All],[Selected Region]:[Salary in USD]], 6, FALSE)</f>
        <v>#N/A</v>
      </c>
      <c r="C1427" t="e">
        <f>VLOOKUP(A1427, tblSalaries[[#All],[Selected Region]:[Years of Experience]], 14, FALSE)</f>
        <v>#N/A</v>
      </c>
      <c r="D1427" t="e">
        <f>VLOOKUP(A1427, tblSalaries[[#All],[Selected Region]:[Hrs]], 13, FALSE)</f>
        <v>#N/A</v>
      </c>
    </row>
    <row r="1428" spans="1:4">
      <c r="A1428">
        <v>1425</v>
      </c>
      <c r="B1428" s="2" t="e">
        <f>VLOOKUP(A1428, tblSalaries[[#All],[Selected Region]:[Salary in USD]], 6, FALSE)</f>
        <v>#N/A</v>
      </c>
      <c r="C1428" t="e">
        <f>VLOOKUP(A1428, tblSalaries[[#All],[Selected Region]:[Years of Experience]], 14, FALSE)</f>
        <v>#N/A</v>
      </c>
      <c r="D1428" t="e">
        <f>VLOOKUP(A1428, tblSalaries[[#All],[Selected Region]:[Hrs]], 13, FALSE)</f>
        <v>#N/A</v>
      </c>
    </row>
    <row r="1429" spans="1:4">
      <c r="A1429">
        <v>1426</v>
      </c>
      <c r="B1429" s="2" t="e">
        <f>VLOOKUP(A1429, tblSalaries[[#All],[Selected Region]:[Salary in USD]], 6, FALSE)</f>
        <v>#N/A</v>
      </c>
      <c r="C1429" t="e">
        <f>VLOOKUP(A1429, tblSalaries[[#All],[Selected Region]:[Years of Experience]], 14, FALSE)</f>
        <v>#N/A</v>
      </c>
      <c r="D1429" t="e">
        <f>VLOOKUP(A1429, tblSalaries[[#All],[Selected Region]:[Hrs]], 13, FALSE)</f>
        <v>#N/A</v>
      </c>
    </row>
    <row r="1430" spans="1:4">
      <c r="A1430">
        <v>1427</v>
      </c>
      <c r="B1430" s="2" t="e">
        <f>VLOOKUP(A1430, tblSalaries[[#All],[Selected Region]:[Salary in USD]], 6, FALSE)</f>
        <v>#N/A</v>
      </c>
      <c r="C1430" t="e">
        <f>VLOOKUP(A1430, tblSalaries[[#All],[Selected Region]:[Years of Experience]], 14, FALSE)</f>
        <v>#N/A</v>
      </c>
      <c r="D1430" t="e">
        <f>VLOOKUP(A1430, tblSalaries[[#All],[Selected Region]:[Hrs]], 13, FALSE)</f>
        <v>#N/A</v>
      </c>
    </row>
    <row r="1431" spans="1:4">
      <c r="A1431">
        <v>1428</v>
      </c>
      <c r="B1431" s="2" t="e">
        <f>VLOOKUP(A1431, tblSalaries[[#All],[Selected Region]:[Salary in USD]], 6, FALSE)</f>
        <v>#N/A</v>
      </c>
      <c r="C1431" t="e">
        <f>VLOOKUP(A1431, tblSalaries[[#All],[Selected Region]:[Years of Experience]], 14, FALSE)</f>
        <v>#N/A</v>
      </c>
      <c r="D1431" t="e">
        <f>VLOOKUP(A1431, tblSalaries[[#All],[Selected Region]:[Hrs]], 13, FALSE)</f>
        <v>#N/A</v>
      </c>
    </row>
    <row r="1432" spans="1:4">
      <c r="A1432">
        <v>1429</v>
      </c>
      <c r="B1432" s="2" t="e">
        <f>VLOOKUP(A1432, tblSalaries[[#All],[Selected Region]:[Salary in USD]], 6, FALSE)</f>
        <v>#N/A</v>
      </c>
      <c r="C1432" t="e">
        <f>VLOOKUP(A1432, tblSalaries[[#All],[Selected Region]:[Years of Experience]], 14, FALSE)</f>
        <v>#N/A</v>
      </c>
      <c r="D1432" t="e">
        <f>VLOOKUP(A1432, tblSalaries[[#All],[Selected Region]:[Hrs]], 13, FALSE)</f>
        <v>#N/A</v>
      </c>
    </row>
    <row r="1433" spans="1:4">
      <c r="A1433">
        <v>1430</v>
      </c>
      <c r="B1433" s="2" t="e">
        <f>VLOOKUP(A1433, tblSalaries[[#All],[Selected Region]:[Salary in USD]], 6, FALSE)</f>
        <v>#N/A</v>
      </c>
      <c r="C1433" t="e">
        <f>VLOOKUP(A1433, tblSalaries[[#All],[Selected Region]:[Years of Experience]], 14, FALSE)</f>
        <v>#N/A</v>
      </c>
      <c r="D1433" t="e">
        <f>VLOOKUP(A1433, tblSalaries[[#All],[Selected Region]:[Hrs]], 13, FALSE)</f>
        <v>#N/A</v>
      </c>
    </row>
    <row r="1434" spans="1:4">
      <c r="A1434">
        <v>1431</v>
      </c>
      <c r="B1434" s="2" t="e">
        <f>VLOOKUP(A1434, tblSalaries[[#All],[Selected Region]:[Salary in USD]], 6, FALSE)</f>
        <v>#N/A</v>
      </c>
      <c r="C1434" t="e">
        <f>VLOOKUP(A1434, tblSalaries[[#All],[Selected Region]:[Years of Experience]], 14, FALSE)</f>
        <v>#N/A</v>
      </c>
      <c r="D1434" t="e">
        <f>VLOOKUP(A1434, tblSalaries[[#All],[Selected Region]:[Hrs]], 13, FALSE)</f>
        <v>#N/A</v>
      </c>
    </row>
    <row r="1435" spans="1:4">
      <c r="A1435">
        <v>1432</v>
      </c>
      <c r="B1435" s="2" t="e">
        <f>VLOOKUP(A1435, tblSalaries[[#All],[Selected Region]:[Salary in USD]], 6, FALSE)</f>
        <v>#N/A</v>
      </c>
      <c r="C1435" t="e">
        <f>VLOOKUP(A1435, tblSalaries[[#All],[Selected Region]:[Years of Experience]], 14, FALSE)</f>
        <v>#N/A</v>
      </c>
      <c r="D1435" t="e">
        <f>VLOOKUP(A1435, tblSalaries[[#All],[Selected Region]:[Hrs]], 13, FALSE)</f>
        <v>#N/A</v>
      </c>
    </row>
    <row r="1436" spans="1:4">
      <c r="A1436">
        <v>1433</v>
      </c>
      <c r="B1436" s="2" t="e">
        <f>VLOOKUP(A1436, tblSalaries[[#All],[Selected Region]:[Salary in USD]], 6, FALSE)</f>
        <v>#N/A</v>
      </c>
      <c r="C1436" t="e">
        <f>VLOOKUP(A1436, tblSalaries[[#All],[Selected Region]:[Years of Experience]], 14, FALSE)</f>
        <v>#N/A</v>
      </c>
      <c r="D1436" t="e">
        <f>VLOOKUP(A1436, tblSalaries[[#All],[Selected Region]:[Hrs]], 13, FALSE)</f>
        <v>#N/A</v>
      </c>
    </row>
    <row r="1437" spans="1:4">
      <c r="A1437">
        <v>1434</v>
      </c>
      <c r="B1437" s="2" t="e">
        <f>VLOOKUP(A1437, tblSalaries[[#All],[Selected Region]:[Salary in USD]], 6, FALSE)</f>
        <v>#N/A</v>
      </c>
      <c r="C1437" t="e">
        <f>VLOOKUP(A1437, tblSalaries[[#All],[Selected Region]:[Years of Experience]], 14, FALSE)</f>
        <v>#N/A</v>
      </c>
      <c r="D1437" t="e">
        <f>VLOOKUP(A1437, tblSalaries[[#All],[Selected Region]:[Hrs]], 13, FALSE)</f>
        <v>#N/A</v>
      </c>
    </row>
    <row r="1438" spans="1:4">
      <c r="A1438">
        <v>1435</v>
      </c>
      <c r="B1438" s="2" t="e">
        <f>VLOOKUP(A1438, tblSalaries[[#All],[Selected Region]:[Salary in USD]], 6, FALSE)</f>
        <v>#N/A</v>
      </c>
      <c r="C1438" t="e">
        <f>VLOOKUP(A1438, tblSalaries[[#All],[Selected Region]:[Years of Experience]], 14, FALSE)</f>
        <v>#N/A</v>
      </c>
      <c r="D1438" t="e">
        <f>VLOOKUP(A1438, tblSalaries[[#All],[Selected Region]:[Hrs]], 13, FALSE)</f>
        <v>#N/A</v>
      </c>
    </row>
    <row r="1439" spans="1:4">
      <c r="A1439">
        <v>1436</v>
      </c>
      <c r="B1439" s="2" t="e">
        <f>VLOOKUP(A1439, tblSalaries[[#All],[Selected Region]:[Salary in USD]], 6, FALSE)</f>
        <v>#N/A</v>
      </c>
      <c r="C1439" t="e">
        <f>VLOOKUP(A1439, tblSalaries[[#All],[Selected Region]:[Years of Experience]], 14, FALSE)</f>
        <v>#N/A</v>
      </c>
      <c r="D1439" t="e">
        <f>VLOOKUP(A1439, tblSalaries[[#All],[Selected Region]:[Hrs]], 13, FALSE)</f>
        <v>#N/A</v>
      </c>
    </row>
    <row r="1440" spans="1:4">
      <c r="A1440">
        <v>1437</v>
      </c>
      <c r="B1440" s="2" t="e">
        <f>VLOOKUP(A1440, tblSalaries[[#All],[Selected Region]:[Salary in USD]], 6, FALSE)</f>
        <v>#N/A</v>
      </c>
      <c r="C1440" t="e">
        <f>VLOOKUP(A1440, tblSalaries[[#All],[Selected Region]:[Years of Experience]], 14, FALSE)</f>
        <v>#N/A</v>
      </c>
      <c r="D1440" t="e">
        <f>VLOOKUP(A1440, tblSalaries[[#All],[Selected Region]:[Hrs]], 13, FALSE)</f>
        <v>#N/A</v>
      </c>
    </row>
    <row r="1441" spans="1:4">
      <c r="A1441">
        <v>1438</v>
      </c>
      <c r="B1441" s="2" t="e">
        <f>VLOOKUP(A1441, tblSalaries[[#All],[Selected Region]:[Salary in USD]], 6, FALSE)</f>
        <v>#N/A</v>
      </c>
      <c r="C1441" t="e">
        <f>VLOOKUP(A1441, tblSalaries[[#All],[Selected Region]:[Years of Experience]], 14, FALSE)</f>
        <v>#N/A</v>
      </c>
      <c r="D1441" t="e">
        <f>VLOOKUP(A1441, tblSalaries[[#All],[Selected Region]:[Hrs]], 13, FALSE)</f>
        <v>#N/A</v>
      </c>
    </row>
    <row r="1442" spans="1:4">
      <c r="A1442">
        <v>1439</v>
      </c>
      <c r="B1442" s="2" t="e">
        <f>VLOOKUP(A1442, tblSalaries[[#All],[Selected Region]:[Salary in USD]], 6, FALSE)</f>
        <v>#N/A</v>
      </c>
      <c r="C1442" t="e">
        <f>VLOOKUP(A1442, tblSalaries[[#All],[Selected Region]:[Years of Experience]], 14, FALSE)</f>
        <v>#N/A</v>
      </c>
      <c r="D1442" t="e">
        <f>VLOOKUP(A1442, tblSalaries[[#All],[Selected Region]:[Hrs]], 13, FALSE)</f>
        <v>#N/A</v>
      </c>
    </row>
    <row r="1443" spans="1:4">
      <c r="A1443">
        <v>1440</v>
      </c>
      <c r="B1443" s="2" t="e">
        <f>VLOOKUP(A1443, tblSalaries[[#All],[Selected Region]:[Salary in USD]], 6, FALSE)</f>
        <v>#N/A</v>
      </c>
      <c r="C1443" t="e">
        <f>VLOOKUP(A1443, tblSalaries[[#All],[Selected Region]:[Years of Experience]], 14, FALSE)</f>
        <v>#N/A</v>
      </c>
      <c r="D1443" t="e">
        <f>VLOOKUP(A1443, tblSalaries[[#All],[Selected Region]:[Hrs]], 13, FALSE)</f>
        <v>#N/A</v>
      </c>
    </row>
    <row r="1444" spans="1:4">
      <c r="A1444">
        <v>1441</v>
      </c>
      <c r="B1444" s="2" t="e">
        <f>VLOOKUP(A1444, tblSalaries[[#All],[Selected Region]:[Salary in USD]], 6, FALSE)</f>
        <v>#N/A</v>
      </c>
      <c r="C1444" t="e">
        <f>VLOOKUP(A1444, tblSalaries[[#All],[Selected Region]:[Years of Experience]], 14, FALSE)</f>
        <v>#N/A</v>
      </c>
      <c r="D1444" t="e">
        <f>VLOOKUP(A1444, tblSalaries[[#All],[Selected Region]:[Hrs]], 13, FALSE)</f>
        <v>#N/A</v>
      </c>
    </row>
    <row r="1445" spans="1:4">
      <c r="A1445">
        <v>1442</v>
      </c>
      <c r="B1445" s="2" t="e">
        <f>VLOOKUP(A1445, tblSalaries[[#All],[Selected Region]:[Salary in USD]], 6, FALSE)</f>
        <v>#N/A</v>
      </c>
      <c r="C1445" t="e">
        <f>VLOOKUP(A1445, tblSalaries[[#All],[Selected Region]:[Years of Experience]], 14, FALSE)</f>
        <v>#N/A</v>
      </c>
      <c r="D1445" t="e">
        <f>VLOOKUP(A1445, tblSalaries[[#All],[Selected Region]:[Hrs]], 13, FALSE)</f>
        <v>#N/A</v>
      </c>
    </row>
    <row r="1446" spans="1:4">
      <c r="A1446">
        <v>1443</v>
      </c>
      <c r="B1446" s="2" t="e">
        <f>VLOOKUP(A1446, tblSalaries[[#All],[Selected Region]:[Salary in USD]], 6, FALSE)</f>
        <v>#N/A</v>
      </c>
      <c r="C1446" t="e">
        <f>VLOOKUP(A1446, tblSalaries[[#All],[Selected Region]:[Years of Experience]], 14, FALSE)</f>
        <v>#N/A</v>
      </c>
      <c r="D1446" t="e">
        <f>VLOOKUP(A1446, tblSalaries[[#All],[Selected Region]:[Hrs]], 13, FALSE)</f>
        <v>#N/A</v>
      </c>
    </row>
    <row r="1447" spans="1:4">
      <c r="A1447">
        <v>1444</v>
      </c>
      <c r="B1447" s="2" t="e">
        <f>VLOOKUP(A1447, tblSalaries[[#All],[Selected Region]:[Salary in USD]], 6, FALSE)</f>
        <v>#N/A</v>
      </c>
      <c r="C1447" t="e">
        <f>VLOOKUP(A1447, tblSalaries[[#All],[Selected Region]:[Years of Experience]], 14, FALSE)</f>
        <v>#N/A</v>
      </c>
      <c r="D1447" t="e">
        <f>VLOOKUP(A1447, tblSalaries[[#All],[Selected Region]:[Hrs]], 13, FALSE)</f>
        <v>#N/A</v>
      </c>
    </row>
    <row r="1448" spans="1:4">
      <c r="A1448">
        <v>1445</v>
      </c>
      <c r="B1448" s="2" t="e">
        <f>VLOOKUP(A1448, tblSalaries[[#All],[Selected Region]:[Salary in USD]], 6, FALSE)</f>
        <v>#N/A</v>
      </c>
      <c r="C1448" t="e">
        <f>VLOOKUP(A1448, tblSalaries[[#All],[Selected Region]:[Years of Experience]], 14, FALSE)</f>
        <v>#N/A</v>
      </c>
      <c r="D1448" t="e">
        <f>VLOOKUP(A1448, tblSalaries[[#All],[Selected Region]:[Hrs]], 13, FALSE)</f>
        <v>#N/A</v>
      </c>
    </row>
    <row r="1449" spans="1:4">
      <c r="A1449">
        <v>1446</v>
      </c>
      <c r="B1449" s="2" t="e">
        <f>VLOOKUP(A1449, tblSalaries[[#All],[Selected Region]:[Salary in USD]], 6, FALSE)</f>
        <v>#N/A</v>
      </c>
      <c r="C1449" t="e">
        <f>VLOOKUP(A1449, tblSalaries[[#All],[Selected Region]:[Years of Experience]], 14, FALSE)</f>
        <v>#N/A</v>
      </c>
      <c r="D1449" t="e">
        <f>VLOOKUP(A1449, tblSalaries[[#All],[Selected Region]:[Hrs]], 13, FALSE)</f>
        <v>#N/A</v>
      </c>
    </row>
    <row r="1450" spans="1:4">
      <c r="A1450">
        <v>1447</v>
      </c>
      <c r="B1450" s="2" t="e">
        <f>VLOOKUP(A1450, tblSalaries[[#All],[Selected Region]:[Salary in USD]], 6, FALSE)</f>
        <v>#N/A</v>
      </c>
      <c r="C1450" t="e">
        <f>VLOOKUP(A1450, tblSalaries[[#All],[Selected Region]:[Years of Experience]], 14, FALSE)</f>
        <v>#N/A</v>
      </c>
      <c r="D1450" t="e">
        <f>VLOOKUP(A1450, tblSalaries[[#All],[Selected Region]:[Hrs]], 13, FALSE)</f>
        <v>#N/A</v>
      </c>
    </row>
    <row r="1451" spans="1:4">
      <c r="A1451">
        <v>1448</v>
      </c>
      <c r="B1451" s="2" t="e">
        <f>VLOOKUP(A1451, tblSalaries[[#All],[Selected Region]:[Salary in USD]], 6, FALSE)</f>
        <v>#N/A</v>
      </c>
      <c r="C1451" t="e">
        <f>VLOOKUP(A1451, tblSalaries[[#All],[Selected Region]:[Years of Experience]], 14, FALSE)</f>
        <v>#N/A</v>
      </c>
      <c r="D1451" t="e">
        <f>VLOOKUP(A1451, tblSalaries[[#All],[Selected Region]:[Hrs]], 13, FALSE)</f>
        <v>#N/A</v>
      </c>
    </row>
    <row r="1452" spans="1:4">
      <c r="A1452">
        <v>1449</v>
      </c>
      <c r="B1452" s="2" t="e">
        <f>VLOOKUP(A1452, tblSalaries[[#All],[Selected Region]:[Salary in USD]], 6, FALSE)</f>
        <v>#N/A</v>
      </c>
      <c r="C1452" t="e">
        <f>VLOOKUP(A1452, tblSalaries[[#All],[Selected Region]:[Years of Experience]], 14, FALSE)</f>
        <v>#N/A</v>
      </c>
      <c r="D1452" t="e">
        <f>VLOOKUP(A1452, tblSalaries[[#All],[Selected Region]:[Hrs]], 13, FALSE)</f>
        <v>#N/A</v>
      </c>
    </row>
    <row r="1453" spans="1:4">
      <c r="A1453">
        <v>1450</v>
      </c>
      <c r="B1453" s="2" t="e">
        <f>VLOOKUP(A1453, tblSalaries[[#All],[Selected Region]:[Salary in USD]], 6, FALSE)</f>
        <v>#N/A</v>
      </c>
      <c r="C1453" t="e">
        <f>VLOOKUP(A1453, tblSalaries[[#All],[Selected Region]:[Years of Experience]], 14, FALSE)</f>
        <v>#N/A</v>
      </c>
      <c r="D1453" t="e">
        <f>VLOOKUP(A1453, tblSalaries[[#All],[Selected Region]:[Hrs]], 13, FALSE)</f>
        <v>#N/A</v>
      </c>
    </row>
    <row r="1454" spans="1:4">
      <c r="A1454">
        <v>1451</v>
      </c>
      <c r="B1454" s="2" t="e">
        <f>VLOOKUP(A1454, tblSalaries[[#All],[Selected Region]:[Salary in USD]], 6, FALSE)</f>
        <v>#N/A</v>
      </c>
      <c r="C1454" t="e">
        <f>VLOOKUP(A1454, tblSalaries[[#All],[Selected Region]:[Years of Experience]], 14, FALSE)</f>
        <v>#N/A</v>
      </c>
      <c r="D1454" t="e">
        <f>VLOOKUP(A1454, tblSalaries[[#All],[Selected Region]:[Hrs]], 13, FALSE)</f>
        <v>#N/A</v>
      </c>
    </row>
    <row r="1455" spans="1:4">
      <c r="A1455">
        <v>1452</v>
      </c>
      <c r="B1455" s="2" t="e">
        <f>VLOOKUP(A1455, tblSalaries[[#All],[Selected Region]:[Salary in USD]], 6, FALSE)</f>
        <v>#N/A</v>
      </c>
      <c r="C1455" t="e">
        <f>VLOOKUP(A1455, tblSalaries[[#All],[Selected Region]:[Years of Experience]], 14, FALSE)</f>
        <v>#N/A</v>
      </c>
      <c r="D1455" t="e">
        <f>VLOOKUP(A1455, tblSalaries[[#All],[Selected Region]:[Hrs]], 13, FALSE)</f>
        <v>#N/A</v>
      </c>
    </row>
    <row r="1456" spans="1:4">
      <c r="A1456">
        <v>1453</v>
      </c>
      <c r="B1456" s="2" t="e">
        <f>VLOOKUP(A1456, tblSalaries[[#All],[Selected Region]:[Salary in USD]], 6, FALSE)</f>
        <v>#N/A</v>
      </c>
      <c r="C1456" t="e">
        <f>VLOOKUP(A1456, tblSalaries[[#All],[Selected Region]:[Years of Experience]], 14, FALSE)</f>
        <v>#N/A</v>
      </c>
      <c r="D1456" t="e">
        <f>VLOOKUP(A1456, tblSalaries[[#All],[Selected Region]:[Hrs]], 13, FALSE)</f>
        <v>#N/A</v>
      </c>
    </row>
    <row r="1457" spans="1:4">
      <c r="A1457">
        <v>1454</v>
      </c>
      <c r="B1457" s="2" t="e">
        <f>VLOOKUP(A1457, tblSalaries[[#All],[Selected Region]:[Salary in USD]], 6, FALSE)</f>
        <v>#N/A</v>
      </c>
      <c r="C1457" t="e">
        <f>VLOOKUP(A1457, tblSalaries[[#All],[Selected Region]:[Years of Experience]], 14, FALSE)</f>
        <v>#N/A</v>
      </c>
      <c r="D1457" t="e">
        <f>VLOOKUP(A1457, tblSalaries[[#All],[Selected Region]:[Hrs]], 13, FALSE)</f>
        <v>#N/A</v>
      </c>
    </row>
    <row r="1458" spans="1:4">
      <c r="A1458">
        <v>1455</v>
      </c>
      <c r="B1458" s="2" t="e">
        <f>VLOOKUP(A1458, tblSalaries[[#All],[Selected Region]:[Salary in USD]], 6, FALSE)</f>
        <v>#N/A</v>
      </c>
      <c r="C1458" t="e">
        <f>VLOOKUP(A1458, tblSalaries[[#All],[Selected Region]:[Years of Experience]], 14, FALSE)</f>
        <v>#N/A</v>
      </c>
      <c r="D1458" t="e">
        <f>VLOOKUP(A1458, tblSalaries[[#All],[Selected Region]:[Hrs]], 13, FALSE)</f>
        <v>#N/A</v>
      </c>
    </row>
    <row r="1459" spans="1:4">
      <c r="A1459">
        <v>1456</v>
      </c>
      <c r="B1459" s="2" t="e">
        <f>VLOOKUP(A1459, tblSalaries[[#All],[Selected Region]:[Salary in USD]], 6, FALSE)</f>
        <v>#N/A</v>
      </c>
      <c r="C1459" t="e">
        <f>VLOOKUP(A1459, tblSalaries[[#All],[Selected Region]:[Years of Experience]], 14, FALSE)</f>
        <v>#N/A</v>
      </c>
      <c r="D1459" t="e">
        <f>VLOOKUP(A1459, tblSalaries[[#All],[Selected Region]:[Hrs]], 13, FALSE)</f>
        <v>#N/A</v>
      </c>
    </row>
    <row r="1460" spans="1:4">
      <c r="A1460">
        <v>1457</v>
      </c>
      <c r="B1460" s="2" t="e">
        <f>VLOOKUP(A1460, tblSalaries[[#All],[Selected Region]:[Salary in USD]], 6, FALSE)</f>
        <v>#N/A</v>
      </c>
      <c r="C1460" t="e">
        <f>VLOOKUP(A1460, tblSalaries[[#All],[Selected Region]:[Years of Experience]], 14, FALSE)</f>
        <v>#N/A</v>
      </c>
      <c r="D1460" t="e">
        <f>VLOOKUP(A1460, tblSalaries[[#All],[Selected Region]:[Hrs]], 13, FALSE)</f>
        <v>#N/A</v>
      </c>
    </row>
    <row r="1461" spans="1:4">
      <c r="A1461">
        <v>1458</v>
      </c>
      <c r="B1461" s="2" t="e">
        <f>VLOOKUP(A1461, tblSalaries[[#All],[Selected Region]:[Salary in USD]], 6, FALSE)</f>
        <v>#N/A</v>
      </c>
      <c r="C1461" t="e">
        <f>VLOOKUP(A1461, tblSalaries[[#All],[Selected Region]:[Years of Experience]], 14, FALSE)</f>
        <v>#N/A</v>
      </c>
      <c r="D1461" t="e">
        <f>VLOOKUP(A1461, tblSalaries[[#All],[Selected Region]:[Hrs]], 13, FALSE)</f>
        <v>#N/A</v>
      </c>
    </row>
    <row r="1462" spans="1:4">
      <c r="A1462">
        <v>1459</v>
      </c>
      <c r="B1462" s="2" t="e">
        <f>VLOOKUP(A1462, tblSalaries[[#All],[Selected Region]:[Salary in USD]], 6, FALSE)</f>
        <v>#N/A</v>
      </c>
      <c r="C1462" t="e">
        <f>VLOOKUP(A1462, tblSalaries[[#All],[Selected Region]:[Years of Experience]], 14, FALSE)</f>
        <v>#N/A</v>
      </c>
      <c r="D1462" t="e">
        <f>VLOOKUP(A1462, tblSalaries[[#All],[Selected Region]:[Hrs]], 13, FALSE)</f>
        <v>#N/A</v>
      </c>
    </row>
    <row r="1463" spans="1:4">
      <c r="A1463">
        <v>1460</v>
      </c>
      <c r="B1463" s="2" t="e">
        <f>VLOOKUP(A1463, tblSalaries[[#All],[Selected Region]:[Salary in USD]], 6, FALSE)</f>
        <v>#N/A</v>
      </c>
      <c r="C1463" t="e">
        <f>VLOOKUP(A1463, tblSalaries[[#All],[Selected Region]:[Years of Experience]], 14, FALSE)</f>
        <v>#N/A</v>
      </c>
      <c r="D1463" t="e">
        <f>VLOOKUP(A1463, tblSalaries[[#All],[Selected Region]:[Hrs]], 13, FALSE)</f>
        <v>#N/A</v>
      </c>
    </row>
    <row r="1464" spans="1:4">
      <c r="A1464">
        <v>1461</v>
      </c>
      <c r="B1464" s="2" t="e">
        <f>VLOOKUP(A1464, tblSalaries[[#All],[Selected Region]:[Salary in USD]], 6, FALSE)</f>
        <v>#N/A</v>
      </c>
      <c r="C1464" t="e">
        <f>VLOOKUP(A1464, tblSalaries[[#All],[Selected Region]:[Years of Experience]], 14, FALSE)</f>
        <v>#N/A</v>
      </c>
      <c r="D1464" t="e">
        <f>VLOOKUP(A1464, tblSalaries[[#All],[Selected Region]:[Hrs]], 13, FALSE)</f>
        <v>#N/A</v>
      </c>
    </row>
    <row r="1465" spans="1:4">
      <c r="A1465">
        <v>1462</v>
      </c>
      <c r="B1465" s="2" t="e">
        <f>VLOOKUP(A1465, tblSalaries[[#All],[Selected Region]:[Salary in USD]], 6, FALSE)</f>
        <v>#N/A</v>
      </c>
      <c r="C1465" t="e">
        <f>VLOOKUP(A1465, tblSalaries[[#All],[Selected Region]:[Years of Experience]], 14, FALSE)</f>
        <v>#N/A</v>
      </c>
      <c r="D1465" t="e">
        <f>VLOOKUP(A1465, tblSalaries[[#All],[Selected Region]:[Hrs]], 13, FALSE)</f>
        <v>#N/A</v>
      </c>
    </row>
    <row r="1466" spans="1:4">
      <c r="A1466">
        <v>1463</v>
      </c>
      <c r="B1466" s="2" t="e">
        <f>VLOOKUP(A1466, tblSalaries[[#All],[Selected Region]:[Salary in USD]], 6, FALSE)</f>
        <v>#N/A</v>
      </c>
      <c r="C1466" t="e">
        <f>VLOOKUP(A1466, tblSalaries[[#All],[Selected Region]:[Years of Experience]], 14, FALSE)</f>
        <v>#N/A</v>
      </c>
      <c r="D1466" t="e">
        <f>VLOOKUP(A1466, tblSalaries[[#All],[Selected Region]:[Hrs]], 13, FALSE)</f>
        <v>#N/A</v>
      </c>
    </row>
    <row r="1467" spans="1:4">
      <c r="A1467">
        <v>1464</v>
      </c>
      <c r="B1467" s="2" t="e">
        <f>VLOOKUP(A1467, tblSalaries[[#All],[Selected Region]:[Salary in USD]], 6, FALSE)</f>
        <v>#N/A</v>
      </c>
      <c r="C1467" t="e">
        <f>VLOOKUP(A1467, tblSalaries[[#All],[Selected Region]:[Years of Experience]], 14, FALSE)</f>
        <v>#N/A</v>
      </c>
      <c r="D1467" t="e">
        <f>VLOOKUP(A1467, tblSalaries[[#All],[Selected Region]:[Hrs]], 13, FALSE)</f>
        <v>#N/A</v>
      </c>
    </row>
    <row r="1468" spans="1:4">
      <c r="A1468">
        <v>1465</v>
      </c>
      <c r="B1468" s="2" t="e">
        <f>VLOOKUP(A1468, tblSalaries[[#All],[Selected Region]:[Salary in USD]], 6, FALSE)</f>
        <v>#N/A</v>
      </c>
      <c r="C1468" t="e">
        <f>VLOOKUP(A1468, tblSalaries[[#All],[Selected Region]:[Years of Experience]], 14, FALSE)</f>
        <v>#N/A</v>
      </c>
      <c r="D1468" t="e">
        <f>VLOOKUP(A1468, tblSalaries[[#All],[Selected Region]:[Hrs]], 13, FALSE)</f>
        <v>#N/A</v>
      </c>
    </row>
    <row r="1469" spans="1:4">
      <c r="A1469">
        <v>1466</v>
      </c>
      <c r="B1469" s="2" t="e">
        <f>VLOOKUP(A1469, tblSalaries[[#All],[Selected Region]:[Salary in USD]], 6, FALSE)</f>
        <v>#N/A</v>
      </c>
      <c r="C1469" t="e">
        <f>VLOOKUP(A1469, tblSalaries[[#All],[Selected Region]:[Years of Experience]], 14, FALSE)</f>
        <v>#N/A</v>
      </c>
      <c r="D1469" t="e">
        <f>VLOOKUP(A1469, tblSalaries[[#All],[Selected Region]:[Hrs]], 13, FALSE)</f>
        <v>#N/A</v>
      </c>
    </row>
    <row r="1470" spans="1:4">
      <c r="A1470">
        <v>1467</v>
      </c>
      <c r="B1470" s="2" t="e">
        <f>VLOOKUP(A1470, tblSalaries[[#All],[Selected Region]:[Salary in USD]], 6, FALSE)</f>
        <v>#N/A</v>
      </c>
      <c r="C1470" t="e">
        <f>VLOOKUP(A1470, tblSalaries[[#All],[Selected Region]:[Years of Experience]], 14, FALSE)</f>
        <v>#N/A</v>
      </c>
      <c r="D1470" t="e">
        <f>VLOOKUP(A1470, tblSalaries[[#All],[Selected Region]:[Hrs]], 13, FALSE)</f>
        <v>#N/A</v>
      </c>
    </row>
    <row r="1471" spans="1:4">
      <c r="A1471">
        <v>1468</v>
      </c>
      <c r="B1471" s="2" t="e">
        <f>VLOOKUP(A1471, tblSalaries[[#All],[Selected Region]:[Salary in USD]], 6, FALSE)</f>
        <v>#N/A</v>
      </c>
      <c r="C1471" t="e">
        <f>VLOOKUP(A1471, tblSalaries[[#All],[Selected Region]:[Years of Experience]], 14, FALSE)</f>
        <v>#N/A</v>
      </c>
      <c r="D1471" t="e">
        <f>VLOOKUP(A1471, tblSalaries[[#All],[Selected Region]:[Hrs]], 13, FALSE)</f>
        <v>#N/A</v>
      </c>
    </row>
    <row r="1472" spans="1:4">
      <c r="A1472">
        <v>1469</v>
      </c>
      <c r="B1472" s="2" t="e">
        <f>VLOOKUP(A1472, tblSalaries[[#All],[Selected Region]:[Salary in USD]], 6, FALSE)</f>
        <v>#N/A</v>
      </c>
      <c r="C1472" t="e">
        <f>VLOOKUP(A1472, tblSalaries[[#All],[Selected Region]:[Years of Experience]], 14, FALSE)</f>
        <v>#N/A</v>
      </c>
      <c r="D1472" t="e">
        <f>VLOOKUP(A1472, tblSalaries[[#All],[Selected Region]:[Hrs]], 13, FALSE)</f>
        <v>#N/A</v>
      </c>
    </row>
    <row r="1473" spans="1:4">
      <c r="A1473">
        <v>1470</v>
      </c>
      <c r="B1473" s="2" t="e">
        <f>VLOOKUP(A1473, tblSalaries[[#All],[Selected Region]:[Salary in USD]], 6, FALSE)</f>
        <v>#N/A</v>
      </c>
      <c r="C1473" t="e">
        <f>VLOOKUP(A1473, tblSalaries[[#All],[Selected Region]:[Years of Experience]], 14, FALSE)</f>
        <v>#N/A</v>
      </c>
      <c r="D1473" t="e">
        <f>VLOOKUP(A1473, tblSalaries[[#All],[Selected Region]:[Hrs]], 13, FALSE)</f>
        <v>#N/A</v>
      </c>
    </row>
    <row r="1474" spans="1:4">
      <c r="A1474">
        <v>1471</v>
      </c>
      <c r="B1474" s="2" t="e">
        <f>VLOOKUP(A1474, tblSalaries[[#All],[Selected Region]:[Salary in USD]], 6, FALSE)</f>
        <v>#N/A</v>
      </c>
      <c r="C1474" t="e">
        <f>VLOOKUP(A1474, tblSalaries[[#All],[Selected Region]:[Years of Experience]], 14, FALSE)</f>
        <v>#N/A</v>
      </c>
      <c r="D1474" t="e">
        <f>VLOOKUP(A1474, tblSalaries[[#All],[Selected Region]:[Hrs]], 13, FALSE)</f>
        <v>#N/A</v>
      </c>
    </row>
    <row r="1475" spans="1:4">
      <c r="A1475">
        <v>1472</v>
      </c>
      <c r="B1475" s="2" t="e">
        <f>VLOOKUP(A1475, tblSalaries[[#All],[Selected Region]:[Salary in USD]], 6, FALSE)</f>
        <v>#N/A</v>
      </c>
      <c r="C1475" t="e">
        <f>VLOOKUP(A1475, tblSalaries[[#All],[Selected Region]:[Years of Experience]], 14, FALSE)</f>
        <v>#N/A</v>
      </c>
      <c r="D1475" t="e">
        <f>VLOOKUP(A1475, tblSalaries[[#All],[Selected Region]:[Hrs]], 13, FALSE)</f>
        <v>#N/A</v>
      </c>
    </row>
    <row r="1476" spans="1:4">
      <c r="A1476">
        <v>1473</v>
      </c>
      <c r="B1476" s="2" t="e">
        <f>VLOOKUP(A1476, tblSalaries[[#All],[Selected Region]:[Salary in USD]], 6, FALSE)</f>
        <v>#N/A</v>
      </c>
      <c r="C1476" t="e">
        <f>VLOOKUP(A1476, tblSalaries[[#All],[Selected Region]:[Years of Experience]], 14, FALSE)</f>
        <v>#N/A</v>
      </c>
      <c r="D1476" t="e">
        <f>VLOOKUP(A1476, tblSalaries[[#All],[Selected Region]:[Hrs]], 13, FALSE)</f>
        <v>#N/A</v>
      </c>
    </row>
    <row r="1477" spans="1:4">
      <c r="A1477">
        <v>1474</v>
      </c>
      <c r="B1477" s="2" t="e">
        <f>VLOOKUP(A1477, tblSalaries[[#All],[Selected Region]:[Salary in USD]], 6, FALSE)</f>
        <v>#N/A</v>
      </c>
      <c r="C1477" t="e">
        <f>VLOOKUP(A1477, tblSalaries[[#All],[Selected Region]:[Years of Experience]], 14, FALSE)</f>
        <v>#N/A</v>
      </c>
      <c r="D1477" t="e">
        <f>VLOOKUP(A1477, tblSalaries[[#All],[Selected Region]:[Hrs]], 13, FALSE)</f>
        <v>#N/A</v>
      </c>
    </row>
    <row r="1478" spans="1:4">
      <c r="A1478">
        <v>1475</v>
      </c>
      <c r="B1478" s="2" t="e">
        <f>VLOOKUP(A1478, tblSalaries[[#All],[Selected Region]:[Salary in USD]], 6, FALSE)</f>
        <v>#N/A</v>
      </c>
      <c r="C1478" t="e">
        <f>VLOOKUP(A1478, tblSalaries[[#All],[Selected Region]:[Years of Experience]], 14, FALSE)</f>
        <v>#N/A</v>
      </c>
      <c r="D1478" t="e">
        <f>VLOOKUP(A1478, tblSalaries[[#All],[Selected Region]:[Hrs]], 13, FALSE)</f>
        <v>#N/A</v>
      </c>
    </row>
    <row r="1479" spans="1:4">
      <c r="A1479">
        <v>1476</v>
      </c>
      <c r="B1479" s="2" t="e">
        <f>VLOOKUP(A1479, tblSalaries[[#All],[Selected Region]:[Salary in USD]], 6, FALSE)</f>
        <v>#N/A</v>
      </c>
      <c r="C1479" t="e">
        <f>VLOOKUP(A1479, tblSalaries[[#All],[Selected Region]:[Years of Experience]], 14, FALSE)</f>
        <v>#N/A</v>
      </c>
      <c r="D1479" t="e">
        <f>VLOOKUP(A1479, tblSalaries[[#All],[Selected Region]:[Hrs]], 13, FALSE)</f>
        <v>#N/A</v>
      </c>
    </row>
    <row r="1480" spans="1:4">
      <c r="A1480">
        <v>1477</v>
      </c>
      <c r="B1480" s="2" t="e">
        <f>VLOOKUP(A1480, tblSalaries[[#All],[Selected Region]:[Salary in USD]], 6, FALSE)</f>
        <v>#N/A</v>
      </c>
      <c r="C1480" t="e">
        <f>VLOOKUP(A1480, tblSalaries[[#All],[Selected Region]:[Years of Experience]], 14, FALSE)</f>
        <v>#N/A</v>
      </c>
      <c r="D1480" t="e">
        <f>VLOOKUP(A1480, tblSalaries[[#All],[Selected Region]:[Hrs]], 13, FALSE)</f>
        <v>#N/A</v>
      </c>
    </row>
    <row r="1481" spans="1:4">
      <c r="A1481">
        <v>1478</v>
      </c>
      <c r="B1481" s="2" t="e">
        <f>VLOOKUP(A1481, tblSalaries[[#All],[Selected Region]:[Salary in USD]], 6, FALSE)</f>
        <v>#N/A</v>
      </c>
      <c r="C1481" t="e">
        <f>VLOOKUP(A1481, tblSalaries[[#All],[Selected Region]:[Years of Experience]], 14, FALSE)</f>
        <v>#N/A</v>
      </c>
      <c r="D1481" t="e">
        <f>VLOOKUP(A1481, tblSalaries[[#All],[Selected Region]:[Hrs]], 13, FALSE)</f>
        <v>#N/A</v>
      </c>
    </row>
    <row r="1482" spans="1:4">
      <c r="A1482">
        <v>1479</v>
      </c>
      <c r="B1482" s="2" t="e">
        <f>VLOOKUP(A1482, tblSalaries[[#All],[Selected Region]:[Salary in USD]], 6, FALSE)</f>
        <v>#N/A</v>
      </c>
      <c r="C1482" t="e">
        <f>VLOOKUP(A1482, tblSalaries[[#All],[Selected Region]:[Years of Experience]], 14, FALSE)</f>
        <v>#N/A</v>
      </c>
      <c r="D1482" t="e">
        <f>VLOOKUP(A1482, tblSalaries[[#All],[Selected Region]:[Hrs]], 13, FALSE)</f>
        <v>#N/A</v>
      </c>
    </row>
    <row r="1483" spans="1:4">
      <c r="A1483">
        <v>1480</v>
      </c>
      <c r="B1483" s="2" t="e">
        <f>VLOOKUP(A1483, tblSalaries[[#All],[Selected Region]:[Salary in USD]], 6, FALSE)</f>
        <v>#N/A</v>
      </c>
      <c r="C1483" t="e">
        <f>VLOOKUP(A1483, tblSalaries[[#All],[Selected Region]:[Years of Experience]], 14, FALSE)</f>
        <v>#N/A</v>
      </c>
      <c r="D1483" t="e">
        <f>VLOOKUP(A1483, tblSalaries[[#All],[Selected Region]:[Hrs]], 13, FALSE)</f>
        <v>#N/A</v>
      </c>
    </row>
    <row r="1484" spans="1:4">
      <c r="A1484">
        <v>1481</v>
      </c>
      <c r="B1484" s="2" t="e">
        <f>VLOOKUP(A1484, tblSalaries[[#All],[Selected Region]:[Salary in USD]], 6, FALSE)</f>
        <v>#N/A</v>
      </c>
      <c r="C1484" t="e">
        <f>VLOOKUP(A1484, tblSalaries[[#All],[Selected Region]:[Years of Experience]], 14, FALSE)</f>
        <v>#N/A</v>
      </c>
      <c r="D1484" t="e">
        <f>VLOOKUP(A1484, tblSalaries[[#All],[Selected Region]:[Hrs]], 13, FALSE)</f>
        <v>#N/A</v>
      </c>
    </row>
    <row r="1485" spans="1:4">
      <c r="A1485">
        <v>1482</v>
      </c>
      <c r="B1485" s="2" t="e">
        <f>VLOOKUP(A1485, tblSalaries[[#All],[Selected Region]:[Salary in USD]], 6, FALSE)</f>
        <v>#N/A</v>
      </c>
      <c r="C1485" t="e">
        <f>VLOOKUP(A1485, tblSalaries[[#All],[Selected Region]:[Years of Experience]], 14, FALSE)</f>
        <v>#N/A</v>
      </c>
      <c r="D1485" t="e">
        <f>VLOOKUP(A1485, tblSalaries[[#All],[Selected Region]:[Hrs]], 13, FALSE)</f>
        <v>#N/A</v>
      </c>
    </row>
    <row r="1486" spans="1:4">
      <c r="A1486">
        <v>1483</v>
      </c>
      <c r="B1486" s="2" t="e">
        <f>VLOOKUP(A1486, tblSalaries[[#All],[Selected Region]:[Salary in USD]], 6, FALSE)</f>
        <v>#N/A</v>
      </c>
      <c r="C1486" t="e">
        <f>VLOOKUP(A1486, tblSalaries[[#All],[Selected Region]:[Years of Experience]], 14, FALSE)</f>
        <v>#N/A</v>
      </c>
      <c r="D1486" t="e">
        <f>VLOOKUP(A1486, tblSalaries[[#All],[Selected Region]:[Hrs]], 13, FALSE)</f>
        <v>#N/A</v>
      </c>
    </row>
    <row r="1487" spans="1:4">
      <c r="A1487">
        <v>1484</v>
      </c>
      <c r="B1487" s="2" t="e">
        <f>VLOOKUP(A1487, tblSalaries[[#All],[Selected Region]:[Salary in USD]], 6, FALSE)</f>
        <v>#N/A</v>
      </c>
      <c r="C1487" t="e">
        <f>VLOOKUP(A1487, tblSalaries[[#All],[Selected Region]:[Years of Experience]], 14, FALSE)</f>
        <v>#N/A</v>
      </c>
      <c r="D1487" t="e">
        <f>VLOOKUP(A1487, tblSalaries[[#All],[Selected Region]:[Hrs]], 13, FALSE)</f>
        <v>#N/A</v>
      </c>
    </row>
    <row r="1488" spans="1:4">
      <c r="A1488">
        <v>1485</v>
      </c>
      <c r="B1488" s="2" t="e">
        <f>VLOOKUP(A1488, tblSalaries[[#All],[Selected Region]:[Salary in USD]], 6, FALSE)</f>
        <v>#N/A</v>
      </c>
      <c r="C1488" t="e">
        <f>VLOOKUP(A1488, tblSalaries[[#All],[Selected Region]:[Years of Experience]], 14, FALSE)</f>
        <v>#N/A</v>
      </c>
      <c r="D1488" t="e">
        <f>VLOOKUP(A1488, tblSalaries[[#All],[Selected Region]:[Hrs]], 13, FALSE)</f>
        <v>#N/A</v>
      </c>
    </row>
    <row r="1489" spans="1:4">
      <c r="A1489">
        <v>1486</v>
      </c>
      <c r="B1489" s="2" t="e">
        <f>VLOOKUP(A1489, tblSalaries[[#All],[Selected Region]:[Salary in USD]], 6, FALSE)</f>
        <v>#N/A</v>
      </c>
      <c r="C1489" t="e">
        <f>VLOOKUP(A1489, tblSalaries[[#All],[Selected Region]:[Years of Experience]], 14, FALSE)</f>
        <v>#N/A</v>
      </c>
      <c r="D1489" t="e">
        <f>VLOOKUP(A1489, tblSalaries[[#All],[Selected Region]:[Hrs]], 13, FALSE)</f>
        <v>#N/A</v>
      </c>
    </row>
    <row r="1490" spans="1:4">
      <c r="A1490">
        <v>1487</v>
      </c>
      <c r="B1490" s="2" t="e">
        <f>VLOOKUP(A1490, tblSalaries[[#All],[Selected Region]:[Salary in USD]], 6, FALSE)</f>
        <v>#N/A</v>
      </c>
      <c r="C1490" t="e">
        <f>VLOOKUP(A1490, tblSalaries[[#All],[Selected Region]:[Years of Experience]], 14, FALSE)</f>
        <v>#N/A</v>
      </c>
      <c r="D1490" t="e">
        <f>VLOOKUP(A1490, tblSalaries[[#All],[Selected Region]:[Hrs]], 13, FALSE)</f>
        <v>#N/A</v>
      </c>
    </row>
    <row r="1491" spans="1:4">
      <c r="A1491">
        <v>1488</v>
      </c>
      <c r="B1491" s="2" t="e">
        <f>VLOOKUP(A1491, tblSalaries[[#All],[Selected Region]:[Salary in USD]], 6, FALSE)</f>
        <v>#N/A</v>
      </c>
      <c r="C1491" t="e">
        <f>VLOOKUP(A1491, tblSalaries[[#All],[Selected Region]:[Years of Experience]], 14, FALSE)</f>
        <v>#N/A</v>
      </c>
      <c r="D1491" t="e">
        <f>VLOOKUP(A1491, tblSalaries[[#All],[Selected Region]:[Hrs]], 13, FALSE)</f>
        <v>#N/A</v>
      </c>
    </row>
    <row r="1492" spans="1:4">
      <c r="A1492">
        <v>1489</v>
      </c>
      <c r="B1492" s="2" t="e">
        <f>VLOOKUP(A1492, tblSalaries[[#All],[Selected Region]:[Salary in USD]], 6, FALSE)</f>
        <v>#N/A</v>
      </c>
      <c r="C1492" t="e">
        <f>VLOOKUP(A1492, tblSalaries[[#All],[Selected Region]:[Years of Experience]], 14, FALSE)</f>
        <v>#N/A</v>
      </c>
      <c r="D1492" t="e">
        <f>VLOOKUP(A1492, tblSalaries[[#All],[Selected Region]:[Hrs]], 13, FALSE)</f>
        <v>#N/A</v>
      </c>
    </row>
    <row r="1493" spans="1:4">
      <c r="A1493">
        <v>1490</v>
      </c>
      <c r="B1493" s="2" t="e">
        <f>VLOOKUP(A1493, tblSalaries[[#All],[Selected Region]:[Salary in USD]], 6, FALSE)</f>
        <v>#N/A</v>
      </c>
      <c r="C1493" t="e">
        <f>VLOOKUP(A1493, tblSalaries[[#All],[Selected Region]:[Years of Experience]], 14, FALSE)</f>
        <v>#N/A</v>
      </c>
      <c r="D1493" t="e">
        <f>VLOOKUP(A1493, tblSalaries[[#All],[Selected Region]:[Hrs]], 13, FALSE)</f>
        <v>#N/A</v>
      </c>
    </row>
    <row r="1494" spans="1:4">
      <c r="A1494">
        <v>1491</v>
      </c>
      <c r="B1494" s="2" t="e">
        <f>VLOOKUP(A1494, tblSalaries[[#All],[Selected Region]:[Salary in USD]], 6, FALSE)</f>
        <v>#N/A</v>
      </c>
      <c r="C1494" t="e">
        <f>VLOOKUP(A1494, tblSalaries[[#All],[Selected Region]:[Years of Experience]], 14, FALSE)</f>
        <v>#N/A</v>
      </c>
      <c r="D1494" t="e">
        <f>VLOOKUP(A1494, tblSalaries[[#All],[Selected Region]:[Hrs]], 13, FALSE)</f>
        <v>#N/A</v>
      </c>
    </row>
    <row r="1495" spans="1:4">
      <c r="A1495">
        <v>1492</v>
      </c>
      <c r="B1495" s="2" t="e">
        <f>VLOOKUP(A1495, tblSalaries[[#All],[Selected Region]:[Salary in USD]], 6, FALSE)</f>
        <v>#N/A</v>
      </c>
      <c r="C1495" t="e">
        <f>VLOOKUP(A1495, tblSalaries[[#All],[Selected Region]:[Years of Experience]], 14, FALSE)</f>
        <v>#N/A</v>
      </c>
      <c r="D1495" t="e">
        <f>VLOOKUP(A1495, tblSalaries[[#All],[Selected Region]:[Hrs]], 13, FALSE)</f>
        <v>#N/A</v>
      </c>
    </row>
    <row r="1496" spans="1:4">
      <c r="A1496">
        <v>1493</v>
      </c>
      <c r="B1496" s="2" t="e">
        <f>VLOOKUP(A1496, tblSalaries[[#All],[Selected Region]:[Salary in USD]], 6, FALSE)</f>
        <v>#N/A</v>
      </c>
      <c r="C1496" t="e">
        <f>VLOOKUP(A1496, tblSalaries[[#All],[Selected Region]:[Years of Experience]], 14, FALSE)</f>
        <v>#N/A</v>
      </c>
      <c r="D1496" t="e">
        <f>VLOOKUP(A1496, tblSalaries[[#All],[Selected Region]:[Hrs]], 13, FALSE)</f>
        <v>#N/A</v>
      </c>
    </row>
    <row r="1497" spans="1:4">
      <c r="A1497">
        <v>1494</v>
      </c>
      <c r="B1497" s="2" t="e">
        <f>VLOOKUP(A1497, tblSalaries[[#All],[Selected Region]:[Salary in USD]], 6, FALSE)</f>
        <v>#N/A</v>
      </c>
      <c r="C1497" t="e">
        <f>VLOOKUP(A1497, tblSalaries[[#All],[Selected Region]:[Years of Experience]], 14, FALSE)</f>
        <v>#N/A</v>
      </c>
      <c r="D1497" t="e">
        <f>VLOOKUP(A1497, tblSalaries[[#All],[Selected Region]:[Hrs]], 13, FALSE)</f>
        <v>#N/A</v>
      </c>
    </row>
    <row r="1498" spans="1:4">
      <c r="A1498">
        <v>1495</v>
      </c>
      <c r="B1498" s="2" t="e">
        <f>VLOOKUP(A1498, tblSalaries[[#All],[Selected Region]:[Salary in USD]], 6, FALSE)</f>
        <v>#N/A</v>
      </c>
      <c r="C1498" t="e">
        <f>VLOOKUP(A1498, tblSalaries[[#All],[Selected Region]:[Years of Experience]], 14, FALSE)</f>
        <v>#N/A</v>
      </c>
      <c r="D1498" t="e">
        <f>VLOOKUP(A1498, tblSalaries[[#All],[Selected Region]:[Hrs]], 13, FALSE)</f>
        <v>#N/A</v>
      </c>
    </row>
    <row r="1499" spans="1:4">
      <c r="A1499">
        <v>1496</v>
      </c>
      <c r="B1499" s="2" t="e">
        <f>VLOOKUP(A1499, tblSalaries[[#All],[Selected Region]:[Salary in USD]], 6, FALSE)</f>
        <v>#N/A</v>
      </c>
      <c r="C1499" t="e">
        <f>VLOOKUP(A1499, tblSalaries[[#All],[Selected Region]:[Years of Experience]], 14, FALSE)</f>
        <v>#N/A</v>
      </c>
      <c r="D1499" t="e">
        <f>VLOOKUP(A1499, tblSalaries[[#All],[Selected Region]:[Hrs]], 13, FALSE)</f>
        <v>#N/A</v>
      </c>
    </row>
    <row r="1500" spans="1:4">
      <c r="A1500">
        <v>1497</v>
      </c>
      <c r="B1500" s="2" t="e">
        <f>VLOOKUP(A1500, tblSalaries[[#All],[Selected Region]:[Salary in USD]], 6, FALSE)</f>
        <v>#N/A</v>
      </c>
      <c r="C1500" t="e">
        <f>VLOOKUP(A1500, tblSalaries[[#All],[Selected Region]:[Years of Experience]], 14, FALSE)</f>
        <v>#N/A</v>
      </c>
      <c r="D1500" t="e">
        <f>VLOOKUP(A1500, tblSalaries[[#All],[Selected Region]:[Hrs]], 13, FALSE)</f>
        <v>#N/A</v>
      </c>
    </row>
    <row r="1501" spans="1:4">
      <c r="A1501">
        <v>1498</v>
      </c>
      <c r="B1501" s="2" t="e">
        <f>VLOOKUP(A1501, tblSalaries[[#All],[Selected Region]:[Salary in USD]], 6, FALSE)</f>
        <v>#N/A</v>
      </c>
      <c r="C1501" t="e">
        <f>VLOOKUP(A1501, tblSalaries[[#All],[Selected Region]:[Years of Experience]], 14, FALSE)</f>
        <v>#N/A</v>
      </c>
      <c r="D1501" t="e">
        <f>VLOOKUP(A1501, tblSalaries[[#All],[Selected Region]:[Hrs]], 13, FALSE)</f>
        <v>#N/A</v>
      </c>
    </row>
    <row r="1502" spans="1:4">
      <c r="A1502">
        <v>1499</v>
      </c>
      <c r="B1502" s="2" t="e">
        <f>VLOOKUP(A1502, tblSalaries[[#All],[Selected Region]:[Salary in USD]], 6, FALSE)</f>
        <v>#N/A</v>
      </c>
      <c r="C1502" t="e">
        <f>VLOOKUP(A1502, tblSalaries[[#All],[Selected Region]:[Years of Experience]], 14, FALSE)</f>
        <v>#N/A</v>
      </c>
      <c r="D1502" t="e">
        <f>VLOOKUP(A1502, tblSalaries[[#All],[Selected Region]:[Hrs]], 13, FALSE)</f>
        <v>#N/A</v>
      </c>
    </row>
    <row r="1503" spans="1:4">
      <c r="A1503">
        <v>1500</v>
      </c>
      <c r="B1503" s="2" t="e">
        <f>VLOOKUP(A1503, tblSalaries[[#All],[Selected Region]:[Salary in USD]], 6, FALSE)</f>
        <v>#N/A</v>
      </c>
      <c r="C1503" t="e">
        <f>VLOOKUP(A1503, tblSalaries[[#All],[Selected Region]:[Years of Experience]], 14, FALSE)</f>
        <v>#N/A</v>
      </c>
      <c r="D1503" t="e">
        <f>VLOOKUP(A1503, tblSalaries[[#All],[Selected Region]:[Hrs]], 13, FALSE)</f>
        <v>#N/A</v>
      </c>
    </row>
    <row r="1504" spans="1:4">
      <c r="A1504">
        <v>1501</v>
      </c>
      <c r="B1504" s="2" t="e">
        <f>VLOOKUP(A1504, tblSalaries[[#All],[Selected Region]:[Salary in USD]], 6, FALSE)</f>
        <v>#N/A</v>
      </c>
      <c r="C1504" t="e">
        <f>VLOOKUP(A1504, tblSalaries[[#All],[Selected Region]:[Years of Experience]], 14, FALSE)</f>
        <v>#N/A</v>
      </c>
      <c r="D1504" t="e">
        <f>VLOOKUP(A1504, tblSalaries[[#All],[Selected Region]:[Hrs]], 13, FALSE)</f>
        <v>#N/A</v>
      </c>
    </row>
    <row r="1505" spans="1:4">
      <c r="A1505">
        <v>1502</v>
      </c>
      <c r="B1505" s="2" t="e">
        <f>VLOOKUP(A1505, tblSalaries[[#All],[Selected Region]:[Salary in USD]], 6, FALSE)</f>
        <v>#N/A</v>
      </c>
      <c r="C1505" t="e">
        <f>VLOOKUP(A1505, tblSalaries[[#All],[Selected Region]:[Years of Experience]], 14, FALSE)</f>
        <v>#N/A</v>
      </c>
      <c r="D1505" t="e">
        <f>VLOOKUP(A1505, tblSalaries[[#All],[Selected Region]:[Hrs]], 13, FALSE)</f>
        <v>#N/A</v>
      </c>
    </row>
    <row r="1506" spans="1:4">
      <c r="A1506">
        <v>1503</v>
      </c>
      <c r="B1506" s="2" t="e">
        <f>VLOOKUP(A1506, tblSalaries[[#All],[Selected Region]:[Salary in USD]], 6, FALSE)</f>
        <v>#N/A</v>
      </c>
      <c r="C1506" t="e">
        <f>VLOOKUP(A1506, tblSalaries[[#All],[Selected Region]:[Years of Experience]], 14, FALSE)</f>
        <v>#N/A</v>
      </c>
      <c r="D1506" t="e">
        <f>VLOOKUP(A1506, tblSalaries[[#All],[Selected Region]:[Hrs]], 13, FALSE)</f>
        <v>#N/A</v>
      </c>
    </row>
    <row r="1507" spans="1:4">
      <c r="A1507">
        <v>1504</v>
      </c>
      <c r="B1507" s="2" t="e">
        <f>VLOOKUP(A1507, tblSalaries[[#All],[Selected Region]:[Salary in USD]], 6, FALSE)</f>
        <v>#N/A</v>
      </c>
      <c r="C1507" t="e">
        <f>VLOOKUP(A1507, tblSalaries[[#All],[Selected Region]:[Years of Experience]], 14, FALSE)</f>
        <v>#N/A</v>
      </c>
      <c r="D1507" t="e">
        <f>VLOOKUP(A1507, tblSalaries[[#All],[Selected Region]:[Hrs]], 13, FALSE)</f>
        <v>#N/A</v>
      </c>
    </row>
    <row r="1508" spans="1:4">
      <c r="A1508">
        <v>1505</v>
      </c>
      <c r="B1508" s="2" t="e">
        <f>VLOOKUP(A1508, tblSalaries[[#All],[Selected Region]:[Salary in USD]], 6, FALSE)</f>
        <v>#N/A</v>
      </c>
      <c r="C1508" t="e">
        <f>VLOOKUP(A1508, tblSalaries[[#All],[Selected Region]:[Years of Experience]], 14, FALSE)</f>
        <v>#N/A</v>
      </c>
      <c r="D1508" t="e">
        <f>VLOOKUP(A1508, tblSalaries[[#All],[Selected Region]:[Hrs]], 13, FALSE)</f>
        <v>#N/A</v>
      </c>
    </row>
    <row r="1509" spans="1:4">
      <c r="A1509">
        <v>1506</v>
      </c>
      <c r="B1509" s="2" t="e">
        <f>VLOOKUP(A1509, tblSalaries[[#All],[Selected Region]:[Salary in USD]], 6, FALSE)</f>
        <v>#N/A</v>
      </c>
      <c r="C1509" t="e">
        <f>VLOOKUP(A1509, tblSalaries[[#All],[Selected Region]:[Years of Experience]], 14, FALSE)</f>
        <v>#N/A</v>
      </c>
      <c r="D1509" t="e">
        <f>VLOOKUP(A1509, tblSalaries[[#All],[Selected Region]:[Hrs]], 13, FALSE)</f>
        <v>#N/A</v>
      </c>
    </row>
    <row r="1510" spans="1:4">
      <c r="A1510">
        <v>1507</v>
      </c>
      <c r="B1510" s="2" t="e">
        <f>VLOOKUP(A1510, tblSalaries[[#All],[Selected Region]:[Salary in USD]], 6, FALSE)</f>
        <v>#N/A</v>
      </c>
      <c r="C1510" t="e">
        <f>VLOOKUP(A1510, tblSalaries[[#All],[Selected Region]:[Years of Experience]], 14, FALSE)</f>
        <v>#N/A</v>
      </c>
      <c r="D1510" t="e">
        <f>VLOOKUP(A1510, tblSalaries[[#All],[Selected Region]:[Hrs]], 13, FALSE)</f>
        <v>#N/A</v>
      </c>
    </row>
    <row r="1511" spans="1:4">
      <c r="A1511">
        <v>1508</v>
      </c>
      <c r="B1511" s="2" t="e">
        <f>VLOOKUP(A1511, tblSalaries[[#All],[Selected Region]:[Salary in USD]], 6, FALSE)</f>
        <v>#N/A</v>
      </c>
      <c r="C1511" t="e">
        <f>VLOOKUP(A1511, tblSalaries[[#All],[Selected Region]:[Years of Experience]], 14, FALSE)</f>
        <v>#N/A</v>
      </c>
      <c r="D1511" t="e">
        <f>VLOOKUP(A1511, tblSalaries[[#All],[Selected Region]:[Hrs]], 13, FALSE)</f>
        <v>#N/A</v>
      </c>
    </row>
    <row r="1512" spans="1:4">
      <c r="A1512">
        <v>1509</v>
      </c>
      <c r="B1512" s="2" t="e">
        <f>VLOOKUP(A1512, tblSalaries[[#All],[Selected Region]:[Salary in USD]], 6, FALSE)</f>
        <v>#N/A</v>
      </c>
      <c r="C1512" t="e">
        <f>VLOOKUP(A1512, tblSalaries[[#All],[Selected Region]:[Years of Experience]], 14, FALSE)</f>
        <v>#N/A</v>
      </c>
      <c r="D1512" t="e">
        <f>VLOOKUP(A1512, tblSalaries[[#All],[Selected Region]:[Hrs]], 13, FALSE)</f>
        <v>#N/A</v>
      </c>
    </row>
    <row r="1513" spans="1:4">
      <c r="A1513">
        <v>1510</v>
      </c>
      <c r="B1513" s="2" t="e">
        <f>VLOOKUP(A1513, tblSalaries[[#All],[Selected Region]:[Salary in USD]], 6, FALSE)</f>
        <v>#N/A</v>
      </c>
      <c r="C1513" t="e">
        <f>VLOOKUP(A1513, tblSalaries[[#All],[Selected Region]:[Years of Experience]], 14, FALSE)</f>
        <v>#N/A</v>
      </c>
      <c r="D1513" t="e">
        <f>VLOOKUP(A1513, tblSalaries[[#All],[Selected Region]:[Hrs]], 13, FALSE)</f>
        <v>#N/A</v>
      </c>
    </row>
    <row r="1514" spans="1:4">
      <c r="A1514">
        <v>1511</v>
      </c>
      <c r="B1514" s="2" t="e">
        <f>VLOOKUP(A1514, tblSalaries[[#All],[Selected Region]:[Salary in USD]], 6, FALSE)</f>
        <v>#N/A</v>
      </c>
      <c r="C1514" t="e">
        <f>VLOOKUP(A1514, tblSalaries[[#All],[Selected Region]:[Years of Experience]], 14, FALSE)</f>
        <v>#N/A</v>
      </c>
      <c r="D1514" t="e">
        <f>VLOOKUP(A1514, tblSalaries[[#All],[Selected Region]:[Hrs]], 13, FALSE)</f>
        <v>#N/A</v>
      </c>
    </row>
    <row r="1515" spans="1:4">
      <c r="A1515">
        <v>1512</v>
      </c>
      <c r="B1515" s="2" t="e">
        <f>VLOOKUP(A1515, tblSalaries[[#All],[Selected Region]:[Salary in USD]], 6, FALSE)</f>
        <v>#N/A</v>
      </c>
      <c r="C1515" t="e">
        <f>VLOOKUP(A1515, tblSalaries[[#All],[Selected Region]:[Years of Experience]], 14, FALSE)</f>
        <v>#N/A</v>
      </c>
      <c r="D1515" t="e">
        <f>VLOOKUP(A1515, tblSalaries[[#All],[Selected Region]:[Hrs]], 13, FALSE)</f>
        <v>#N/A</v>
      </c>
    </row>
    <row r="1516" spans="1:4">
      <c r="A1516">
        <v>1513</v>
      </c>
      <c r="B1516" s="2" t="e">
        <f>VLOOKUP(A1516, tblSalaries[[#All],[Selected Region]:[Salary in USD]], 6, FALSE)</f>
        <v>#N/A</v>
      </c>
      <c r="C1516" t="e">
        <f>VLOOKUP(A1516, tblSalaries[[#All],[Selected Region]:[Years of Experience]], 14, FALSE)</f>
        <v>#N/A</v>
      </c>
      <c r="D1516" t="e">
        <f>VLOOKUP(A1516, tblSalaries[[#All],[Selected Region]:[Hrs]], 13, FALSE)</f>
        <v>#N/A</v>
      </c>
    </row>
    <row r="1517" spans="1:4">
      <c r="A1517">
        <v>1514</v>
      </c>
      <c r="B1517" s="2" t="e">
        <f>VLOOKUP(A1517, tblSalaries[[#All],[Selected Region]:[Salary in USD]], 6, FALSE)</f>
        <v>#N/A</v>
      </c>
      <c r="C1517" t="e">
        <f>VLOOKUP(A1517, tblSalaries[[#All],[Selected Region]:[Years of Experience]], 14, FALSE)</f>
        <v>#N/A</v>
      </c>
      <c r="D1517" t="e">
        <f>VLOOKUP(A1517, tblSalaries[[#All],[Selected Region]:[Hrs]], 13, FALSE)</f>
        <v>#N/A</v>
      </c>
    </row>
    <row r="1518" spans="1:4">
      <c r="A1518">
        <v>1515</v>
      </c>
      <c r="B1518" s="2" t="e">
        <f>VLOOKUP(A1518, tblSalaries[[#All],[Selected Region]:[Salary in USD]], 6, FALSE)</f>
        <v>#N/A</v>
      </c>
      <c r="C1518" t="e">
        <f>VLOOKUP(A1518, tblSalaries[[#All],[Selected Region]:[Years of Experience]], 14, FALSE)</f>
        <v>#N/A</v>
      </c>
      <c r="D1518" t="e">
        <f>VLOOKUP(A1518, tblSalaries[[#All],[Selected Region]:[Hrs]], 13, FALSE)</f>
        <v>#N/A</v>
      </c>
    </row>
    <row r="1519" spans="1:4">
      <c r="A1519">
        <v>1516</v>
      </c>
      <c r="B1519" s="2" t="e">
        <f>VLOOKUP(A1519, tblSalaries[[#All],[Selected Region]:[Salary in USD]], 6, FALSE)</f>
        <v>#N/A</v>
      </c>
      <c r="C1519" t="e">
        <f>VLOOKUP(A1519, tblSalaries[[#All],[Selected Region]:[Years of Experience]], 14, FALSE)</f>
        <v>#N/A</v>
      </c>
      <c r="D1519" t="e">
        <f>VLOOKUP(A1519, tblSalaries[[#All],[Selected Region]:[Hrs]], 13, FALSE)</f>
        <v>#N/A</v>
      </c>
    </row>
    <row r="1520" spans="1:4">
      <c r="A1520">
        <v>1517</v>
      </c>
      <c r="B1520" s="2" t="e">
        <f>VLOOKUP(A1520, tblSalaries[[#All],[Selected Region]:[Salary in USD]], 6, FALSE)</f>
        <v>#N/A</v>
      </c>
      <c r="C1520" t="e">
        <f>VLOOKUP(A1520, tblSalaries[[#All],[Selected Region]:[Years of Experience]], 14, FALSE)</f>
        <v>#N/A</v>
      </c>
      <c r="D1520" t="e">
        <f>VLOOKUP(A1520, tblSalaries[[#All],[Selected Region]:[Hrs]], 13, FALSE)</f>
        <v>#N/A</v>
      </c>
    </row>
    <row r="1521" spans="1:4">
      <c r="A1521">
        <v>1518</v>
      </c>
      <c r="B1521" s="2" t="e">
        <f>VLOOKUP(A1521, tblSalaries[[#All],[Selected Region]:[Salary in USD]], 6, FALSE)</f>
        <v>#N/A</v>
      </c>
      <c r="C1521" t="e">
        <f>VLOOKUP(A1521, tblSalaries[[#All],[Selected Region]:[Years of Experience]], 14, FALSE)</f>
        <v>#N/A</v>
      </c>
      <c r="D1521" t="e">
        <f>VLOOKUP(A1521, tblSalaries[[#All],[Selected Region]:[Hrs]], 13, FALSE)</f>
        <v>#N/A</v>
      </c>
    </row>
    <row r="1522" spans="1:4">
      <c r="A1522">
        <v>1519</v>
      </c>
      <c r="B1522" s="2" t="e">
        <f>VLOOKUP(A1522, tblSalaries[[#All],[Selected Region]:[Salary in USD]], 6, FALSE)</f>
        <v>#N/A</v>
      </c>
      <c r="C1522" t="e">
        <f>VLOOKUP(A1522, tblSalaries[[#All],[Selected Region]:[Years of Experience]], 14, FALSE)</f>
        <v>#N/A</v>
      </c>
      <c r="D1522" t="e">
        <f>VLOOKUP(A1522, tblSalaries[[#All],[Selected Region]:[Hrs]], 13, FALSE)</f>
        <v>#N/A</v>
      </c>
    </row>
    <row r="1523" spans="1:4">
      <c r="A1523">
        <v>1520</v>
      </c>
      <c r="B1523" s="2" t="e">
        <f>VLOOKUP(A1523, tblSalaries[[#All],[Selected Region]:[Salary in USD]], 6, FALSE)</f>
        <v>#N/A</v>
      </c>
      <c r="C1523" t="e">
        <f>VLOOKUP(A1523, tblSalaries[[#All],[Selected Region]:[Years of Experience]], 14, FALSE)</f>
        <v>#N/A</v>
      </c>
      <c r="D1523" t="e">
        <f>VLOOKUP(A1523, tblSalaries[[#All],[Selected Region]:[Hrs]], 13, FALSE)</f>
        <v>#N/A</v>
      </c>
    </row>
    <row r="1524" spans="1:4">
      <c r="A1524">
        <v>1521</v>
      </c>
      <c r="B1524" s="2" t="e">
        <f>VLOOKUP(A1524, tblSalaries[[#All],[Selected Region]:[Salary in USD]], 6, FALSE)</f>
        <v>#N/A</v>
      </c>
      <c r="C1524" t="e">
        <f>VLOOKUP(A1524, tblSalaries[[#All],[Selected Region]:[Years of Experience]], 14, FALSE)</f>
        <v>#N/A</v>
      </c>
      <c r="D1524" t="e">
        <f>VLOOKUP(A1524, tblSalaries[[#All],[Selected Region]:[Hrs]], 13, FALSE)</f>
        <v>#N/A</v>
      </c>
    </row>
    <row r="1525" spans="1:4">
      <c r="A1525">
        <v>1522</v>
      </c>
      <c r="B1525" s="2" t="e">
        <f>VLOOKUP(A1525, tblSalaries[[#All],[Selected Region]:[Salary in USD]], 6, FALSE)</f>
        <v>#N/A</v>
      </c>
      <c r="C1525" t="e">
        <f>VLOOKUP(A1525, tblSalaries[[#All],[Selected Region]:[Years of Experience]], 14, FALSE)</f>
        <v>#N/A</v>
      </c>
      <c r="D1525" t="e">
        <f>VLOOKUP(A1525, tblSalaries[[#All],[Selected Region]:[Hrs]], 13, FALSE)</f>
        <v>#N/A</v>
      </c>
    </row>
    <row r="1526" spans="1:4">
      <c r="A1526">
        <v>1523</v>
      </c>
      <c r="B1526" s="2" t="e">
        <f>VLOOKUP(A1526, tblSalaries[[#All],[Selected Region]:[Salary in USD]], 6, FALSE)</f>
        <v>#N/A</v>
      </c>
      <c r="C1526" t="e">
        <f>VLOOKUP(A1526, tblSalaries[[#All],[Selected Region]:[Years of Experience]], 14, FALSE)</f>
        <v>#N/A</v>
      </c>
      <c r="D1526" t="e">
        <f>VLOOKUP(A1526, tblSalaries[[#All],[Selected Region]:[Hrs]], 13, FALSE)</f>
        <v>#N/A</v>
      </c>
    </row>
    <row r="1527" spans="1:4">
      <c r="A1527">
        <v>1524</v>
      </c>
      <c r="B1527" s="2" t="e">
        <f>VLOOKUP(A1527, tblSalaries[[#All],[Selected Region]:[Salary in USD]], 6, FALSE)</f>
        <v>#N/A</v>
      </c>
      <c r="C1527" t="e">
        <f>VLOOKUP(A1527, tblSalaries[[#All],[Selected Region]:[Years of Experience]], 14, FALSE)</f>
        <v>#N/A</v>
      </c>
      <c r="D1527" t="e">
        <f>VLOOKUP(A1527, tblSalaries[[#All],[Selected Region]:[Hrs]], 13, FALSE)</f>
        <v>#N/A</v>
      </c>
    </row>
    <row r="1528" spans="1:4">
      <c r="A1528">
        <v>1525</v>
      </c>
      <c r="B1528" s="2" t="e">
        <f>VLOOKUP(A1528, tblSalaries[[#All],[Selected Region]:[Salary in USD]], 6, FALSE)</f>
        <v>#N/A</v>
      </c>
      <c r="C1528" t="e">
        <f>VLOOKUP(A1528, tblSalaries[[#All],[Selected Region]:[Years of Experience]], 14, FALSE)</f>
        <v>#N/A</v>
      </c>
      <c r="D1528" t="e">
        <f>VLOOKUP(A1528, tblSalaries[[#All],[Selected Region]:[Hrs]], 13, FALSE)</f>
        <v>#N/A</v>
      </c>
    </row>
    <row r="1529" spans="1:4">
      <c r="A1529">
        <v>1526</v>
      </c>
      <c r="B1529" s="2" t="e">
        <f>VLOOKUP(A1529, tblSalaries[[#All],[Selected Region]:[Salary in USD]], 6, FALSE)</f>
        <v>#N/A</v>
      </c>
      <c r="C1529" t="e">
        <f>VLOOKUP(A1529, tblSalaries[[#All],[Selected Region]:[Years of Experience]], 14, FALSE)</f>
        <v>#N/A</v>
      </c>
      <c r="D1529" t="e">
        <f>VLOOKUP(A1529, tblSalaries[[#All],[Selected Region]:[Hrs]], 13, FALSE)</f>
        <v>#N/A</v>
      </c>
    </row>
    <row r="1530" spans="1:4">
      <c r="A1530">
        <v>1527</v>
      </c>
      <c r="B1530" s="2" t="e">
        <f>VLOOKUP(A1530, tblSalaries[[#All],[Selected Region]:[Salary in USD]], 6, FALSE)</f>
        <v>#N/A</v>
      </c>
      <c r="C1530" t="e">
        <f>VLOOKUP(A1530, tblSalaries[[#All],[Selected Region]:[Years of Experience]], 14, FALSE)</f>
        <v>#N/A</v>
      </c>
      <c r="D1530" t="e">
        <f>VLOOKUP(A1530, tblSalaries[[#All],[Selected Region]:[Hrs]], 13, FALSE)</f>
        <v>#N/A</v>
      </c>
    </row>
    <row r="1531" spans="1:4">
      <c r="A1531">
        <v>1528</v>
      </c>
      <c r="B1531" s="2" t="e">
        <f>VLOOKUP(A1531, tblSalaries[[#All],[Selected Region]:[Salary in USD]], 6, FALSE)</f>
        <v>#N/A</v>
      </c>
      <c r="C1531" t="e">
        <f>VLOOKUP(A1531, tblSalaries[[#All],[Selected Region]:[Years of Experience]], 14, FALSE)</f>
        <v>#N/A</v>
      </c>
      <c r="D1531" t="e">
        <f>VLOOKUP(A1531, tblSalaries[[#All],[Selected Region]:[Hrs]], 13, FALSE)</f>
        <v>#N/A</v>
      </c>
    </row>
    <row r="1532" spans="1:4">
      <c r="A1532">
        <v>1529</v>
      </c>
      <c r="B1532" s="2" t="e">
        <f>VLOOKUP(A1532, tblSalaries[[#All],[Selected Region]:[Salary in USD]], 6, FALSE)</f>
        <v>#N/A</v>
      </c>
      <c r="C1532" t="e">
        <f>VLOOKUP(A1532, tblSalaries[[#All],[Selected Region]:[Years of Experience]], 14, FALSE)</f>
        <v>#N/A</v>
      </c>
      <c r="D1532" t="e">
        <f>VLOOKUP(A1532, tblSalaries[[#All],[Selected Region]:[Hrs]], 13, FALSE)</f>
        <v>#N/A</v>
      </c>
    </row>
    <row r="1533" spans="1:4">
      <c r="A1533">
        <v>1530</v>
      </c>
      <c r="B1533" s="2" t="e">
        <f>VLOOKUP(A1533, tblSalaries[[#All],[Selected Region]:[Salary in USD]], 6, FALSE)</f>
        <v>#N/A</v>
      </c>
      <c r="C1533" t="e">
        <f>VLOOKUP(A1533, tblSalaries[[#All],[Selected Region]:[Years of Experience]], 14, FALSE)</f>
        <v>#N/A</v>
      </c>
      <c r="D1533" t="e">
        <f>VLOOKUP(A1533, tblSalaries[[#All],[Selected Region]:[Hrs]], 13, FALSE)</f>
        <v>#N/A</v>
      </c>
    </row>
    <row r="1534" spans="1:4">
      <c r="A1534">
        <v>1531</v>
      </c>
      <c r="B1534" s="2" t="e">
        <f>VLOOKUP(A1534, tblSalaries[[#All],[Selected Region]:[Salary in USD]], 6, FALSE)</f>
        <v>#N/A</v>
      </c>
      <c r="C1534" t="e">
        <f>VLOOKUP(A1534, tblSalaries[[#All],[Selected Region]:[Years of Experience]], 14, FALSE)</f>
        <v>#N/A</v>
      </c>
      <c r="D1534" t="e">
        <f>VLOOKUP(A1534, tblSalaries[[#All],[Selected Region]:[Hrs]], 13, FALSE)</f>
        <v>#N/A</v>
      </c>
    </row>
    <row r="1535" spans="1:4">
      <c r="A1535">
        <v>1532</v>
      </c>
      <c r="B1535" s="2" t="e">
        <f>VLOOKUP(A1535, tblSalaries[[#All],[Selected Region]:[Salary in USD]], 6, FALSE)</f>
        <v>#N/A</v>
      </c>
      <c r="C1535" t="e">
        <f>VLOOKUP(A1535, tblSalaries[[#All],[Selected Region]:[Years of Experience]], 14, FALSE)</f>
        <v>#N/A</v>
      </c>
      <c r="D1535" t="e">
        <f>VLOOKUP(A1535, tblSalaries[[#All],[Selected Region]:[Hrs]], 13, FALSE)</f>
        <v>#N/A</v>
      </c>
    </row>
    <row r="1536" spans="1:4">
      <c r="A1536">
        <v>1533</v>
      </c>
      <c r="B1536" s="2" t="e">
        <f>VLOOKUP(A1536, tblSalaries[[#All],[Selected Region]:[Salary in USD]], 6, FALSE)</f>
        <v>#N/A</v>
      </c>
      <c r="C1536" t="e">
        <f>VLOOKUP(A1536, tblSalaries[[#All],[Selected Region]:[Years of Experience]], 14, FALSE)</f>
        <v>#N/A</v>
      </c>
      <c r="D1536" t="e">
        <f>VLOOKUP(A1536, tblSalaries[[#All],[Selected Region]:[Hrs]], 13, FALSE)</f>
        <v>#N/A</v>
      </c>
    </row>
    <row r="1537" spans="1:4">
      <c r="A1537">
        <v>1534</v>
      </c>
      <c r="B1537" s="2" t="e">
        <f>VLOOKUP(A1537, tblSalaries[[#All],[Selected Region]:[Salary in USD]], 6, FALSE)</f>
        <v>#N/A</v>
      </c>
      <c r="C1537" t="e">
        <f>VLOOKUP(A1537, tblSalaries[[#All],[Selected Region]:[Years of Experience]], 14, FALSE)</f>
        <v>#N/A</v>
      </c>
      <c r="D1537" t="e">
        <f>VLOOKUP(A1537, tblSalaries[[#All],[Selected Region]:[Hrs]], 13, FALSE)</f>
        <v>#N/A</v>
      </c>
    </row>
    <row r="1538" spans="1:4">
      <c r="A1538">
        <v>1535</v>
      </c>
      <c r="B1538" s="2" t="e">
        <f>VLOOKUP(A1538, tblSalaries[[#All],[Selected Region]:[Salary in USD]], 6, FALSE)</f>
        <v>#N/A</v>
      </c>
      <c r="C1538" t="e">
        <f>VLOOKUP(A1538, tblSalaries[[#All],[Selected Region]:[Years of Experience]], 14, FALSE)</f>
        <v>#N/A</v>
      </c>
      <c r="D1538" t="e">
        <f>VLOOKUP(A1538, tblSalaries[[#All],[Selected Region]:[Hrs]], 13, FALSE)</f>
        <v>#N/A</v>
      </c>
    </row>
    <row r="1539" spans="1:4">
      <c r="A1539">
        <v>1536</v>
      </c>
      <c r="B1539" s="2" t="e">
        <f>VLOOKUP(A1539, tblSalaries[[#All],[Selected Region]:[Salary in USD]], 6, FALSE)</f>
        <v>#N/A</v>
      </c>
      <c r="C1539" t="e">
        <f>VLOOKUP(A1539, tblSalaries[[#All],[Selected Region]:[Years of Experience]], 14, FALSE)</f>
        <v>#N/A</v>
      </c>
      <c r="D1539" t="e">
        <f>VLOOKUP(A1539, tblSalaries[[#All],[Selected Region]:[Hrs]], 13, FALSE)</f>
        <v>#N/A</v>
      </c>
    </row>
    <row r="1540" spans="1:4">
      <c r="A1540">
        <v>1537</v>
      </c>
      <c r="B1540" s="2" t="e">
        <f>VLOOKUP(A1540, tblSalaries[[#All],[Selected Region]:[Salary in USD]], 6, FALSE)</f>
        <v>#N/A</v>
      </c>
      <c r="C1540" t="e">
        <f>VLOOKUP(A1540, tblSalaries[[#All],[Selected Region]:[Years of Experience]], 14, FALSE)</f>
        <v>#N/A</v>
      </c>
      <c r="D1540" t="e">
        <f>VLOOKUP(A1540, tblSalaries[[#All],[Selected Region]:[Hrs]], 13, FALSE)</f>
        <v>#N/A</v>
      </c>
    </row>
    <row r="1541" spans="1:4">
      <c r="A1541">
        <v>1538</v>
      </c>
      <c r="B1541" s="2" t="e">
        <f>VLOOKUP(A1541, tblSalaries[[#All],[Selected Region]:[Salary in USD]], 6, FALSE)</f>
        <v>#N/A</v>
      </c>
      <c r="C1541" t="e">
        <f>VLOOKUP(A1541, tblSalaries[[#All],[Selected Region]:[Years of Experience]], 14, FALSE)</f>
        <v>#N/A</v>
      </c>
      <c r="D1541" t="e">
        <f>VLOOKUP(A1541, tblSalaries[[#All],[Selected Region]:[Hrs]], 13, FALSE)</f>
        <v>#N/A</v>
      </c>
    </row>
    <row r="1542" spans="1:4">
      <c r="A1542">
        <v>1539</v>
      </c>
      <c r="B1542" s="2" t="e">
        <f>VLOOKUP(A1542, tblSalaries[[#All],[Selected Region]:[Salary in USD]], 6, FALSE)</f>
        <v>#N/A</v>
      </c>
      <c r="C1542" t="e">
        <f>VLOOKUP(A1542, tblSalaries[[#All],[Selected Region]:[Years of Experience]], 14, FALSE)</f>
        <v>#N/A</v>
      </c>
      <c r="D1542" t="e">
        <f>VLOOKUP(A1542, tblSalaries[[#All],[Selected Region]:[Hrs]], 13, FALSE)</f>
        <v>#N/A</v>
      </c>
    </row>
    <row r="1543" spans="1:4">
      <c r="A1543">
        <v>1540</v>
      </c>
      <c r="B1543" s="2" t="e">
        <f>VLOOKUP(A1543, tblSalaries[[#All],[Selected Region]:[Salary in USD]], 6, FALSE)</f>
        <v>#N/A</v>
      </c>
      <c r="C1543" t="e">
        <f>VLOOKUP(A1543, tblSalaries[[#All],[Selected Region]:[Years of Experience]], 14, FALSE)</f>
        <v>#N/A</v>
      </c>
      <c r="D1543" t="e">
        <f>VLOOKUP(A1543, tblSalaries[[#All],[Selected Region]:[Hrs]], 13, FALSE)</f>
        <v>#N/A</v>
      </c>
    </row>
    <row r="1544" spans="1:4">
      <c r="A1544">
        <v>1541</v>
      </c>
      <c r="B1544" s="2" t="e">
        <f>VLOOKUP(A1544, tblSalaries[[#All],[Selected Region]:[Salary in USD]], 6, FALSE)</f>
        <v>#N/A</v>
      </c>
      <c r="C1544" t="e">
        <f>VLOOKUP(A1544, tblSalaries[[#All],[Selected Region]:[Years of Experience]], 14, FALSE)</f>
        <v>#N/A</v>
      </c>
      <c r="D1544" t="e">
        <f>VLOOKUP(A1544, tblSalaries[[#All],[Selected Region]:[Hrs]], 13, FALSE)</f>
        <v>#N/A</v>
      </c>
    </row>
    <row r="1545" spans="1:4">
      <c r="A1545">
        <v>1542</v>
      </c>
      <c r="B1545" s="2" t="e">
        <f>VLOOKUP(A1545, tblSalaries[[#All],[Selected Region]:[Salary in USD]], 6, FALSE)</f>
        <v>#N/A</v>
      </c>
      <c r="C1545" t="e">
        <f>VLOOKUP(A1545, tblSalaries[[#All],[Selected Region]:[Years of Experience]], 14, FALSE)</f>
        <v>#N/A</v>
      </c>
      <c r="D1545" t="e">
        <f>VLOOKUP(A1545, tblSalaries[[#All],[Selected Region]:[Hrs]], 13, FALSE)</f>
        <v>#N/A</v>
      </c>
    </row>
    <row r="1546" spans="1:4">
      <c r="A1546">
        <v>1543</v>
      </c>
      <c r="B1546" s="2" t="e">
        <f>VLOOKUP(A1546, tblSalaries[[#All],[Selected Region]:[Salary in USD]], 6, FALSE)</f>
        <v>#N/A</v>
      </c>
      <c r="C1546" t="e">
        <f>VLOOKUP(A1546, tblSalaries[[#All],[Selected Region]:[Years of Experience]], 14, FALSE)</f>
        <v>#N/A</v>
      </c>
      <c r="D1546" t="e">
        <f>VLOOKUP(A1546, tblSalaries[[#All],[Selected Region]:[Hrs]], 13, FALSE)</f>
        <v>#N/A</v>
      </c>
    </row>
    <row r="1547" spans="1:4">
      <c r="A1547">
        <v>1544</v>
      </c>
      <c r="B1547" s="2" t="e">
        <f>VLOOKUP(A1547, tblSalaries[[#All],[Selected Region]:[Salary in USD]], 6, FALSE)</f>
        <v>#N/A</v>
      </c>
      <c r="C1547" t="e">
        <f>VLOOKUP(A1547, tblSalaries[[#All],[Selected Region]:[Years of Experience]], 14, FALSE)</f>
        <v>#N/A</v>
      </c>
      <c r="D1547" t="e">
        <f>VLOOKUP(A1547, tblSalaries[[#All],[Selected Region]:[Hrs]], 13, FALSE)</f>
        <v>#N/A</v>
      </c>
    </row>
    <row r="1548" spans="1:4">
      <c r="A1548">
        <v>1545</v>
      </c>
      <c r="B1548" s="2" t="e">
        <f>VLOOKUP(A1548, tblSalaries[[#All],[Selected Region]:[Salary in USD]], 6, FALSE)</f>
        <v>#N/A</v>
      </c>
      <c r="C1548" t="e">
        <f>VLOOKUP(A1548, tblSalaries[[#All],[Selected Region]:[Years of Experience]], 14, FALSE)</f>
        <v>#N/A</v>
      </c>
      <c r="D1548" t="e">
        <f>VLOOKUP(A1548, tblSalaries[[#All],[Selected Region]:[Hrs]], 13, FALSE)</f>
        <v>#N/A</v>
      </c>
    </row>
    <row r="1549" spans="1:4">
      <c r="A1549">
        <v>1546</v>
      </c>
      <c r="B1549" s="2" t="e">
        <f>VLOOKUP(A1549, tblSalaries[[#All],[Selected Region]:[Salary in USD]], 6, FALSE)</f>
        <v>#N/A</v>
      </c>
      <c r="C1549" t="e">
        <f>VLOOKUP(A1549, tblSalaries[[#All],[Selected Region]:[Years of Experience]], 14, FALSE)</f>
        <v>#N/A</v>
      </c>
      <c r="D1549" t="e">
        <f>VLOOKUP(A1549, tblSalaries[[#All],[Selected Region]:[Hrs]], 13, FALSE)</f>
        <v>#N/A</v>
      </c>
    </row>
    <row r="1550" spans="1:4">
      <c r="A1550">
        <v>1547</v>
      </c>
      <c r="B1550" s="2" t="e">
        <f>VLOOKUP(A1550, tblSalaries[[#All],[Selected Region]:[Salary in USD]], 6, FALSE)</f>
        <v>#N/A</v>
      </c>
      <c r="C1550" t="e">
        <f>VLOOKUP(A1550, tblSalaries[[#All],[Selected Region]:[Years of Experience]], 14, FALSE)</f>
        <v>#N/A</v>
      </c>
      <c r="D1550" t="e">
        <f>VLOOKUP(A1550, tblSalaries[[#All],[Selected Region]:[Hrs]], 13, FALSE)</f>
        <v>#N/A</v>
      </c>
    </row>
    <row r="1551" spans="1:4">
      <c r="A1551">
        <v>1548</v>
      </c>
      <c r="B1551" s="2" t="e">
        <f>VLOOKUP(A1551, tblSalaries[[#All],[Selected Region]:[Salary in USD]], 6, FALSE)</f>
        <v>#N/A</v>
      </c>
      <c r="C1551" t="e">
        <f>VLOOKUP(A1551, tblSalaries[[#All],[Selected Region]:[Years of Experience]], 14, FALSE)</f>
        <v>#N/A</v>
      </c>
      <c r="D1551" t="e">
        <f>VLOOKUP(A1551, tblSalaries[[#All],[Selected Region]:[Hrs]], 13, FALSE)</f>
        <v>#N/A</v>
      </c>
    </row>
    <row r="1552" spans="1:4">
      <c r="A1552">
        <v>1549</v>
      </c>
      <c r="B1552" s="2" t="e">
        <f>VLOOKUP(A1552, tblSalaries[[#All],[Selected Region]:[Salary in USD]], 6, FALSE)</f>
        <v>#N/A</v>
      </c>
      <c r="C1552" t="e">
        <f>VLOOKUP(A1552, tblSalaries[[#All],[Selected Region]:[Years of Experience]], 14, FALSE)</f>
        <v>#N/A</v>
      </c>
      <c r="D1552" t="e">
        <f>VLOOKUP(A1552, tblSalaries[[#All],[Selected Region]:[Hrs]], 13, FALSE)</f>
        <v>#N/A</v>
      </c>
    </row>
    <row r="1553" spans="1:4">
      <c r="A1553">
        <v>1550</v>
      </c>
      <c r="B1553" s="2" t="e">
        <f>VLOOKUP(A1553, tblSalaries[[#All],[Selected Region]:[Salary in USD]], 6, FALSE)</f>
        <v>#N/A</v>
      </c>
      <c r="C1553" t="e">
        <f>VLOOKUP(A1553, tblSalaries[[#All],[Selected Region]:[Years of Experience]], 14, FALSE)</f>
        <v>#N/A</v>
      </c>
      <c r="D1553" t="e">
        <f>VLOOKUP(A1553, tblSalaries[[#All],[Selected Region]:[Hrs]], 13, FALSE)</f>
        <v>#N/A</v>
      </c>
    </row>
    <row r="1554" spans="1:4">
      <c r="A1554">
        <v>1551</v>
      </c>
      <c r="B1554" s="2" t="e">
        <f>VLOOKUP(A1554, tblSalaries[[#All],[Selected Region]:[Salary in USD]], 6, FALSE)</f>
        <v>#N/A</v>
      </c>
      <c r="C1554" t="e">
        <f>VLOOKUP(A1554, tblSalaries[[#All],[Selected Region]:[Years of Experience]], 14, FALSE)</f>
        <v>#N/A</v>
      </c>
      <c r="D1554" t="e">
        <f>VLOOKUP(A1554, tblSalaries[[#All],[Selected Region]:[Hrs]], 13, FALSE)</f>
        <v>#N/A</v>
      </c>
    </row>
    <row r="1555" spans="1:4">
      <c r="A1555">
        <v>1552</v>
      </c>
      <c r="B1555" s="2" t="e">
        <f>VLOOKUP(A1555, tblSalaries[[#All],[Selected Region]:[Salary in USD]], 6, FALSE)</f>
        <v>#N/A</v>
      </c>
      <c r="C1555" t="e">
        <f>VLOOKUP(A1555, tblSalaries[[#All],[Selected Region]:[Years of Experience]], 14, FALSE)</f>
        <v>#N/A</v>
      </c>
      <c r="D1555" t="e">
        <f>VLOOKUP(A1555, tblSalaries[[#All],[Selected Region]:[Hrs]], 13, FALSE)</f>
        <v>#N/A</v>
      </c>
    </row>
    <row r="1556" spans="1:4">
      <c r="A1556">
        <v>1553</v>
      </c>
      <c r="B1556" s="2" t="e">
        <f>VLOOKUP(A1556, tblSalaries[[#All],[Selected Region]:[Salary in USD]], 6, FALSE)</f>
        <v>#N/A</v>
      </c>
      <c r="C1556" t="e">
        <f>VLOOKUP(A1556, tblSalaries[[#All],[Selected Region]:[Years of Experience]], 14, FALSE)</f>
        <v>#N/A</v>
      </c>
      <c r="D1556" t="e">
        <f>VLOOKUP(A1556, tblSalaries[[#All],[Selected Region]:[Hrs]], 13, FALSE)</f>
        <v>#N/A</v>
      </c>
    </row>
    <row r="1557" spans="1:4">
      <c r="A1557">
        <v>1554</v>
      </c>
      <c r="B1557" s="2" t="e">
        <f>VLOOKUP(A1557, tblSalaries[[#All],[Selected Region]:[Salary in USD]], 6, FALSE)</f>
        <v>#N/A</v>
      </c>
      <c r="C1557" t="e">
        <f>VLOOKUP(A1557, tblSalaries[[#All],[Selected Region]:[Years of Experience]], 14, FALSE)</f>
        <v>#N/A</v>
      </c>
      <c r="D1557" t="e">
        <f>VLOOKUP(A1557, tblSalaries[[#All],[Selected Region]:[Hrs]], 13, FALSE)</f>
        <v>#N/A</v>
      </c>
    </row>
    <row r="1558" spans="1:4">
      <c r="A1558">
        <v>1555</v>
      </c>
      <c r="B1558" s="2" t="e">
        <f>VLOOKUP(A1558, tblSalaries[[#All],[Selected Region]:[Salary in USD]], 6, FALSE)</f>
        <v>#N/A</v>
      </c>
      <c r="C1558" t="e">
        <f>VLOOKUP(A1558, tblSalaries[[#All],[Selected Region]:[Years of Experience]], 14, FALSE)</f>
        <v>#N/A</v>
      </c>
      <c r="D1558" t="e">
        <f>VLOOKUP(A1558, tblSalaries[[#All],[Selected Region]:[Hrs]], 13, FALSE)</f>
        <v>#N/A</v>
      </c>
    </row>
    <row r="1559" spans="1:4">
      <c r="A1559">
        <v>1556</v>
      </c>
      <c r="B1559" s="2" t="e">
        <f>VLOOKUP(A1559, tblSalaries[[#All],[Selected Region]:[Salary in USD]], 6, FALSE)</f>
        <v>#N/A</v>
      </c>
      <c r="C1559" t="e">
        <f>VLOOKUP(A1559, tblSalaries[[#All],[Selected Region]:[Years of Experience]], 14, FALSE)</f>
        <v>#N/A</v>
      </c>
      <c r="D1559" t="e">
        <f>VLOOKUP(A1559, tblSalaries[[#All],[Selected Region]:[Hrs]], 13, FALSE)</f>
        <v>#N/A</v>
      </c>
    </row>
    <row r="1560" spans="1:4">
      <c r="A1560">
        <v>1557</v>
      </c>
      <c r="B1560" s="2" t="e">
        <f>VLOOKUP(A1560, tblSalaries[[#All],[Selected Region]:[Salary in USD]], 6, FALSE)</f>
        <v>#N/A</v>
      </c>
      <c r="C1560" t="e">
        <f>VLOOKUP(A1560, tblSalaries[[#All],[Selected Region]:[Years of Experience]], 14, FALSE)</f>
        <v>#N/A</v>
      </c>
      <c r="D1560" t="e">
        <f>VLOOKUP(A1560, tblSalaries[[#All],[Selected Region]:[Hrs]], 13, FALSE)</f>
        <v>#N/A</v>
      </c>
    </row>
    <row r="1561" spans="1:4">
      <c r="A1561">
        <v>1558</v>
      </c>
      <c r="B1561" s="2" t="e">
        <f>VLOOKUP(A1561, tblSalaries[[#All],[Selected Region]:[Salary in USD]], 6, FALSE)</f>
        <v>#N/A</v>
      </c>
      <c r="C1561" t="e">
        <f>VLOOKUP(A1561, tblSalaries[[#All],[Selected Region]:[Years of Experience]], 14, FALSE)</f>
        <v>#N/A</v>
      </c>
      <c r="D1561" t="e">
        <f>VLOOKUP(A1561, tblSalaries[[#All],[Selected Region]:[Hrs]], 13, FALSE)</f>
        <v>#N/A</v>
      </c>
    </row>
    <row r="1562" spans="1:4">
      <c r="A1562">
        <v>1559</v>
      </c>
      <c r="B1562" s="2" t="e">
        <f>VLOOKUP(A1562, tblSalaries[[#All],[Selected Region]:[Salary in USD]], 6, FALSE)</f>
        <v>#N/A</v>
      </c>
      <c r="C1562" t="e">
        <f>VLOOKUP(A1562, tblSalaries[[#All],[Selected Region]:[Years of Experience]], 14, FALSE)</f>
        <v>#N/A</v>
      </c>
      <c r="D1562" t="e">
        <f>VLOOKUP(A1562, tblSalaries[[#All],[Selected Region]:[Hrs]], 13, FALSE)</f>
        <v>#N/A</v>
      </c>
    </row>
    <row r="1563" spans="1:4">
      <c r="A1563">
        <v>1560</v>
      </c>
      <c r="B1563" s="2" t="e">
        <f>VLOOKUP(A1563, tblSalaries[[#All],[Selected Region]:[Salary in USD]], 6, FALSE)</f>
        <v>#N/A</v>
      </c>
      <c r="C1563" t="e">
        <f>VLOOKUP(A1563, tblSalaries[[#All],[Selected Region]:[Years of Experience]], 14, FALSE)</f>
        <v>#N/A</v>
      </c>
      <c r="D1563" t="e">
        <f>VLOOKUP(A1563, tblSalaries[[#All],[Selected Region]:[Hrs]], 13, FALSE)</f>
        <v>#N/A</v>
      </c>
    </row>
    <row r="1564" spans="1:4">
      <c r="A1564">
        <v>1561</v>
      </c>
      <c r="B1564" s="2" t="e">
        <f>VLOOKUP(A1564, tblSalaries[[#All],[Selected Region]:[Salary in USD]], 6, FALSE)</f>
        <v>#N/A</v>
      </c>
      <c r="C1564" t="e">
        <f>VLOOKUP(A1564, tblSalaries[[#All],[Selected Region]:[Years of Experience]], 14, FALSE)</f>
        <v>#N/A</v>
      </c>
      <c r="D1564" t="e">
        <f>VLOOKUP(A1564, tblSalaries[[#All],[Selected Region]:[Hrs]], 13, FALSE)</f>
        <v>#N/A</v>
      </c>
    </row>
    <row r="1565" spans="1:4">
      <c r="A1565">
        <v>1562</v>
      </c>
      <c r="B1565" s="2" t="e">
        <f>VLOOKUP(A1565, tblSalaries[[#All],[Selected Region]:[Salary in USD]], 6, FALSE)</f>
        <v>#N/A</v>
      </c>
      <c r="C1565" t="e">
        <f>VLOOKUP(A1565, tblSalaries[[#All],[Selected Region]:[Years of Experience]], 14, FALSE)</f>
        <v>#N/A</v>
      </c>
      <c r="D1565" t="e">
        <f>VLOOKUP(A1565, tblSalaries[[#All],[Selected Region]:[Hrs]], 13, FALSE)</f>
        <v>#N/A</v>
      </c>
    </row>
    <row r="1566" spans="1:4">
      <c r="A1566">
        <v>1563</v>
      </c>
      <c r="B1566" s="2" t="e">
        <f>VLOOKUP(A1566, tblSalaries[[#All],[Selected Region]:[Salary in USD]], 6, FALSE)</f>
        <v>#N/A</v>
      </c>
      <c r="C1566" t="e">
        <f>VLOOKUP(A1566, tblSalaries[[#All],[Selected Region]:[Years of Experience]], 14, FALSE)</f>
        <v>#N/A</v>
      </c>
      <c r="D1566" t="e">
        <f>VLOOKUP(A1566, tblSalaries[[#All],[Selected Region]:[Hrs]], 13, FALSE)</f>
        <v>#N/A</v>
      </c>
    </row>
    <row r="1567" spans="1:4">
      <c r="A1567">
        <v>1564</v>
      </c>
      <c r="B1567" s="2" t="e">
        <f>VLOOKUP(A1567, tblSalaries[[#All],[Selected Region]:[Salary in USD]], 6, FALSE)</f>
        <v>#N/A</v>
      </c>
      <c r="C1567" t="e">
        <f>VLOOKUP(A1567, tblSalaries[[#All],[Selected Region]:[Years of Experience]], 14, FALSE)</f>
        <v>#N/A</v>
      </c>
      <c r="D1567" t="e">
        <f>VLOOKUP(A1567, tblSalaries[[#All],[Selected Region]:[Hrs]], 13, FALSE)</f>
        <v>#N/A</v>
      </c>
    </row>
    <row r="1568" spans="1:4">
      <c r="A1568">
        <v>1565</v>
      </c>
      <c r="B1568" s="2" t="e">
        <f>VLOOKUP(A1568, tblSalaries[[#All],[Selected Region]:[Salary in USD]], 6, FALSE)</f>
        <v>#N/A</v>
      </c>
      <c r="C1568" t="e">
        <f>VLOOKUP(A1568, tblSalaries[[#All],[Selected Region]:[Years of Experience]], 14, FALSE)</f>
        <v>#N/A</v>
      </c>
      <c r="D1568" t="e">
        <f>VLOOKUP(A1568, tblSalaries[[#All],[Selected Region]:[Hrs]], 13, FALSE)</f>
        <v>#N/A</v>
      </c>
    </row>
    <row r="1569" spans="1:4">
      <c r="A1569">
        <v>1566</v>
      </c>
      <c r="B1569" s="2" t="e">
        <f>VLOOKUP(A1569, tblSalaries[[#All],[Selected Region]:[Salary in USD]], 6, FALSE)</f>
        <v>#N/A</v>
      </c>
      <c r="C1569" t="e">
        <f>VLOOKUP(A1569, tblSalaries[[#All],[Selected Region]:[Years of Experience]], 14, FALSE)</f>
        <v>#N/A</v>
      </c>
      <c r="D1569" t="e">
        <f>VLOOKUP(A1569, tblSalaries[[#All],[Selected Region]:[Hrs]], 13, FALSE)</f>
        <v>#N/A</v>
      </c>
    </row>
    <row r="1570" spans="1:4">
      <c r="A1570">
        <v>1567</v>
      </c>
      <c r="B1570" s="2" t="e">
        <f>VLOOKUP(A1570, tblSalaries[[#All],[Selected Region]:[Salary in USD]], 6, FALSE)</f>
        <v>#N/A</v>
      </c>
      <c r="C1570" t="e">
        <f>VLOOKUP(A1570, tblSalaries[[#All],[Selected Region]:[Years of Experience]], 14, FALSE)</f>
        <v>#N/A</v>
      </c>
      <c r="D1570" t="e">
        <f>VLOOKUP(A1570, tblSalaries[[#All],[Selected Region]:[Hrs]], 13, FALSE)</f>
        <v>#N/A</v>
      </c>
    </row>
    <row r="1571" spans="1:4">
      <c r="A1571">
        <v>1568</v>
      </c>
      <c r="B1571" s="2" t="e">
        <f>VLOOKUP(A1571, tblSalaries[[#All],[Selected Region]:[Salary in USD]], 6, FALSE)</f>
        <v>#N/A</v>
      </c>
      <c r="C1571" t="e">
        <f>VLOOKUP(A1571, tblSalaries[[#All],[Selected Region]:[Years of Experience]], 14, FALSE)</f>
        <v>#N/A</v>
      </c>
      <c r="D1571" t="e">
        <f>VLOOKUP(A1571, tblSalaries[[#All],[Selected Region]:[Hrs]], 13, FALSE)</f>
        <v>#N/A</v>
      </c>
    </row>
    <row r="1572" spans="1:4">
      <c r="A1572">
        <v>1569</v>
      </c>
      <c r="B1572" s="2" t="e">
        <f>VLOOKUP(A1572, tblSalaries[[#All],[Selected Region]:[Salary in USD]], 6, FALSE)</f>
        <v>#N/A</v>
      </c>
      <c r="C1572" t="e">
        <f>VLOOKUP(A1572, tblSalaries[[#All],[Selected Region]:[Years of Experience]], 14, FALSE)</f>
        <v>#N/A</v>
      </c>
      <c r="D1572" t="e">
        <f>VLOOKUP(A1572, tblSalaries[[#All],[Selected Region]:[Hrs]], 13, FALSE)</f>
        <v>#N/A</v>
      </c>
    </row>
    <row r="1573" spans="1:4">
      <c r="A1573">
        <v>1570</v>
      </c>
      <c r="B1573" s="2" t="e">
        <f>VLOOKUP(A1573, tblSalaries[[#All],[Selected Region]:[Salary in USD]], 6, FALSE)</f>
        <v>#N/A</v>
      </c>
      <c r="C1573" t="e">
        <f>VLOOKUP(A1573, tblSalaries[[#All],[Selected Region]:[Years of Experience]], 14, FALSE)</f>
        <v>#N/A</v>
      </c>
      <c r="D1573" t="e">
        <f>VLOOKUP(A1573, tblSalaries[[#All],[Selected Region]:[Hrs]], 13, FALSE)</f>
        <v>#N/A</v>
      </c>
    </row>
    <row r="1574" spans="1:4">
      <c r="A1574">
        <v>1571</v>
      </c>
      <c r="B1574" s="2" t="e">
        <f>VLOOKUP(A1574, tblSalaries[[#All],[Selected Region]:[Salary in USD]], 6, FALSE)</f>
        <v>#N/A</v>
      </c>
      <c r="C1574" t="e">
        <f>VLOOKUP(A1574, tblSalaries[[#All],[Selected Region]:[Years of Experience]], 14, FALSE)</f>
        <v>#N/A</v>
      </c>
      <c r="D1574" t="e">
        <f>VLOOKUP(A1574, tblSalaries[[#All],[Selected Region]:[Hrs]], 13, FALSE)</f>
        <v>#N/A</v>
      </c>
    </row>
    <row r="1575" spans="1:4">
      <c r="A1575">
        <v>1572</v>
      </c>
      <c r="B1575" s="2" t="e">
        <f>VLOOKUP(A1575, tblSalaries[[#All],[Selected Region]:[Salary in USD]], 6, FALSE)</f>
        <v>#N/A</v>
      </c>
      <c r="C1575" t="e">
        <f>VLOOKUP(A1575, tblSalaries[[#All],[Selected Region]:[Years of Experience]], 14, FALSE)</f>
        <v>#N/A</v>
      </c>
      <c r="D1575" t="e">
        <f>VLOOKUP(A1575, tblSalaries[[#All],[Selected Region]:[Hrs]], 13, FALSE)</f>
        <v>#N/A</v>
      </c>
    </row>
    <row r="1576" spans="1:4">
      <c r="A1576">
        <v>1573</v>
      </c>
      <c r="B1576" s="2" t="e">
        <f>VLOOKUP(A1576, tblSalaries[[#All],[Selected Region]:[Salary in USD]], 6, FALSE)</f>
        <v>#N/A</v>
      </c>
      <c r="C1576" t="e">
        <f>VLOOKUP(A1576, tblSalaries[[#All],[Selected Region]:[Years of Experience]], 14, FALSE)</f>
        <v>#N/A</v>
      </c>
      <c r="D1576" t="e">
        <f>VLOOKUP(A1576, tblSalaries[[#All],[Selected Region]:[Hrs]], 13, FALSE)</f>
        <v>#N/A</v>
      </c>
    </row>
    <row r="1577" spans="1:4">
      <c r="A1577">
        <v>1574</v>
      </c>
      <c r="B1577" s="2" t="e">
        <f>VLOOKUP(A1577, tblSalaries[[#All],[Selected Region]:[Salary in USD]], 6, FALSE)</f>
        <v>#N/A</v>
      </c>
      <c r="C1577" t="e">
        <f>VLOOKUP(A1577, tblSalaries[[#All],[Selected Region]:[Years of Experience]], 14, FALSE)</f>
        <v>#N/A</v>
      </c>
      <c r="D1577" t="e">
        <f>VLOOKUP(A1577, tblSalaries[[#All],[Selected Region]:[Hrs]], 13, FALSE)</f>
        <v>#N/A</v>
      </c>
    </row>
    <row r="1578" spans="1:4">
      <c r="A1578">
        <v>1575</v>
      </c>
      <c r="B1578" s="2" t="e">
        <f>VLOOKUP(A1578, tblSalaries[[#All],[Selected Region]:[Salary in USD]], 6, FALSE)</f>
        <v>#N/A</v>
      </c>
      <c r="C1578" t="e">
        <f>VLOOKUP(A1578, tblSalaries[[#All],[Selected Region]:[Years of Experience]], 14, FALSE)</f>
        <v>#N/A</v>
      </c>
      <c r="D1578" t="e">
        <f>VLOOKUP(A1578, tblSalaries[[#All],[Selected Region]:[Hrs]], 13, FALSE)</f>
        <v>#N/A</v>
      </c>
    </row>
    <row r="1579" spans="1:4">
      <c r="A1579">
        <v>1576</v>
      </c>
      <c r="B1579" s="2" t="e">
        <f>VLOOKUP(A1579, tblSalaries[[#All],[Selected Region]:[Salary in USD]], 6, FALSE)</f>
        <v>#N/A</v>
      </c>
      <c r="C1579" t="e">
        <f>VLOOKUP(A1579, tblSalaries[[#All],[Selected Region]:[Years of Experience]], 14, FALSE)</f>
        <v>#N/A</v>
      </c>
      <c r="D1579" t="e">
        <f>VLOOKUP(A1579, tblSalaries[[#All],[Selected Region]:[Hrs]], 13, FALSE)</f>
        <v>#N/A</v>
      </c>
    </row>
    <row r="1580" spans="1:4">
      <c r="A1580">
        <v>1577</v>
      </c>
      <c r="B1580" s="2" t="e">
        <f>VLOOKUP(A1580, tblSalaries[[#All],[Selected Region]:[Salary in USD]], 6, FALSE)</f>
        <v>#N/A</v>
      </c>
      <c r="C1580" t="e">
        <f>VLOOKUP(A1580, tblSalaries[[#All],[Selected Region]:[Years of Experience]], 14, FALSE)</f>
        <v>#N/A</v>
      </c>
      <c r="D1580" t="e">
        <f>VLOOKUP(A1580, tblSalaries[[#All],[Selected Region]:[Hrs]], 13, FALSE)</f>
        <v>#N/A</v>
      </c>
    </row>
    <row r="1581" spans="1:4">
      <c r="A1581">
        <v>1578</v>
      </c>
      <c r="B1581" s="2" t="e">
        <f>VLOOKUP(A1581, tblSalaries[[#All],[Selected Region]:[Salary in USD]], 6, FALSE)</f>
        <v>#N/A</v>
      </c>
      <c r="C1581" t="e">
        <f>VLOOKUP(A1581, tblSalaries[[#All],[Selected Region]:[Years of Experience]], 14, FALSE)</f>
        <v>#N/A</v>
      </c>
      <c r="D1581" t="e">
        <f>VLOOKUP(A1581, tblSalaries[[#All],[Selected Region]:[Hrs]], 13, FALSE)</f>
        <v>#N/A</v>
      </c>
    </row>
    <row r="1582" spans="1:4">
      <c r="A1582">
        <v>1579</v>
      </c>
      <c r="B1582" s="2" t="e">
        <f>VLOOKUP(A1582, tblSalaries[[#All],[Selected Region]:[Salary in USD]], 6, FALSE)</f>
        <v>#N/A</v>
      </c>
      <c r="C1582" t="e">
        <f>VLOOKUP(A1582, tblSalaries[[#All],[Selected Region]:[Years of Experience]], 14, FALSE)</f>
        <v>#N/A</v>
      </c>
      <c r="D1582" t="e">
        <f>VLOOKUP(A1582, tblSalaries[[#All],[Selected Region]:[Hrs]], 13, FALSE)</f>
        <v>#N/A</v>
      </c>
    </row>
    <row r="1583" spans="1:4">
      <c r="A1583">
        <v>1580</v>
      </c>
      <c r="B1583" s="2" t="e">
        <f>VLOOKUP(A1583, tblSalaries[[#All],[Selected Region]:[Salary in USD]], 6, FALSE)</f>
        <v>#N/A</v>
      </c>
      <c r="C1583" t="e">
        <f>VLOOKUP(A1583, tblSalaries[[#All],[Selected Region]:[Years of Experience]], 14, FALSE)</f>
        <v>#N/A</v>
      </c>
      <c r="D1583" t="e">
        <f>VLOOKUP(A1583, tblSalaries[[#All],[Selected Region]:[Hrs]], 13, FALSE)</f>
        <v>#N/A</v>
      </c>
    </row>
    <row r="1584" spans="1:4">
      <c r="A1584">
        <v>1581</v>
      </c>
      <c r="B1584" s="2" t="e">
        <f>VLOOKUP(A1584, tblSalaries[[#All],[Selected Region]:[Salary in USD]], 6, FALSE)</f>
        <v>#N/A</v>
      </c>
      <c r="C1584" t="e">
        <f>VLOOKUP(A1584, tblSalaries[[#All],[Selected Region]:[Years of Experience]], 14, FALSE)</f>
        <v>#N/A</v>
      </c>
      <c r="D1584" t="e">
        <f>VLOOKUP(A1584, tblSalaries[[#All],[Selected Region]:[Hrs]], 13, FALSE)</f>
        <v>#N/A</v>
      </c>
    </row>
    <row r="1585" spans="1:4">
      <c r="A1585">
        <v>1582</v>
      </c>
      <c r="B1585" s="2" t="e">
        <f>VLOOKUP(A1585, tblSalaries[[#All],[Selected Region]:[Salary in USD]], 6, FALSE)</f>
        <v>#N/A</v>
      </c>
      <c r="C1585" t="e">
        <f>VLOOKUP(A1585, tblSalaries[[#All],[Selected Region]:[Years of Experience]], 14, FALSE)</f>
        <v>#N/A</v>
      </c>
      <c r="D1585" t="e">
        <f>VLOOKUP(A1585, tblSalaries[[#All],[Selected Region]:[Hrs]], 13, FALSE)</f>
        <v>#N/A</v>
      </c>
    </row>
    <row r="1586" spans="1:4">
      <c r="A1586">
        <v>1583</v>
      </c>
      <c r="B1586" s="2" t="e">
        <f>VLOOKUP(A1586, tblSalaries[[#All],[Selected Region]:[Salary in USD]], 6, FALSE)</f>
        <v>#N/A</v>
      </c>
      <c r="C1586" t="e">
        <f>VLOOKUP(A1586, tblSalaries[[#All],[Selected Region]:[Years of Experience]], 14, FALSE)</f>
        <v>#N/A</v>
      </c>
      <c r="D1586" t="e">
        <f>VLOOKUP(A1586, tblSalaries[[#All],[Selected Region]:[Hrs]], 13, FALSE)</f>
        <v>#N/A</v>
      </c>
    </row>
    <row r="1587" spans="1:4">
      <c r="A1587">
        <v>1584</v>
      </c>
      <c r="B1587" s="2" t="e">
        <f>VLOOKUP(A1587, tblSalaries[[#All],[Selected Region]:[Salary in USD]], 6, FALSE)</f>
        <v>#N/A</v>
      </c>
      <c r="C1587" t="e">
        <f>VLOOKUP(A1587, tblSalaries[[#All],[Selected Region]:[Years of Experience]], 14, FALSE)</f>
        <v>#N/A</v>
      </c>
      <c r="D1587" t="e">
        <f>VLOOKUP(A1587, tblSalaries[[#All],[Selected Region]:[Hrs]], 13, FALSE)</f>
        <v>#N/A</v>
      </c>
    </row>
    <row r="1588" spans="1:4">
      <c r="A1588">
        <v>1585</v>
      </c>
      <c r="B1588" s="2" t="e">
        <f>VLOOKUP(A1588, tblSalaries[[#All],[Selected Region]:[Salary in USD]], 6, FALSE)</f>
        <v>#N/A</v>
      </c>
      <c r="C1588" t="e">
        <f>VLOOKUP(A1588, tblSalaries[[#All],[Selected Region]:[Years of Experience]], 14, FALSE)</f>
        <v>#N/A</v>
      </c>
      <c r="D1588" t="e">
        <f>VLOOKUP(A1588, tblSalaries[[#All],[Selected Region]:[Hrs]], 13, FALSE)</f>
        <v>#N/A</v>
      </c>
    </row>
    <row r="1589" spans="1:4">
      <c r="A1589">
        <v>1586</v>
      </c>
      <c r="B1589" s="2" t="e">
        <f>VLOOKUP(A1589, tblSalaries[[#All],[Selected Region]:[Salary in USD]], 6, FALSE)</f>
        <v>#N/A</v>
      </c>
      <c r="C1589" t="e">
        <f>VLOOKUP(A1589, tblSalaries[[#All],[Selected Region]:[Years of Experience]], 14, FALSE)</f>
        <v>#N/A</v>
      </c>
      <c r="D1589" t="e">
        <f>VLOOKUP(A1589, tblSalaries[[#All],[Selected Region]:[Hrs]], 13, FALSE)</f>
        <v>#N/A</v>
      </c>
    </row>
    <row r="1590" spans="1:4">
      <c r="A1590">
        <v>1587</v>
      </c>
      <c r="B1590" s="2" t="e">
        <f>VLOOKUP(A1590, tblSalaries[[#All],[Selected Region]:[Salary in USD]], 6, FALSE)</f>
        <v>#N/A</v>
      </c>
      <c r="C1590" t="e">
        <f>VLOOKUP(A1590, tblSalaries[[#All],[Selected Region]:[Years of Experience]], 14, FALSE)</f>
        <v>#N/A</v>
      </c>
      <c r="D1590" t="e">
        <f>VLOOKUP(A1590, tblSalaries[[#All],[Selected Region]:[Hrs]], 13, FALSE)</f>
        <v>#N/A</v>
      </c>
    </row>
    <row r="1591" spans="1:4">
      <c r="A1591">
        <v>1588</v>
      </c>
      <c r="B1591" s="2" t="e">
        <f>VLOOKUP(A1591, tblSalaries[[#All],[Selected Region]:[Salary in USD]], 6, FALSE)</f>
        <v>#N/A</v>
      </c>
      <c r="C1591" t="e">
        <f>VLOOKUP(A1591, tblSalaries[[#All],[Selected Region]:[Years of Experience]], 14, FALSE)</f>
        <v>#N/A</v>
      </c>
      <c r="D1591" t="e">
        <f>VLOOKUP(A1591, tblSalaries[[#All],[Selected Region]:[Hrs]], 13, FALSE)</f>
        <v>#N/A</v>
      </c>
    </row>
    <row r="1592" spans="1:4">
      <c r="A1592">
        <v>1589</v>
      </c>
      <c r="B1592" s="2" t="e">
        <f>VLOOKUP(A1592, tblSalaries[[#All],[Selected Region]:[Salary in USD]], 6, FALSE)</f>
        <v>#N/A</v>
      </c>
      <c r="C1592" t="e">
        <f>VLOOKUP(A1592, tblSalaries[[#All],[Selected Region]:[Years of Experience]], 14, FALSE)</f>
        <v>#N/A</v>
      </c>
      <c r="D1592" t="e">
        <f>VLOOKUP(A1592, tblSalaries[[#All],[Selected Region]:[Hrs]], 13, FALSE)</f>
        <v>#N/A</v>
      </c>
    </row>
    <row r="1593" spans="1:4">
      <c r="A1593">
        <v>1590</v>
      </c>
      <c r="B1593" s="2" t="e">
        <f>VLOOKUP(A1593, tblSalaries[[#All],[Selected Region]:[Salary in USD]], 6, FALSE)</f>
        <v>#N/A</v>
      </c>
      <c r="C1593" t="e">
        <f>VLOOKUP(A1593, tblSalaries[[#All],[Selected Region]:[Years of Experience]], 14, FALSE)</f>
        <v>#N/A</v>
      </c>
      <c r="D1593" t="e">
        <f>VLOOKUP(A1593, tblSalaries[[#All],[Selected Region]:[Hrs]], 13, FALSE)</f>
        <v>#N/A</v>
      </c>
    </row>
    <row r="1594" spans="1:4">
      <c r="A1594">
        <v>1591</v>
      </c>
      <c r="B1594" s="2" t="e">
        <f>VLOOKUP(A1594, tblSalaries[[#All],[Selected Region]:[Salary in USD]], 6, FALSE)</f>
        <v>#N/A</v>
      </c>
      <c r="C1594" t="e">
        <f>VLOOKUP(A1594, tblSalaries[[#All],[Selected Region]:[Years of Experience]], 14, FALSE)</f>
        <v>#N/A</v>
      </c>
      <c r="D1594" t="e">
        <f>VLOOKUP(A1594, tblSalaries[[#All],[Selected Region]:[Hrs]], 13, FALSE)</f>
        <v>#N/A</v>
      </c>
    </row>
    <row r="1595" spans="1:4">
      <c r="A1595">
        <v>1592</v>
      </c>
      <c r="B1595" s="2" t="e">
        <f>VLOOKUP(A1595, tblSalaries[[#All],[Selected Region]:[Salary in USD]], 6, FALSE)</f>
        <v>#N/A</v>
      </c>
      <c r="C1595" t="e">
        <f>VLOOKUP(A1595, tblSalaries[[#All],[Selected Region]:[Years of Experience]], 14, FALSE)</f>
        <v>#N/A</v>
      </c>
      <c r="D1595" t="e">
        <f>VLOOKUP(A1595, tblSalaries[[#All],[Selected Region]:[Hrs]], 13, FALSE)</f>
        <v>#N/A</v>
      </c>
    </row>
    <row r="1596" spans="1:4">
      <c r="A1596">
        <v>1593</v>
      </c>
      <c r="B1596" s="2" t="e">
        <f>VLOOKUP(A1596, tblSalaries[[#All],[Selected Region]:[Salary in USD]], 6, FALSE)</f>
        <v>#N/A</v>
      </c>
      <c r="C1596" t="e">
        <f>VLOOKUP(A1596, tblSalaries[[#All],[Selected Region]:[Years of Experience]], 14, FALSE)</f>
        <v>#N/A</v>
      </c>
      <c r="D1596" t="e">
        <f>VLOOKUP(A1596, tblSalaries[[#All],[Selected Region]:[Hrs]], 13, FALSE)</f>
        <v>#N/A</v>
      </c>
    </row>
    <row r="1597" spans="1:4">
      <c r="A1597">
        <v>1594</v>
      </c>
      <c r="B1597" s="2" t="e">
        <f>VLOOKUP(A1597, tblSalaries[[#All],[Selected Region]:[Salary in USD]], 6, FALSE)</f>
        <v>#N/A</v>
      </c>
      <c r="C1597" t="e">
        <f>VLOOKUP(A1597, tblSalaries[[#All],[Selected Region]:[Years of Experience]], 14, FALSE)</f>
        <v>#N/A</v>
      </c>
      <c r="D1597" t="e">
        <f>VLOOKUP(A1597, tblSalaries[[#All],[Selected Region]:[Hrs]], 13, FALSE)</f>
        <v>#N/A</v>
      </c>
    </row>
    <row r="1598" spans="1:4">
      <c r="A1598">
        <v>1595</v>
      </c>
      <c r="B1598" s="2" t="e">
        <f>VLOOKUP(A1598, tblSalaries[[#All],[Selected Region]:[Salary in USD]], 6, FALSE)</f>
        <v>#N/A</v>
      </c>
      <c r="C1598" t="e">
        <f>VLOOKUP(A1598, tblSalaries[[#All],[Selected Region]:[Years of Experience]], 14, FALSE)</f>
        <v>#N/A</v>
      </c>
      <c r="D1598" t="e">
        <f>VLOOKUP(A1598, tblSalaries[[#All],[Selected Region]:[Hrs]], 13, FALSE)</f>
        <v>#N/A</v>
      </c>
    </row>
    <row r="1599" spans="1:4">
      <c r="A1599">
        <v>1596</v>
      </c>
      <c r="B1599" s="2" t="e">
        <f>VLOOKUP(A1599, tblSalaries[[#All],[Selected Region]:[Salary in USD]], 6, FALSE)</f>
        <v>#N/A</v>
      </c>
      <c r="C1599" t="e">
        <f>VLOOKUP(A1599, tblSalaries[[#All],[Selected Region]:[Years of Experience]], 14, FALSE)</f>
        <v>#N/A</v>
      </c>
      <c r="D1599" t="e">
        <f>VLOOKUP(A1599, tblSalaries[[#All],[Selected Region]:[Hrs]], 13, FALSE)</f>
        <v>#N/A</v>
      </c>
    </row>
    <row r="1600" spans="1:4">
      <c r="A1600">
        <v>1597</v>
      </c>
      <c r="B1600" s="2" t="e">
        <f>VLOOKUP(A1600, tblSalaries[[#All],[Selected Region]:[Salary in USD]], 6, FALSE)</f>
        <v>#N/A</v>
      </c>
      <c r="C1600" t="e">
        <f>VLOOKUP(A1600, tblSalaries[[#All],[Selected Region]:[Years of Experience]], 14, FALSE)</f>
        <v>#N/A</v>
      </c>
      <c r="D1600" t="e">
        <f>VLOOKUP(A1600, tblSalaries[[#All],[Selected Region]:[Hrs]], 13, FALSE)</f>
        <v>#N/A</v>
      </c>
    </row>
    <row r="1601" spans="1:4">
      <c r="A1601">
        <v>1598</v>
      </c>
      <c r="B1601" s="2" t="e">
        <f>VLOOKUP(A1601, tblSalaries[[#All],[Selected Region]:[Salary in USD]], 6, FALSE)</f>
        <v>#N/A</v>
      </c>
      <c r="C1601" t="e">
        <f>VLOOKUP(A1601, tblSalaries[[#All],[Selected Region]:[Years of Experience]], 14, FALSE)</f>
        <v>#N/A</v>
      </c>
      <c r="D1601" t="e">
        <f>VLOOKUP(A1601, tblSalaries[[#All],[Selected Region]:[Hrs]], 13, FALSE)</f>
        <v>#N/A</v>
      </c>
    </row>
    <row r="1602" spans="1:4">
      <c r="A1602">
        <v>1599</v>
      </c>
      <c r="B1602" s="2" t="e">
        <f>VLOOKUP(A1602, tblSalaries[[#All],[Selected Region]:[Salary in USD]], 6, FALSE)</f>
        <v>#N/A</v>
      </c>
      <c r="C1602" t="e">
        <f>VLOOKUP(A1602, tblSalaries[[#All],[Selected Region]:[Years of Experience]], 14, FALSE)</f>
        <v>#N/A</v>
      </c>
      <c r="D1602" t="e">
        <f>VLOOKUP(A1602, tblSalaries[[#All],[Selected Region]:[Hrs]], 13, FALSE)</f>
        <v>#N/A</v>
      </c>
    </row>
    <row r="1603" spans="1:4">
      <c r="A1603">
        <v>1600</v>
      </c>
      <c r="B1603" s="2" t="e">
        <f>VLOOKUP(A1603, tblSalaries[[#All],[Selected Region]:[Salary in USD]], 6, FALSE)</f>
        <v>#N/A</v>
      </c>
      <c r="C1603" t="e">
        <f>VLOOKUP(A1603, tblSalaries[[#All],[Selected Region]:[Years of Experience]], 14, FALSE)</f>
        <v>#N/A</v>
      </c>
      <c r="D1603" t="e">
        <f>VLOOKUP(A1603, tblSalaries[[#All],[Selected Region]:[Hrs]], 13, FALSE)</f>
        <v>#N/A</v>
      </c>
    </row>
    <row r="1604" spans="1:4">
      <c r="A1604">
        <v>1601</v>
      </c>
      <c r="B1604" s="2" t="e">
        <f>VLOOKUP(A1604, tblSalaries[[#All],[Selected Region]:[Salary in USD]], 6, FALSE)</f>
        <v>#N/A</v>
      </c>
      <c r="C1604" t="e">
        <f>VLOOKUP(A1604, tblSalaries[[#All],[Selected Region]:[Years of Experience]], 14, FALSE)</f>
        <v>#N/A</v>
      </c>
      <c r="D1604" t="e">
        <f>VLOOKUP(A1604, tblSalaries[[#All],[Selected Region]:[Hrs]], 13, FALSE)</f>
        <v>#N/A</v>
      </c>
    </row>
    <row r="1605" spans="1:4">
      <c r="A1605">
        <v>1602</v>
      </c>
      <c r="B1605" s="2" t="e">
        <f>VLOOKUP(A1605, tblSalaries[[#All],[Selected Region]:[Salary in USD]], 6, FALSE)</f>
        <v>#N/A</v>
      </c>
      <c r="C1605" t="e">
        <f>VLOOKUP(A1605, tblSalaries[[#All],[Selected Region]:[Years of Experience]], 14, FALSE)</f>
        <v>#N/A</v>
      </c>
      <c r="D1605" t="e">
        <f>VLOOKUP(A1605, tblSalaries[[#All],[Selected Region]:[Hrs]], 13, FALSE)</f>
        <v>#N/A</v>
      </c>
    </row>
    <row r="1606" spans="1:4">
      <c r="A1606">
        <v>1603</v>
      </c>
      <c r="B1606" s="2" t="e">
        <f>VLOOKUP(A1606, tblSalaries[[#All],[Selected Region]:[Salary in USD]], 6, FALSE)</f>
        <v>#N/A</v>
      </c>
      <c r="C1606" t="e">
        <f>VLOOKUP(A1606, tblSalaries[[#All],[Selected Region]:[Years of Experience]], 14, FALSE)</f>
        <v>#N/A</v>
      </c>
      <c r="D1606" t="e">
        <f>VLOOKUP(A1606, tblSalaries[[#All],[Selected Region]:[Hrs]], 13, FALSE)</f>
        <v>#N/A</v>
      </c>
    </row>
    <row r="1607" spans="1:4">
      <c r="A1607">
        <v>1604</v>
      </c>
      <c r="B1607" s="2" t="e">
        <f>VLOOKUP(A1607, tblSalaries[[#All],[Selected Region]:[Salary in USD]], 6, FALSE)</f>
        <v>#N/A</v>
      </c>
      <c r="C1607" t="e">
        <f>VLOOKUP(A1607, tblSalaries[[#All],[Selected Region]:[Years of Experience]], 14, FALSE)</f>
        <v>#N/A</v>
      </c>
      <c r="D1607" t="e">
        <f>VLOOKUP(A1607, tblSalaries[[#All],[Selected Region]:[Hrs]], 13, FALSE)</f>
        <v>#N/A</v>
      </c>
    </row>
    <row r="1608" spans="1:4">
      <c r="A1608">
        <v>1605</v>
      </c>
      <c r="B1608" s="2" t="e">
        <f>VLOOKUP(A1608, tblSalaries[[#All],[Selected Region]:[Salary in USD]], 6, FALSE)</f>
        <v>#N/A</v>
      </c>
      <c r="C1608" t="e">
        <f>VLOOKUP(A1608, tblSalaries[[#All],[Selected Region]:[Years of Experience]], 14, FALSE)</f>
        <v>#N/A</v>
      </c>
      <c r="D1608" t="e">
        <f>VLOOKUP(A1608, tblSalaries[[#All],[Selected Region]:[Hrs]], 13, FALSE)</f>
        <v>#N/A</v>
      </c>
    </row>
    <row r="1609" spans="1:4">
      <c r="A1609">
        <v>1606</v>
      </c>
      <c r="B1609" s="2" t="e">
        <f>VLOOKUP(A1609, tblSalaries[[#All],[Selected Region]:[Salary in USD]], 6, FALSE)</f>
        <v>#N/A</v>
      </c>
      <c r="C1609" t="e">
        <f>VLOOKUP(A1609, tblSalaries[[#All],[Selected Region]:[Years of Experience]], 14, FALSE)</f>
        <v>#N/A</v>
      </c>
      <c r="D1609" t="e">
        <f>VLOOKUP(A1609, tblSalaries[[#All],[Selected Region]:[Hrs]], 13, FALSE)</f>
        <v>#N/A</v>
      </c>
    </row>
    <row r="1610" spans="1:4">
      <c r="A1610">
        <v>1607</v>
      </c>
      <c r="B1610" s="2" t="e">
        <f>VLOOKUP(A1610, tblSalaries[[#All],[Selected Region]:[Salary in USD]], 6, FALSE)</f>
        <v>#N/A</v>
      </c>
      <c r="C1610" t="e">
        <f>VLOOKUP(A1610, tblSalaries[[#All],[Selected Region]:[Years of Experience]], 14, FALSE)</f>
        <v>#N/A</v>
      </c>
      <c r="D1610" t="e">
        <f>VLOOKUP(A1610, tblSalaries[[#All],[Selected Region]:[Hrs]], 13, FALSE)</f>
        <v>#N/A</v>
      </c>
    </row>
    <row r="1611" spans="1:4">
      <c r="A1611">
        <v>1608</v>
      </c>
      <c r="B1611" s="2" t="e">
        <f>VLOOKUP(A1611, tblSalaries[[#All],[Selected Region]:[Salary in USD]], 6, FALSE)</f>
        <v>#N/A</v>
      </c>
      <c r="C1611" t="e">
        <f>VLOOKUP(A1611, tblSalaries[[#All],[Selected Region]:[Years of Experience]], 14, FALSE)</f>
        <v>#N/A</v>
      </c>
      <c r="D1611" t="e">
        <f>VLOOKUP(A1611, tblSalaries[[#All],[Selected Region]:[Hrs]], 13, FALSE)</f>
        <v>#N/A</v>
      </c>
    </row>
    <row r="1612" spans="1:4">
      <c r="A1612">
        <v>1609</v>
      </c>
      <c r="B1612" s="2" t="e">
        <f>VLOOKUP(A1612, tblSalaries[[#All],[Selected Region]:[Salary in USD]], 6, FALSE)</f>
        <v>#N/A</v>
      </c>
      <c r="C1612" t="e">
        <f>VLOOKUP(A1612, tblSalaries[[#All],[Selected Region]:[Years of Experience]], 14, FALSE)</f>
        <v>#N/A</v>
      </c>
      <c r="D1612" t="e">
        <f>VLOOKUP(A1612, tblSalaries[[#All],[Selected Region]:[Hrs]], 13, FALSE)</f>
        <v>#N/A</v>
      </c>
    </row>
    <row r="1613" spans="1:4">
      <c r="A1613">
        <v>1610</v>
      </c>
      <c r="B1613" s="2" t="e">
        <f>VLOOKUP(A1613, tblSalaries[[#All],[Selected Region]:[Salary in USD]], 6, FALSE)</f>
        <v>#N/A</v>
      </c>
      <c r="C1613" t="e">
        <f>VLOOKUP(A1613, tblSalaries[[#All],[Selected Region]:[Years of Experience]], 14, FALSE)</f>
        <v>#N/A</v>
      </c>
      <c r="D1613" t="e">
        <f>VLOOKUP(A1613, tblSalaries[[#All],[Selected Region]:[Hrs]], 13, FALSE)</f>
        <v>#N/A</v>
      </c>
    </row>
    <row r="1614" spans="1:4">
      <c r="A1614">
        <v>1611</v>
      </c>
      <c r="B1614" s="2" t="e">
        <f>VLOOKUP(A1614, tblSalaries[[#All],[Selected Region]:[Salary in USD]], 6, FALSE)</f>
        <v>#N/A</v>
      </c>
      <c r="C1614" t="e">
        <f>VLOOKUP(A1614, tblSalaries[[#All],[Selected Region]:[Years of Experience]], 14, FALSE)</f>
        <v>#N/A</v>
      </c>
      <c r="D1614" t="e">
        <f>VLOOKUP(A1614, tblSalaries[[#All],[Selected Region]:[Hrs]], 13, FALSE)</f>
        <v>#N/A</v>
      </c>
    </row>
    <row r="1615" spans="1:4">
      <c r="A1615">
        <v>1612</v>
      </c>
      <c r="B1615" s="2" t="e">
        <f>VLOOKUP(A1615, tblSalaries[[#All],[Selected Region]:[Salary in USD]], 6, FALSE)</f>
        <v>#N/A</v>
      </c>
      <c r="C1615" t="e">
        <f>VLOOKUP(A1615, tblSalaries[[#All],[Selected Region]:[Years of Experience]], 14, FALSE)</f>
        <v>#N/A</v>
      </c>
      <c r="D1615" t="e">
        <f>VLOOKUP(A1615, tblSalaries[[#All],[Selected Region]:[Hrs]], 13, FALSE)</f>
        <v>#N/A</v>
      </c>
    </row>
    <row r="1616" spans="1:4">
      <c r="A1616">
        <v>1613</v>
      </c>
      <c r="B1616" s="2" t="e">
        <f>VLOOKUP(A1616, tblSalaries[[#All],[Selected Region]:[Salary in USD]], 6, FALSE)</f>
        <v>#N/A</v>
      </c>
      <c r="C1616" t="e">
        <f>VLOOKUP(A1616, tblSalaries[[#All],[Selected Region]:[Years of Experience]], 14, FALSE)</f>
        <v>#N/A</v>
      </c>
      <c r="D1616" t="e">
        <f>VLOOKUP(A1616, tblSalaries[[#All],[Selected Region]:[Hrs]], 13, FALSE)</f>
        <v>#N/A</v>
      </c>
    </row>
    <row r="1617" spans="1:4">
      <c r="A1617">
        <v>1614</v>
      </c>
      <c r="B1617" s="2" t="e">
        <f>VLOOKUP(A1617, tblSalaries[[#All],[Selected Region]:[Salary in USD]], 6, FALSE)</f>
        <v>#N/A</v>
      </c>
      <c r="C1617" t="e">
        <f>VLOOKUP(A1617, tblSalaries[[#All],[Selected Region]:[Years of Experience]], 14, FALSE)</f>
        <v>#N/A</v>
      </c>
      <c r="D1617" t="e">
        <f>VLOOKUP(A1617, tblSalaries[[#All],[Selected Region]:[Hrs]], 13, FALSE)</f>
        <v>#N/A</v>
      </c>
    </row>
    <row r="1618" spans="1:4">
      <c r="A1618">
        <v>1615</v>
      </c>
      <c r="B1618" s="2" t="e">
        <f>VLOOKUP(A1618, tblSalaries[[#All],[Selected Region]:[Salary in USD]], 6, FALSE)</f>
        <v>#N/A</v>
      </c>
      <c r="C1618" t="e">
        <f>VLOOKUP(A1618, tblSalaries[[#All],[Selected Region]:[Years of Experience]], 14, FALSE)</f>
        <v>#N/A</v>
      </c>
      <c r="D1618" t="e">
        <f>VLOOKUP(A1618, tblSalaries[[#All],[Selected Region]:[Hrs]], 13, FALSE)</f>
        <v>#N/A</v>
      </c>
    </row>
    <row r="1619" spans="1:4">
      <c r="A1619">
        <v>1616</v>
      </c>
      <c r="B1619" s="2" t="e">
        <f>VLOOKUP(A1619, tblSalaries[[#All],[Selected Region]:[Salary in USD]], 6, FALSE)</f>
        <v>#N/A</v>
      </c>
      <c r="C1619" t="e">
        <f>VLOOKUP(A1619, tblSalaries[[#All],[Selected Region]:[Years of Experience]], 14, FALSE)</f>
        <v>#N/A</v>
      </c>
      <c r="D1619" t="e">
        <f>VLOOKUP(A1619, tblSalaries[[#All],[Selected Region]:[Hrs]], 13, FALSE)</f>
        <v>#N/A</v>
      </c>
    </row>
    <row r="1620" spans="1:4">
      <c r="A1620">
        <v>1617</v>
      </c>
      <c r="B1620" s="2" t="e">
        <f>VLOOKUP(A1620, tblSalaries[[#All],[Selected Region]:[Salary in USD]], 6, FALSE)</f>
        <v>#N/A</v>
      </c>
      <c r="C1620" t="e">
        <f>VLOOKUP(A1620, tblSalaries[[#All],[Selected Region]:[Years of Experience]], 14, FALSE)</f>
        <v>#N/A</v>
      </c>
      <c r="D1620" t="e">
        <f>VLOOKUP(A1620, tblSalaries[[#All],[Selected Region]:[Hrs]], 13, FALSE)</f>
        <v>#N/A</v>
      </c>
    </row>
    <row r="1621" spans="1:4">
      <c r="A1621">
        <v>1618</v>
      </c>
      <c r="B1621" s="2" t="e">
        <f>VLOOKUP(A1621, tblSalaries[[#All],[Selected Region]:[Salary in USD]], 6, FALSE)</f>
        <v>#N/A</v>
      </c>
      <c r="C1621" t="e">
        <f>VLOOKUP(A1621, tblSalaries[[#All],[Selected Region]:[Years of Experience]], 14, FALSE)</f>
        <v>#N/A</v>
      </c>
      <c r="D1621" t="e">
        <f>VLOOKUP(A1621, tblSalaries[[#All],[Selected Region]:[Hrs]], 13, FALSE)</f>
        <v>#N/A</v>
      </c>
    </row>
    <row r="1622" spans="1:4">
      <c r="A1622">
        <v>1619</v>
      </c>
      <c r="B1622" s="2" t="e">
        <f>VLOOKUP(A1622, tblSalaries[[#All],[Selected Region]:[Salary in USD]], 6, FALSE)</f>
        <v>#N/A</v>
      </c>
      <c r="C1622" t="e">
        <f>VLOOKUP(A1622, tblSalaries[[#All],[Selected Region]:[Years of Experience]], 14, FALSE)</f>
        <v>#N/A</v>
      </c>
      <c r="D1622" t="e">
        <f>VLOOKUP(A1622, tblSalaries[[#All],[Selected Region]:[Hrs]], 13, FALSE)</f>
        <v>#N/A</v>
      </c>
    </row>
    <row r="1623" spans="1:4">
      <c r="A1623">
        <v>1620</v>
      </c>
      <c r="B1623" s="2" t="e">
        <f>VLOOKUP(A1623, tblSalaries[[#All],[Selected Region]:[Salary in USD]], 6, FALSE)</f>
        <v>#N/A</v>
      </c>
      <c r="C1623" t="e">
        <f>VLOOKUP(A1623, tblSalaries[[#All],[Selected Region]:[Years of Experience]], 14, FALSE)</f>
        <v>#N/A</v>
      </c>
      <c r="D1623" t="e">
        <f>VLOOKUP(A1623, tblSalaries[[#All],[Selected Region]:[Hrs]], 13, FALSE)</f>
        <v>#N/A</v>
      </c>
    </row>
    <row r="1624" spans="1:4">
      <c r="A1624">
        <v>1621</v>
      </c>
      <c r="B1624" s="2" t="e">
        <f>VLOOKUP(A1624, tblSalaries[[#All],[Selected Region]:[Salary in USD]], 6, FALSE)</f>
        <v>#N/A</v>
      </c>
      <c r="C1624" t="e">
        <f>VLOOKUP(A1624, tblSalaries[[#All],[Selected Region]:[Years of Experience]], 14, FALSE)</f>
        <v>#N/A</v>
      </c>
      <c r="D1624" t="e">
        <f>VLOOKUP(A1624, tblSalaries[[#All],[Selected Region]:[Hrs]], 13, FALSE)</f>
        <v>#N/A</v>
      </c>
    </row>
    <row r="1625" spans="1:4">
      <c r="A1625">
        <v>1622</v>
      </c>
      <c r="B1625" s="2" t="e">
        <f>VLOOKUP(A1625, tblSalaries[[#All],[Selected Region]:[Salary in USD]], 6, FALSE)</f>
        <v>#N/A</v>
      </c>
      <c r="C1625" t="e">
        <f>VLOOKUP(A1625, tblSalaries[[#All],[Selected Region]:[Years of Experience]], 14, FALSE)</f>
        <v>#N/A</v>
      </c>
      <c r="D1625" t="e">
        <f>VLOOKUP(A1625, tblSalaries[[#All],[Selected Region]:[Hrs]], 13, FALSE)</f>
        <v>#N/A</v>
      </c>
    </row>
    <row r="1626" spans="1:4">
      <c r="A1626">
        <v>1623</v>
      </c>
      <c r="B1626" s="2" t="e">
        <f>VLOOKUP(A1626, tblSalaries[[#All],[Selected Region]:[Salary in USD]], 6, FALSE)</f>
        <v>#N/A</v>
      </c>
      <c r="C1626" t="e">
        <f>VLOOKUP(A1626, tblSalaries[[#All],[Selected Region]:[Years of Experience]], 14, FALSE)</f>
        <v>#N/A</v>
      </c>
      <c r="D1626" t="e">
        <f>VLOOKUP(A1626, tblSalaries[[#All],[Selected Region]:[Hrs]], 13, FALSE)</f>
        <v>#N/A</v>
      </c>
    </row>
    <row r="1627" spans="1:4">
      <c r="A1627">
        <v>1624</v>
      </c>
      <c r="B1627" s="2" t="e">
        <f>VLOOKUP(A1627, tblSalaries[[#All],[Selected Region]:[Salary in USD]], 6, FALSE)</f>
        <v>#N/A</v>
      </c>
      <c r="C1627" t="e">
        <f>VLOOKUP(A1627, tblSalaries[[#All],[Selected Region]:[Years of Experience]], 14, FALSE)</f>
        <v>#N/A</v>
      </c>
      <c r="D1627" t="e">
        <f>VLOOKUP(A1627, tblSalaries[[#All],[Selected Region]:[Hrs]], 13, FALSE)</f>
        <v>#N/A</v>
      </c>
    </row>
    <row r="1628" spans="1:4">
      <c r="A1628">
        <v>1625</v>
      </c>
      <c r="B1628" s="2" t="e">
        <f>VLOOKUP(A1628, tblSalaries[[#All],[Selected Region]:[Salary in USD]], 6, FALSE)</f>
        <v>#N/A</v>
      </c>
      <c r="C1628" t="e">
        <f>VLOOKUP(A1628, tblSalaries[[#All],[Selected Region]:[Years of Experience]], 14, FALSE)</f>
        <v>#N/A</v>
      </c>
      <c r="D1628" t="e">
        <f>VLOOKUP(A1628, tblSalaries[[#All],[Selected Region]:[Hrs]], 13, FALSE)</f>
        <v>#N/A</v>
      </c>
    </row>
    <row r="1629" spans="1:4">
      <c r="A1629">
        <v>1626</v>
      </c>
      <c r="B1629" s="2" t="e">
        <f>VLOOKUP(A1629, tblSalaries[[#All],[Selected Region]:[Salary in USD]], 6, FALSE)</f>
        <v>#N/A</v>
      </c>
      <c r="C1629" t="e">
        <f>VLOOKUP(A1629, tblSalaries[[#All],[Selected Region]:[Years of Experience]], 14, FALSE)</f>
        <v>#N/A</v>
      </c>
      <c r="D1629" t="e">
        <f>VLOOKUP(A1629, tblSalaries[[#All],[Selected Region]:[Hrs]], 13, FALSE)</f>
        <v>#N/A</v>
      </c>
    </row>
    <row r="1630" spans="1:4">
      <c r="A1630">
        <v>1627</v>
      </c>
      <c r="B1630" s="2" t="e">
        <f>VLOOKUP(A1630, tblSalaries[[#All],[Selected Region]:[Salary in USD]], 6, FALSE)</f>
        <v>#N/A</v>
      </c>
      <c r="C1630" t="e">
        <f>VLOOKUP(A1630, tblSalaries[[#All],[Selected Region]:[Years of Experience]], 14, FALSE)</f>
        <v>#N/A</v>
      </c>
      <c r="D1630" t="e">
        <f>VLOOKUP(A1630, tblSalaries[[#All],[Selected Region]:[Hrs]], 13, FALSE)</f>
        <v>#N/A</v>
      </c>
    </row>
    <row r="1631" spans="1:4">
      <c r="A1631">
        <v>1628</v>
      </c>
      <c r="B1631" s="2" t="e">
        <f>VLOOKUP(A1631, tblSalaries[[#All],[Selected Region]:[Salary in USD]], 6, FALSE)</f>
        <v>#N/A</v>
      </c>
      <c r="C1631" t="e">
        <f>VLOOKUP(A1631, tblSalaries[[#All],[Selected Region]:[Years of Experience]], 14, FALSE)</f>
        <v>#N/A</v>
      </c>
      <c r="D1631" t="e">
        <f>VLOOKUP(A1631, tblSalaries[[#All],[Selected Region]:[Hrs]], 13, FALSE)</f>
        <v>#N/A</v>
      </c>
    </row>
    <row r="1632" spans="1:4">
      <c r="A1632">
        <v>1629</v>
      </c>
      <c r="B1632" s="2" t="e">
        <f>VLOOKUP(A1632, tblSalaries[[#All],[Selected Region]:[Salary in USD]], 6, FALSE)</f>
        <v>#N/A</v>
      </c>
      <c r="C1632" t="e">
        <f>VLOOKUP(A1632, tblSalaries[[#All],[Selected Region]:[Years of Experience]], 14, FALSE)</f>
        <v>#N/A</v>
      </c>
      <c r="D1632" t="e">
        <f>VLOOKUP(A1632, tblSalaries[[#All],[Selected Region]:[Hrs]], 13, FALSE)</f>
        <v>#N/A</v>
      </c>
    </row>
    <row r="1633" spans="1:4">
      <c r="A1633">
        <v>1630</v>
      </c>
      <c r="B1633" s="2" t="e">
        <f>VLOOKUP(A1633, tblSalaries[[#All],[Selected Region]:[Salary in USD]], 6, FALSE)</f>
        <v>#N/A</v>
      </c>
      <c r="C1633" t="e">
        <f>VLOOKUP(A1633, tblSalaries[[#All],[Selected Region]:[Years of Experience]], 14, FALSE)</f>
        <v>#N/A</v>
      </c>
      <c r="D1633" t="e">
        <f>VLOOKUP(A1633, tblSalaries[[#All],[Selected Region]:[Hrs]], 13, FALSE)</f>
        <v>#N/A</v>
      </c>
    </row>
    <row r="1634" spans="1:4">
      <c r="A1634">
        <v>1631</v>
      </c>
      <c r="B1634" s="2" t="e">
        <f>VLOOKUP(A1634, tblSalaries[[#All],[Selected Region]:[Salary in USD]], 6, FALSE)</f>
        <v>#N/A</v>
      </c>
      <c r="C1634" t="e">
        <f>VLOOKUP(A1634, tblSalaries[[#All],[Selected Region]:[Years of Experience]], 14, FALSE)</f>
        <v>#N/A</v>
      </c>
      <c r="D1634" t="e">
        <f>VLOOKUP(A1634, tblSalaries[[#All],[Selected Region]:[Hrs]], 13, FALSE)</f>
        <v>#N/A</v>
      </c>
    </row>
    <row r="1635" spans="1:4">
      <c r="A1635">
        <v>1632</v>
      </c>
      <c r="B1635" s="2" t="e">
        <f>VLOOKUP(A1635, tblSalaries[[#All],[Selected Region]:[Salary in USD]], 6, FALSE)</f>
        <v>#N/A</v>
      </c>
      <c r="C1635" t="e">
        <f>VLOOKUP(A1635, tblSalaries[[#All],[Selected Region]:[Years of Experience]], 14, FALSE)</f>
        <v>#N/A</v>
      </c>
      <c r="D1635" t="e">
        <f>VLOOKUP(A1635, tblSalaries[[#All],[Selected Region]:[Hrs]], 13, FALSE)</f>
        <v>#N/A</v>
      </c>
    </row>
    <row r="1636" spans="1:4">
      <c r="A1636">
        <v>1633</v>
      </c>
      <c r="B1636" s="2" t="e">
        <f>VLOOKUP(A1636, tblSalaries[[#All],[Selected Region]:[Salary in USD]], 6, FALSE)</f>
        <v>#N/A</v>
      </c>
      <c r="C1636" t="e">
        <f>VLOOKUP(A1636, tblSalaries[[#All],[Selected Region]:[Years of Experience]], 14, FALSE)</f>
        <v>#N/A</v>
      </c>
      <c r="D1636" t="e">
        <f>VLOOKUP(A1636, tblSalaries[[#All],[Selected Region]:[Hrs]], 13, FALSE)</f>
        <v>#N/A</v>
      </c>
    </row>
    <row r="1637" spans="1:4">
      <c r="A1637">
        <v>1634</v>
      </c>
      <c r="B1637" s="2" t="e">
        <f>VLOOKUP(A1637, tblSalaries[[#All],[Selected Region]:[Salary in USD]], 6, FALSE)</f>
        <v>#N/A</v>
      </c>
      <c r="C1637" t="e">
        <f>VLOOKUP(A1637, tblSalaries[[#All],[Selected Region]:[Years of Experience]], 14, FALSE)</f>
        <v>#N/A</v>
      </c>
      <c r="D1637" t="e">
        <f>VLOOKUP(A1637, tblSalaries[[#All],[Selected Region]:[Hrs]], 13, FALSE)</f>
        <v>#N/A</v>
      </c>
    </row>
    <row r="1638" spans="1:4">
      <c r="A1638">
        <v>1635</v>
      </c>
      <c r="B1638" s="2" t="e">
        <f>VLOOKUP(A1638, tblSalaries[[#All],[Selected Region]:[Salary in USD]], 6, FALSE)</f>
        <v>#N/A</v>
      </c>
      <c r="C1638" t="e">
        <f>VLOOKUP(A1638, tblSalaries[[#All],[Selected Region]:[Years of Experience]], 14, FALSE)</f>
        <v>#N/A</v>
      </c>
      <c r="D1638" t="e">
        <f>VLOOKUP(A1638, tblSalaries[[#All],[Selected Region]:[Hrs]], 13, FALSE)</f>
        <v>#N/A</v>
      </c>
    </row>
    <row r="1639" spans="1:4">
      <c r="A1639">
        <v>1636</v>
      </c>
      <c r="B1639" s="2" t="e">
        <f>VLOOKUP(A1639, tblSalaries[[#All],[Selected Region]:[Salary in USD]], 6, FALSE)</f>
        <v>#N/A</v>
      </c>
      <c r="C1639" t="e">
        <f>VLOOKUP(A1639, tblSalaries[[#All],[Selected Region]:[Years of Experience]], 14, FALSE)</f>
        <v>#N/A</v>
      </c>
      <c r="D1639" t="e">
        <f>VLOOKUP(A1639, tblSalaries[[#All],[Selected Region]:[Hrs]], 13, FALSE)</f>
        <v>#N/A</v>
      </c>
    </row>
    <row r="1640" spans="1:4">
      <c r="A1640">
        <v>1637</v>
      </c>
      <c r="B1640" s="2" t="e">
        <f>VLOOKUP(A1640, tblSalaries[[#All],[Selected Region]:[Salary in USD]], 6, FALSE)</f>
        <v>#N/A</v>
      </c>
      <c r="C1640" t="e">
        <f>VLOOKUP(A1640, tblSalaries[[#All],[Selected Region]:[Years of Experience]], 14, FALSE)</f>
        <v>#N/A</v>
      </c>
      <c r="D1640" t="e">
        <f>VLOOKUP(A1640, tblSalaries[[#All],[Selected Region]:[Hrs]], 13, FALSE)</f>
        <v>#N/A</v>
      </c>
    </row>
    <row r="1641" spans="1:4">
      <c r="A1641">
        <v>1638</v>
      </c>
      <c r="B1641" s="2" t="e">
        <f>VLOOKUP(A1641, tblSalaries[[#All],[Selected Region]:[Salary in USD]], 6, FALSE)</f>
        <v>#N/A</v>
      </c>
      <c r="C1641" t="e">
        <f>VLOOKUP(A1641, tblSalaries[[#All],[Selected Region]:[Years of Experience]], 14, FALSE)</f>
        <v>#N/A</v>
      </c>
      <c r="D1641" t="e">
        <f>VLOOKUP(A1641, tblSalaries[[#All],[Selected Region]:[Hrs]], 13, FALSE)</f>
        <v>#N/A</v>
      </c>
    </row>
    <row r="1642" spans="1:4">
      <c r="A1642">
        <v>1639</v>
      </c>
      <c r="B1642" s="2" t="e">
        <f>VLOOKUP(A1642, tblSalaries[[#All],[Selected Region]:[Salary in USD]], 6, FALSE)</f>
        <v>#N/A</v>
      </c>
      <c r="C1642" t="e">
        <f>VLOOKUP(A1642, tblSalaries[[#All],[Selected Region]:[Years of Experience]], 14, FALSE)</f>
        <v>#N/A</v>
      </c>
      <c r="D1642" t="e">
        <f>VLOOKUP(A1642, tblSalaries[[#All],[Selected Region]:[Hrs]], 13, FALSE)</f>
        <v>#N/A</v>
      </c>
    </row>
    <row r="1643" spans="1:4">
      <c r="A1643">
        <v>1640</v>
      </c>
      <c r="B1643" s="2" t="e">
        <f>VLOOKUP(A1643, tblSalaries[[#All],[Selected Region]:[Salary in USD]], 6, FALSE)</f>
        <v>#N/A</v>
      </c>
      <c r="C1643" t="e">
        <f>VLOOKUP(A1643, tblSalaries[[#All],[Selected Region]:[Years of Experience]], 14, FALSE)</f>
        <v>#N/A</v>
      </c>
      <c r="D1643" t="e">
        <f>VLOOKUP(A1643, tblSalaries[[#All],[Selected Region]:[Hrs]], 13, FALSE)</f>
        <v>#N/A</v>
      </c>
    </row>
    <row r="1644" spans="1:4">
      <c r="A1644">
        <v>1641</v>
      </c>
      <c r="B1644" s="2" t="e">
        <f>VLOOKUP(A1644, tblSalaries[[#All],[Selected Region]:[Salary in USD]], 6, FALSE)</f>
        <v>#N/A</v>
      </c>
      <c r="C1644" t="e">
        <f>VLOOKUP(A1644, tblSalaries[[#All],[Selected Region]:[Years of Experience]], 14, FALSE)</f>
        <v>#N/A</v>
      </c>
      <c r="D1644" t="e">
        <f>VLOOKUP(A1644, tblSalaries[[#All],[Selected Region]:[Hrs]], 13, FALSE)</f>
        <v>#N/A</v>
      </c>
    </row>
    <row r="1645" spans="1:4">
      <c r="A1645">
        <v>1642</v>
      </c>
      <c r="B1645" s="2" t="e">
        <f>VLOOKUP(A1645, tblSalaries[[#All],[Selected Region]:[Salary in USD]], 6, FALSE)</f>
        <v>#N/A</v>
      </c>
      <c r="C1645" t="e">
        <f>VLOOKUP(A1645, tblSalaries[[#All],[Selected Region]:[Years of Experience]], 14, FALSE)</f>
        <v>#N/A</v>
      </c>
      <c r="D1645" t="e">
        <f>VLOOKUP(A1645, tblSalaries[[#All],[Selected Region]:[Hrs]], 13, FALSE)</f>
        <v>#N/A</v>
      </c>
    </row>
    <row r="1646" spans="1:4">
      <c r="A1646">
        <v>1643</v>
      </c>
      <c r="B1646" s="2" t="e">
        <f>VLOOKUP(A1646, tblSalaries[[#All],[Selected Region]:[Salary in USD]], 6, FALSE)</f>
        <v>#N/A</v>
      </c>
      <c r="C1646" t="e">
        <f>VLOOKUP(A1646, tblSalaries[[#All],[Selected Region]:[Years of Experience]], 14, FALSE)</f>
        <v>#N/A</v>
      </c>
      <c r="D1646" t="e">
        <f>VLOOKUP(A1646, tblSalaries[[#All],[Selected Region]:[Hrs]], 13, FALSE)</f>
        <v>#N/A</v>
      </c>
    </row>
    <row r="1647" spans="1:4">
      <c r="A1647">
        <v>1644</v>
      </c>
      <c r="B1647" s="2" t="e">
        <f>VLOOKUP(A1647, tblSalaries[[#All],[Selected Region]:[Salary in USD]], 6, FALSE)</f>
        <v>#N/A</v>
      </c>
      <c r="C1647" t="e">
        <f>VLOOKUP(A1647, tblSalaries[[#All],[Selected Region]:[Years of Experience]], 14, FALSE)</f>
        <v>#N/A</v>
      </c>
      <c r="D1647" t="e">
        <f>VLOOKUP(A1647, tblSalaries[[#All],[Selected Region]:[Hrs]], 13, FALSE)</f>
        <v>#N/A</v>
      </c>
    </row>
    <row r="1648" spans="1:4">
      <c r="A1648">
        <v>1645</v>
      </c>
      <c r="B1648" s="2" t="e">
        <f>VLOOKUP(A1648, tblSalaries[[#All],[Selected Region]:[Salary in USD]], 6, FALSE)</f>
        <v>#N/A</v>
      </c>
      <c r="C1648" t="e">
        <f>VLOOKUP(A1648, tblSalaries[[#All],[Selected Region]:[Years of Experience]], 14, FALSE)</f>
        <v>#N/A</v>
      </c>
      <c r="D1648" t="e">
        <f>VLOOKUP(A1648, tblSalaries[[#All],[Selected Region]:[Hrs]], 13, FALSE)</f>
        <v>#N/A</v>
      </c>
    </row>
    <row r="1649" spans="1:4">
      <c r="A1649">
        <v>1646</v>
      </c>
      <c r="B1649" s="2" t="e">
        <f>VLOOKUP(A1649, tblSalaries[[#All],[Selected Region]:[Salary in USD]], 6, FALSE)</f>
        <v>#N/A</v>
      </c>
      <c r="C1649" t="e">
        <f>VLOOKUP(A1649, tblSalaries[[#All],[Selected Region]:[Years of Experience]], 14, FALSE)</f>
        <v>#N/A</v>
      </c>
      <c r="D1649" t="e">
        <f>VLOOKUP(A1649, tblSalaries[[#All],[Selected Region]:[Hrs]], 13, FALSE)</f>
        <v>#N/A</v>
      </c>
    </row>
    <row r="1650" spans="1:4">
      <c r="A1650">
        <v>1647</v>
      </c>
      <c r="B1650" s="2" t="e">
        <f>VLOOKUP(A1650, tblSalaries[[#All],[Selected Region]:[Salary in USD]], 6, FALSE)</f>
        <v>#N/A</v>
      </c>
      <c r="C1650" t="e">
        <f>VLOOKUP(A1650, tblSalaries[[#All],[Selected Region]:[Years of Experience]], 14, FALSE)</f>
        <v>#N/A</v>
      </c>
      <c r="D1650" t="e">
        <f>VLOOKUP(A1650, tblSalaries[[#All],[Selected Region]:[Hrs]], 13, FALSE)</f>
        <v>#N/A</v>
      </c>
    </row>
    <row r="1651" spans="1:4">
      <c r="A1651">
        <v>1648</v>
      </c>
      <c r="B1651" s="2" t="e">
        <f>VLOOKUP(A1651, tblSalaries[[#All],[Selected Region]:[Salary in USD]], 6, FALSE)</f>
        <v>#N/A</v>
      </c>
      <c r="C1651" t="e">
        <f>VLOOKUP(A1651, tblSalaries[[#All],[Selected Region]:[Years of Experience]], 14, FALSE)</f>
        <v>#N/A</v>
      </c>
      <c r="D1651" t="e">
        <f>VLOOKUP(A1651, tblSalaries[[#All],[Selected Region]:[Hrs]], 13, FALSE)</f>
        <v>#N/A</v>
      </c>
    </row>
    <row r="1652" spans="1:4">
      <c r="A1652">
        <v>1649</v>
      </c>
      <c r="B1652" s="2" t="e">
        <f>VLOOKUP(A1652, tblSalaries[[#All],[Selected Region]:[Salary in USD]], 6, FALSE)</f>
        <v>#N/A</v>
      </c>
      <c r="C1652" t="e">
        <f>VLOOKUP(A1652, tblSalaries[[#All],[Selected Region]:[Years of Experience]], 14, FALSE)</f>
        <v>#N/A</v>
      </c>
      <c r="D1652" t="e">
        <f>VLOOKUP(A1652, tblSalaries[[#All],[Selected Region]:[Hrs]], 13, FALSE)</f>
        <v>#N/A</v>
      </c>
    </row>
    <row r="1653" spans="1:4">
      <c r="A1653">
        <v>1650</v>
      </c>
      <c r="B1653" s="2" t="e">
        <f>VLOOKUP(A1653, tblSalaries[[#All],[Selected Region]:[Salary in USD]], 6, FALSE)</f>
        <v>#N/A</v>
      </c>
      <c r="C1653" t="e">
        <f>VLOOKUP(A1653, tblSalaries[[#All],[Selected Region]:[Years of Experience]], 14, FALSE)</f>
        <v>#N/A</v>
      </c>
      <c r="D1653" t="e">
        <f>VLOOKUP(A1653, tblSalaries[[#All],[Selected Region]:[Hrs]], 13, FALSE)</f>
        <v>#N/A</v>
      </c>
    </row>
    <row r="1654" spans="1:4">
      <c r="A1654">
        <v>1651</v>
      </c>
      <c r="B1654" s="2" t="e">
        <f>VLOOKUP(A1654, tblSalaries[[#All],[Selected Region]:[Salary in USD]], 6, FALSE)</f>
        <v>#N/A</v>
      </c>
      <c r="C1654" t="e">
        <f>VLOOKUP(A1654, tblSalaries[[#All],[Selected Region]:[Years of Experience]], 14, FALSE)</f>
        <v>#N/A</v>
      </c>
      <c r="D1654" t="e">
        <f>VLOOKUP(A1654, tblSalaries[[#All],[Selected Region]:[Hrs]], 13, FALSE)</f>
        <v>#N/A</v>
      </c>
    </row>
    <row r="1655" spans="1:4">
      <c r="A1655">
        <v>1652</v>
      </c>
      <c r="B1655" s="2" t="e">
        <f>VLOOKUP(A1655, tblSalaries[[#All],[Selected Region]:[Salary in USD]], 6, FALSE)</f>
        <v>#N/A</v>
      </c>
      <c r="C1655" t="e">
        <f>VLOOKUP(A1655, tblSalaries[[#All],[Selected Region]:[Years of Experience]], 14, FALSE)</f>
        <v>#N/A</v>
      </c>
      <c r="D1655" t="e">
        <f>VLOOKUP(A1655, tblSalaries[[#All],[Selected Region]:[Hrs]], 13, FALSE)</f>
        <v>#N/A</v>
      </c>
    </row>
    <row r="1656" spans="1:4">
      <c r="A1656">
        <v>1653</v>
      </c>
      <c r="B1656" s="2" t="e">
        <f>VLOOKUP(A1656, tblSalaries[[#All],[Selected Region]:[Salary in USD]], 6, FALSE)</f>
        <v>#N/A</v>
      </c>
      <c r="C1656" t="e">
        <f>VLOOKUP(A1656, tblSalaries[[#All],[Selected Region]:[Years of Experience]], 14, FALSE)</f>
        <v>#N/A</v>
      </c>
      <c r="D1656" t="e">
        <f>VLOOKUP(A1656, tblSalaries[[#All],[Selected Region]:[Hrs]], 13, FALSE)</f>
        <v>#N/A</v>
      </c>
    </row>
    <row r="1657" spans="1:4">
      <c r="A1657">
        <v>1654</v>
      </c>
      <c r="B1657" s="2" t="e">
        <f>VLOOKUP(A1657, tblSalaries[[#All],[Selected Region]:[Salary in USD]], 6, FALSE)</f>
        <v>#N/A</v>
      </c>
      <c r="C1657" t="e">
        <f>VLOOKUP(A1657, tblSalaries[[#All],[Selected Region]:[Years of Experience]], 14, FALSE)</f>
        <v>#N/A</v>
      </c>
      <c r="D1657" t="e">
        <f>VLOOKUP(A1657, tblSalaries[[#All],[Selected Region]:[Hrs]], 13, FALSE)</f>
        <v>#N/A</v>
      </c>
    </row>
    <row r="1658" spans="1:4">
      <c r="A1658">
        <v>1655</v>
      </c>
      <c r="B1658" s="2" t="e">
        <f>VLOOKUP(A1658, tblSalaries[[#All],[Selected Region]:[Salary in USD]], 6, FALSE)</f>
        <v>#N/A</v>
      </c>
      <c r="C1658" t="e">
        <f>VLOOKUP(A1658, tblSalaries[[#All],[Selected Region]:[Years of Experience]], 14, FALSE)</f>
        <v>#N/A</v>
      </c>
      <c r="D1658" t="e">
        <f>VLOOKUP(A1658, tblSalaries[[#All],[Selected Region]:[Hrs]], 13, FALSE)</f>
        <v>#N/A</v>
      </c>
    </row>
    <row r="1659" spans="1:4">
      <c r="A1659">
        <v>1656</v>
      </c>
      <c r="B1659" s="2" t="e">
        <f>VLOOKUP(A1659, tblSalaries[[#All],[Selected Region]:[Salary in USD]], 6, FALSE)</f>
        <v>#N/A</v>
      </c>
      <c r="C1659" t="e">
        <f>VLOOKUP(A1659, tblSalaries[[#All],[Selected Region]:[Years of Experience]], 14, FALSE)</f>
        <v>#N/A</v>
      </c>
      <c r="D1659" t="e">
        <f>VLOOKUP(A1659, tblSalaries[[#All],[Selected Region]:[Hrs]], 13, FALSE)</f>
        <v>#N/A</v>
      </c>
    </row>
    <row r="1660" spans="1:4">
      <c r="A1660">
        <v>1657</v>
      </c>
      <c r="B1660" s="2" t="e">
        <f>VLOOKUP(A1660, tblSalaries[[#All],[Selected Region]:[Salary in USD]], 6, FALSE)</f>
        <v>#N/A</v>
      </c>
      <c r="C1660" t="e">
        <f>VLOOKUP(A1660, tblSalaries[[#All],[Selected Region]:[Years of Experience]], 14, FALSE)</f>
        <v>#N/A</v>
      </c>
      <c r="D1660" t="e">
        <f>VLOOKUP(A1660, tblSalaries[[#All],[Selected Region]:[Hrs]], 13, FALSE)</f>
        <v>#N/A</v>
      </c>
    </row>
    <row r="1661" spans="1:4">
      <c r="A1661">
        <v>1658</v>
      </c>
      <c r="B1661" s="2" t="e">
        <f>VLOOKUP(A1661, tblSalaries[[#All],[Selected Region]:[Salary in USD]], 6, FALSE)</f>
        <v>#N/A</v>
      </c>
      <c r="C1661" t="e">
        <f>VLOOKUP(A1661, tblSalaries[[#All],[Selected Region]:[Years of Experience]], 14, FALSE)</f>
        <v>#N/A</v>
      </c>
      <c r="D1661" t="e">
        <f>VLOOKUP(A1661, tblSalaries[[#All],[Selected Region]:[Hrs]], 13, FALSE)</f>
        <v>#N/A</v>
      </c>
    </row>
    <row r="1662" spans="1:4">
      <c r="A1662">
        <v>1659</v>
      </c>
      <c r="B1662" s="2" t="e">
        <f>VLOOKUP(A1662, tblSalaries[[#All],[Selected Region]:[Salary in USD]], 6, FALSE)</f>
        <v>#N/A</v>
      </c>
      <c r="C1662" t="e">
        <f>VLOOKUP(A1662, tblSalaries[[#All],[Selected Region]:[Years of Experience]], 14, FALSE)</f>
        <v>#N/A</v>
      </c>
      <c r="D1662" t="e">
        <f>VLOOKUP(A1662, tblSalaries[[#All],[Selected Region]:[Hrs]], 13, FALSE)</f>
        <v>#N/A</v>
      </c>
    </row>
    <row r="1663" spans="1:4">
      <c r="A1663">
        <v>1660</v>
      </c>
      <c r="B1663" s="2" t="e">
        <f>VLOOKUP(A1663, tblSalaries[[#All],[Selected Region]:[Salary in USD]], 6, FALSE)</f>
        <v>#N/A</v>
      </c>
      <c r="C1663" t="e">
        <f>VLOOKUP(A1663, tblSalaries[[#All],[Selected Region]:[Years of Experience]], 14, FALSE)</f>
        <v>#N/A</v>
      </c>
      <c r="D1663" t="e">
        <f>VLOOKUP(A1663, tblSalaries[[#All],[Selected Region]:[Hrs]], 13, FALSE)</f>
        <v>#N/A</v>
      </c>
    </row>
    <row r="1664" spans="1:4">
      <c r="A1664">
        <v>1661</v>
      </c>
      <c r="B1664" s="2" t="e">
        <f>VLOOKUP(A1664, tblSalaries[[#All],[Selected Region]:[Salary in USD]], 6, FALSE)</f>
        <v>#N/A</v>
      </c>
      <c r="C1664" t="e">
        <f>VLOOKUP(A1664, tblSalaries[[#All],[Selected Region]:[Years of Experience]], 14, FALSE)</f>
        <v>#N/A</v>
      </c>
      <c r="D1664" t="e">
        <f>VLOOKUP(A1664, tblSalaries[[#All],[Selected Region]:[Hrs]], 13, FALSE)</f>
        <v>#N/A</v>
      </c>
    </row>
    <row r="1665" spans="1:4">
      <c r="A1665">
        <v>1662</v>
      </c>
      <c r="B1665" s="2" t="e">
        <f>VLOOKUP(A1665, tblSalaries[[#All],[Selected Region]:[Salary in USD]], 6, FALSE)</f>
        <v>#N/A</v>
      </c>
      <c r="C1665" t="e">
        <f>VLOOKUP(A1665, tblSalaries[[#All],[Selected Region]:[Years of Experience]], 14, FALSE)</f>
        <v>#N/A</v>
      </c>
      <c r="D1665" t="e">
        <f>VLOOKUP(A1665, tblSalaries[[#All],[Selected Region]:[Hrs]], 13, FALSE)</f>
        <v>#N/A</v>
      </c>
    </row>
    <row r="1666" spans="1:4">
      <c r="A1666">
        <v>1663</v>
      </c>
      <c r="B1666" s="2" t="e">
        <f>VLOOKUP(A1666, tblSalaries[[#All],[Selected Region]:[Salary in USD]], 6, FALSE)</f>
        <v>#N/A</v>
      </c>
      <c r="C1666" t="e">
        <f>VLOOKUP(A1666, tblSalaries[[#All],[Selected Region]:[Years of Experience]], 14, FALSE)</f>
        <v>#N/A</v>
      </c>
      <c r="D1666" t="e">
        <f>VLOOKUP(A1666, tblSalaries[[#All],[Selected Region]:[Hrs]], 13, FALSE)</f>
        <v>#N/A</v>
      </c>
    </row>
    <row r="1667" spans="1:4">
      <c r="A1667">
        <v>1664</v>
      </c>
      <c r="B1667" s="2" t="e">
        <f>VLOOKUP(A1667, tblSalaries[[#All],[Selected Region]:[Salary in USD]], 6, FALSE)</f>
        <v>#N/A</v>
      </c>
      <c r="C1667" t="e">
        <f>VLOOKUP(A1667, tblSalaries[[#All],[Selected Region]:[Years of Experience]], 14, FALSE)</f>
        <v>#N/A</v>
      </c>
      <c r="D1667" t="e">
        <f>VLOOKUP(A1667, tblSalaries[[#All],[Selected Region]:[Hrs]], 13, FALSE)</f>
        <v>#N/A</v>
      </c>
    </row>
    <row r="1668" spans="1:4">
      <c r="A1668">
        <v>1665</v>
      </c>
      <c r="B1668" s="2" t="e">
        <f>VLOOKUP(A1668, tblSalaries[[#All],[Selected Region]:[Salary in USD]], 6, FALSE)</f>
        <v>#N/A</v>
      </c>
      <c r="C1668" t="e">
        <f>VLOOKUP(A1668, tblSalaries[[#All],[Selected Region]:[Years of Experience]], 14, FALSE)</f>
        <v>#N/A</v>
      </c>
      <c r="D1668" t="e">
        <f>VLOOKUP(A1668, tblSalaries[[#All],[Selected Region]:[Hrs]], 13, FALSE)</f>
        <v>#N/A</v>
      </c>
    </row>
    <row r="1669" spans="1:4">
      <c r="A1669">
        <v>1666</v>
      </c>
      <c r="B1669" s="2" t="e">
        <f>VLOOKUP(A1669, tblSalaries[[#All],[Selected Region]:[Salary in USD]], 6, FALSE)</f>
        <v>#N/A</v>
      </c>
      <c r="C1669" t="e">
        <f>VLOOKUP(A1669, tblSalaries[[#All],[Selected Region]:[Years of Experience]], 14, FALSE)</f>
        <v>#N/A</v>
      </c>
      <c r="D1669" t="e">
        <f>VLOOKUP(A1669, tblSalaries[[#All],[Selected Region]:[Hrs]], 13, FALSE)</f>
        <v>#N/A</v>
      </c>
    </row>
    <row r="1670" spans="1:4">
      <c r="A1670">
        <v>1667</v>
      </c>
      <c r="B1670" s="2" t="e">
        <f>VLOOKUP(A1670, tblSalaries[[#All],[Selected Region]:[Salary in USD]], 6, FALSE)</f>
        <v>#N/A</v>
      </c>
      <c r="C1670" t="e">
        <f>VLOOKUP(A1670, tblSalaries[[#All],[Selected Region]:[Years of Experience]], 14, FALSE)</f>
        <v>#N/A</v>
      </c>
      <c r="D1670" t="e">
        <f>VLOOKUP(A1670, tblSalaries[[#All],[Selected Region]:[Hrs]], 13, FALSE)</f>
        <v>#N/A</v>
      </c>
    </row>
    <row r="1671" spans="1:4">
      <c r="A1671">
        <v>1668</v>
      </c>
      <c r="B1671" s="2" t="e">
        <f>VLOOKUP(A1671, tblSalaries[[#All],[Selected Region]:[Salary in USD]], 6, FALSE)</f>
        <v>#N/A</v>
      </c>
      <c r="C1671" t="e">
        <f>VLOOKUP(A1671, tblSalaries[[#All],[Selected Region]:[Years of Experience]], 14, FALSE)</f>
        <v>#N/A</v>
      </c>
      <c r="D1671" t="e">
        <f>VLOOKUP(A1671, tblSalaries[[#All],[Selected Region]:[Hrs]], 13, FALSE)</f>
        <v>#N/A</v>
      </c>
    </row>
    <row r="1672" spans="1:4">
      <c r="A1672">
        <v>1669</v>
      </c>
      <c r="B1672" s="2" t="e">
        <f>VLOOKUP(A1672, tblSalaries[[#All],[Selected Region]:[Salary in USD]], 6, FALSE)</f>
        <v>#N/A</v>
      </c>
      <c r="C1672" t="e">
        <f>VLOOKUP(A1672, tblSalaries[[#All],[Selected Region]:[Years of Experience]], 14, FALSE)</f>
        <v>#N/A</v>
      </c>
      <c r="D1672" t="e">
        <f>VLOOKUP(A1672, tblSalaries[[#All],[Selected Region]:[Hrs]], 13, FALSE)</f>
        <v>#N/A</v>
      </c>
    </row>
    <row r="1673" spans="1:4">
      <c r="A1673">
        <v>1670</v>
      </c>
      <c r="B1673" s="2" t="e">
        <f>VLOOKUP(A1673, tblSalaries[[#All],[Selected Region]:[Salary in USD]], 6, FALSE)</f>
        <v>#N/A</v>
      </c>
      <c r="C1673" t="e">
        <f>VLOOKUP(A1673, tblSalaries[[#All],[Selected Region]:[Years of Experience]], 14, FALSE)</f>
        <v>#N/A</v>
      </c>
      <c r="D1673" t="e">
        <f>VLOOKUP(A1673, tblSalaries[[#All],[Selected Region]:[Hrs]], 13, FALSE)</f>
        <v>#N/A</v>
      </c>
    </row>
    <row r="1674" spans="1:4">
      <c r="A1674">
        <v>1671</v>
      </c>
      <c r="B1674" s="2" t="e">
        <f>VLOOKUP(A1674, tblSalaries[[#All],[Selected Region]:[Salary in USD]], 6, FALSE)</f>
        <v>#N/A</v>
      </c>
      <c r="C1674" t="e">
        <f>VLOOKUP(A1674, tblSalaries[[#All],[Selected Region]:[Years of Experience]], 14, FALSE)</f>
        <v>#N/A</v>
      </c>
      <c r="D1674" t="e">
        <f>VLOOKUP(A1674, tblSalaries[[#All],[Selected Region]:[Hrs]], 13, FALSE)</f>
        <v>#N/A</v>
      </c>
    </row>
    <row r="1675" spans="1:4">
      <c r="A1675">
        <v>1672</v>
      </c>
      <c r="B1675" s="2" t="e">
        <f>VLOOKUP(A1675, tblSalaries[[#All],[Selected Region]:[Salary in USD]], 6, FALSE)</f>
        <v>#N/A</v>
      </c>
      <c r="C1675" t="e">
        <f>VLOOKUP(A1675, tblSalaries[[#All],[Selected Region]:[Years of Experience]], 14, FALSE)</f>
        <v>#N/A</v>
      </c>
      <c r="D1675" t="e">
        <f>VLOOKUP(A1675, tblSalaries[[#All],[Selected Region]:[Hrs]], 13, FALSE)</f>
        <v>#N/A</v>
      </c>
    </row>
    <row r="1676" spans="1:4">
      <c r="A1676">
        <v>1673</v>
      </c>
      <c r="B1676" s="2" t="e">
        <f>VLOOKUP(A1676, tblSalaries[[#All],[Selected Region]:[Salary in USD]], 6, FALSE)</f>
        <v>#N/A</v>
      </c>
      <c r="C1676" t="e">
        <f>VLOOKUP(A1676, tblSalaries[[#All],[Selected Region]:[Years of Experience]], 14, FALSE)</f>
        <v>#N/A</v>
      </c>
      <c r="D1676" t="e">
        <f>VLOOKUP(A1676, tblSalaries[[#All],[Selected Region]:[Hrs]], 13, FALSE)</f>
        <v>#N/A</v>
      </c>
    </row>
    <row r="1677" spans="1:4">
      <c r="A1677">
        <v>1674</v>
      </c>
      <c r="B1677" s="2" t="e">
        <f>VLOOKUP(A1677, tblSalaries[[#All],[Selected Region]:[Salary in USD]], 6, FALSE)</f>
        <v>#N/A</v>
      </c>
      <c r="C1677" t="e">
        <f>VLOOKUP(A1677, tblSalaries[[#All],[Selected Region]:[Years of Experience]], 14, FALSE)</f>
        <v>#N/A</v>
      </c>
      <c r="D1677" t="e">
        <f>VLOOKUP(A1677, tblSalaries[[#All],[Selected Region]:[Hrs]], 13, FALSE)</f>
        <v>#N/A</v>
      </c>
    </row>
    <row r="1678" spans="1:4">
      <c r="A1678">
        <v>1675</v>
      </c>
      <c r="B1678" s="2" t="e">
        <f>VLOOKUP(A1678, tblSalaries[[#All],[Selected Region]:[Salary in USD]], 6, FALSE)</f>
        <v>#N/A</v>
      </c>
      <c r="C1678" t="e">
        <f>VLOOKUP(A1678, tblSalaries[[#All],[Selected Region]:[Years of Experience]], 14, FALSE)</f>
        <v>#N/A</v>
      </c>
      <c r="D1678" t="e">
        <f>VLOOKUP(A1678, tblSalaries[[#All],[Selected Region]:[Hrs]], 13, FALSE)</f>
        <v>#N/A</v>
      </c>
    </row>
    <row r="1679" spans="1:4">
      <c r="A1679">
        <v>1676</v>
      </c>
      <c r="B1679" s="2" t="e">
        <f>VLOOKUP(A1679, tblSalaries[[#All],[Selected Region]:[Salary in USD]], 6, FALSE)</f>
        <v>#N/A</v>
      </c>
      <c r="C1679" t="e">
        <f>VLOOKUP(A1679, tblSalaries[[#All],[Selected Region]:[Years of Experience]], 14, FALSE)</f>
        <v>#N/A</v>
      </c>
      <c r="D1679" t="e">
        <f>VLOOKUP(A1679, tblSalaries[[#All],[Selected Region]:[Hrs]], 13, FALSE)</f>
        <v>#N/A</v>
      </c>
    </row>
    <row r="1680" spans="1:4">
      <c r="A1680">
        <v>1677</v>
      </c>
      <c r="B1680" s="2" t="e">
        <f>VLOOKUP(A1680, tblSalaries[[#All],[Selected Region]:[Salary in USD]], 6, FALSE)</f>
        <v>#N/A</v>
      </c>
      <c r="C1680" t="e">
        <f>VLOOKUP(A1680, tblSalaries[[#All],[Selected Region]:[Years of Experience]], 14, FALSE)</f>
        <v>#N/A</v>
      </c>
      <c r="D1680" t="e">
        <f>VLOOKUP(A1680, tblSalaries[[#All],[Selected Region]:[Hrs]], 13, FALSE)</f>
        <v>#N/A</v>
      </c>
    </row>
    <row r="1681" spans="1:4">
      <c r="A1681">
        <v>1678</v>
      </c>
      <c r="B1681" s="2" t="e">
        <f>VLOOKUP(A1681, tblSalaries[[#All],[Selected Region]:[Salary in USD]], 6, FALSE)</f>
        <v>#N/A</v>
      </c>
      <c r="C1681" t="e">
        <f>VLOOKUP(A1681, tblSalaries[[#All],[Selected Region]:[Years of Experience]], 14, FALSE)</f>
        <v>#N/A</v>
      </c>
      <c r="D1681" t="e">
        <f>VLOOKUP(A1681, tblSalaries[[#All],[Selected Region]:[Hrs]], 13, FALSE)</f>
        <v>#N/A</v>
      </c>
    </row>
    <row r="1682" spans="1:4">
      <c r="A1682">
        <v>1679</v>
      </c>
      <c r="B1682" s="2" t="e">
        <f>VLOOKUP(A1682, tblSalaries[[#All],[Selected Region]:[Salary in USD]], 6, FALSE)</f>
        <v>#N/A</v>
      </c>
      <c r="C1682" t="e">
        <f>VLOOKUP(A1682, tblSalaries[[#All],[Selected Region]:[Years of Experience]], 14, FALSE)</f>
        <v>#N/A</v>
      </c>
      <c r="D1682" t="e">
        <f>VLOOKUP(A1682, tblSalaries[[#All],[Selected Region]:[Hrs]], 13, FALSE)</f>
        <v>#N/A</v>
      </c>
    </row>
    <row r="1683" spans="1:4">
      <c r="A1683">
        <v>1680</v>
      </c>
      <c r="B1683" s="2" t="e">
        <f>VLOOKUP(A1683, tblSalaries[[#All],[Selected Region]:[Salary in USD]], 6, FALSE)</f>
        <v>#N/A</v>
      </c>
      <c r="C1683" t="e">
        <f>VLOOKUP(A1683, tblSalaries[[#All],[Selected Region]:[Years of Experience]], 14, FALSE)</f>
        <v>#N/A</v>
      </c>
      <c r="D1683" t="e">
        <f>VLOOKUP(A1683, tblSalaries[[#All],[Selected Region]:[Hrs]], 13, FALSE)</f>
        <v>#N/A</v>
      </c>
    </row>
    <row r="1684" spans="1:4">
      <c r="A1684">
        <v>1681</v>
      </c>
      <c r="B1684" s="2" t="e">
        <f>VLOOKUP(A1684, tblSalaries[[#All],[Selected Region]:[Salary in USD]], 6, FALSE)</f>
        <v>#N/A</v>
      </c>
      <c r="C1684" t="e">
        <f>VLOOKUP(A1684, tblSalaries[[#All],[Selected Region]:[Years of Experience]], 14, FALSE)</f>
        <v>#N/A</v>
      </c>
      <c r="D1684" t="e">
        <f>VLOOKUP(A1684, tblSalaries[[#All],[Selected Region]:[Hrs]], 13, FALSE)</f>
        <v>#N/A</v>
      </c>
    </row>
    <row r="1685" spans="1:4">
      <c r="A1685">
        <v>1682</v>
      </c>
      <c r="B1685" s="2" t="e">
        <f>VLOOKUP(A1685, tblSalaries[[#All],[Selected Region]:[Salary in USD]], 6, FALSE)</f>
        <v>#N/A</v>
      </c>
      <c r="C1685" t="e">
        <f>VLOOKUP(A1685, tblSalaries[[#All],[Selected Region]:[Years of Experience]], 14, FALSE)</f>
        <v>#N/A</v>
      </c>
      <c r="D1685" t="e">
        <f>VLOOKUP(A1685, tblSalaries[[#All],[Selected Region]:[Hrs]], 13, FALSE)</f>
        <v>#N/A</v>
      </c>
    </row>
    <row r="1686" spans="1:4">
      <c r="A1686">
        <v>1683</v>
      </c>
      <c r="B1686" s="2" t="e">
        <f>VLOOKUP(A1686, tblSalaries[[#All],[Selected Region]:[Salary in USD]], 6, FALSE)</f>
        <v>#N/A</v>
      </c>
      <c r="C1686" t="e">
        <f>VLOOKUP(A1686, tblSalaries[[#All],[Selected Region]:[Years of Experience]], 14, FALSE)</f>
        <v>#N/A</v>
      </c>
      <c r="D1686" t="e">
        <f>VLOOKUP(A1686, tblSalaries[[#All],[Selected Region]:[Hrs]], 13, FALSE)</f>
        <v>#N/A</v>
      </c>
    </row>
    <row r="1687" spans="1:4">
      <c r="A1687">
        <v>1684</v>
      </c>
      <c r="B1687" s="2" t="e">
        <f>VLOOKUP(A1687, tblSalaries[[#All],[Selected Region]:[Salary in USD]], 6, FALSE)</f>
        <v>#N/A</v>
      </c>
      <c r="C1687" t="e">
        <f>VLOOKUP(A1687, tblSalaries[[#All],[Selected Region]:[Years of Experience]], 14, FALSE)</f>
        <v>#N/A</v>
      </c>
      <c r="D1687" t="e">
        <f>VLOOKUP(A1687, tblSalaries[[#All],[Selected Region]:[Hrs]], 13, FALSE)</f>
        <v>#N/A</v>
      </c>
    </row>
    <row r="1688" spans="1:4">
      <c r="A1688">
        <v>1685</v>
      </c>
      <c r="B1688" s="2" t="e">
        <f>VLOOKUP(A1688, tblSalaries[[#All],[Selected Region]:[Salary in USD]], 6, FALSE)</f>
        <v>#N/A</v>
      </c>
      <c r="C1688" t="e">
        <f>VLOOKUP(A1688, tblSalaries[[#All],[Selected Region]:[Years of Experience]], 14, FALSE)</f>
        <v>#N/A</v>
      </c>
      <c r="D1688" t="e">
        <f>VLOOKUP(A1688, tblSalaries[[#All],[Selected Region]:[Hrs]], 13, FALSE)</f>
        <v>#N/A</v>
      </c>
    </row>
    <row r="1689" spans="1:4">
      <c r="A1689">
        <v>1686</v>
      </c>
      <c r="B1689" s="2" t="e">
        <f>VLOOKUP(A1689, tblSalaries[[#All],[Selected Region]:[Salary in USD]], 6, FALSE)</f>
        <v>#N/A</v>
      </c>
      <c r="C1689" t="e">
        <f>VLOOKUP(A1689, tblSalaries[[#All],[Selected Region]:[Years of Experience]], 14, FALSE)</f>
        <v>#N/A</v>
      </c>
      <c r="D1689" t="e">
        <f>VLOOKUP(A1689, tblSalaries[[#All],[Selected Region]:[Hrs]], 13, FALSE)</f>
        <v>#N/A</v>
      </c>
    </row>
    <row r="1690" spans="1:4">
      <c r="A1690">
        <v>1687</v>
      </c>
      <c r="B1690" s="2" t="e">
        <f>VLOOKUP(A1690, tblSalaries[[#All],[Selected Region]:[Salary in USD]], 6, FALSE)</f>
        <v>#N/A</v>
      </c>
      <c r="C1690" t="e">
        <f>VLOOKUP(A1690, tblSalaries[[#All],[Selected Region]:[Years of Experience]], 14, FALSE)</f>
        <v>#N/A</v>
      </c>
      <c r="D1690" t="e">
        <f>VLOOKUP(A1690, tblSalaries[[#All],[Selected Region]:[Hrs]], 13, FALSE)</f>
        <v>#N/A</v>
      </c>
    </row>
    <row r="1691" spans="1:4">
      <c r="A1691">
        <v>1688</v>
      </c>
      <c r="B1691" s="2" t="e">
        <f>VLOOKUP(A1691, tblSalaries[[#All],[Selected Region]:[Salary in USD]], 6, FALSE)</f>
        <v>#N/A</v>
      </c>
      <c r="C1691" t="e">
        <f>VLOOKUP(A1691, tblSalaries[[#All],[Selected Region]:[Years of Experience]], 14, FALSE)</f>
        <v>#N/A</v>
      </c>
      <c r="D1691" t="e">
        <f>VLOOKUP(A1691, tblSalaries[[#All],[Selected Region]:[Hrs]], 13, FALSE)</f>
        <v>#N/A</v>
      </c>
    </row>
    <row r="1692" spans="1:4">
      <c r="A1692">
        <v>1689</v>
      </c>
      <c r="B1692" s="2" t="e">
        <f>VLOOKUP(A1692, tblSalaries[[#All],[Selected Region]:[Salary in USD]], 6, FALSE)</f>
        <v>#N/A</v>
      </c>
      <c r="C1692" t="e">
        <f>VLOOKUP(A1692, tblSalaries[[#All],[Selected Region]:[Years of Experience]], 14, FALSE)</f>
        <v>#N/A</v>
      </c>
      <c r="D1692" t="e">
        <f>VLOOKUP(A1692, tblSalaries[[#All],[Selected Region]:[Hrs]], 13, FALSE)</f>
        <v>#N/A</v>
      </c>
    </row>
    <row r="1693" spans="1:4">
      <c r="A1693">
        <v>1690</v>
      </c>
      <c r="B1693" s="2" t="e">
        <f>VLOOKUP(A1693, tblSalaries[[#All],[Selected Region]:[Salary in USD]], 6, FALSE)</f>
        <v>#N/A</v>
      </c>
      <c r="C1693" t="e">
        <f>VLOOKUP(A1693, tblSalaries[[#All],[Selected Region]:[Years of Experience]], 14, FALSE)</f>
        <v>#N/A</v>
      </c>
      <c r="D1693" t="e">
        <f>VLOOKUP(A1693, tblSalaries[[#All],[Selected Region]:[Hrs]], 13, FALSE)</f>
        <v>#N/A</v>
      </c>
    </row>
    <row r="1694" spans="1:4">
      <c r="A1694">
        <v>1691</v>
      </c>
      <c r="B1694" s="2" t="e">
        <f>VLOOKUP(A1694, tblSalaries[[#All],[Selected Region]:[Salary in USD]], 6, FALSE)</f>
        <v>#N/A</v>
      </c>
      <c r="C1694" t="e">
        <f>VLOOKUP(A1694, tblSalaries[[#All],[Selected Region]:[Years of Experience]], 14, FALSE)</f>
        <v>#N/A</v>
      </c>
      <c r="D1694" t="e">
        <f>VLOOKUP(A1694, tblSalaries[[#All],[Selected Region]:[Hrs]], 13, FALSE)</f>
        <v>#N/A</v>
      </c>
    </row>
    <row r="1695" spans="1:4">
      <c r="A1695">
        <v>1692</v>
      </c>
      <c r="B1695" s="2" t="e">
        <f>VLOOKUP(A1695, tblSalaries[[#All],[Selected Region]:[Salary in USD]], 6, FALSE)</f>
        <v>#N/A</v>
      </c>
      <c r="C1695" t="e">
        <f>VLOOKUP(A1695, tblSalaries[[#All],[Selected Region]:[Years of Experience]], 14, FALSE)</f>
        <v>#N/A</v>
      </c>
      <c r="D1695" t="e">
        <f>VLOOKUP(A1695, tblSalaries[[#All],[Selected Region]:[Hrs]], 13, FALSE)</f>
        <v>#N/A</v>
      </c>
    </row>
    <row r="1696" spans="1:4">
      <c r="A1696">
        <v>1693</v>
      </c>
      <c r="B1696" s="2" t="e">
        <f>VLOOKUP(A1696, tblSalaries[[#All],[Selected Region]:[Salary in USD]], 6, FALSE)</f>
        <v>#N/A</v>
      </c>
      <c r="C1696" t="e">
        <f>VLOOKUP(A1696, tblSalaries[[#All],[Selected Region]:[Years of Experience]], 14, FALSE)</f>
        <v>#N/A</v>
      </c>
      <c r="D1696" t="e">
        <f>VLOOKUP(A1696, tblSalaries[[#All],[Selected Region]:[Hrs]], 13, FALSE)</f>
        <v>#N/A</v>
      </c>
    </row>
    <row r="1697" spans="1:4">
      <c r="A1697">
        <v>1694</v>
      </c>
      <c r="B1697" s="2" t="e">
        <f>VLOOKUP(A1697, tblSalaries[[#All],[Selected Region]:[Salary in USD]], 6, FALSE)</f>
        <v>#N/A</v>
      </c>
      <c r="C1697" t="e">
        <f>VLOOKUP(A1697, tblSalaries[[#All],[Selected Region]:[Years of Experience]], 14, FALSE)</f>
        <v>#N/A</v>
      </c>
      <c r="D1697" t="e">
        <f>VLOOKUP(A1697, tblSalaries[[#All],[Selected Region]:[Hrs]], 13, FALSE)</f>
        <v>#N/A</v>
      </c>
    </row>
    <row r="1698" spans="1:4">
      <c r="A1698">
        <v>1695</v>
      </c>
      <c r="B1698" s="2" t="e">
        <f>VLOOKUP(A1698, tblSalaries[[#All],[Selected Region]:[Salary in USD]], 6, FALSE)</f>
        <v>#N/A</v>
      </c>
      <c r="C1698" t="e">
        <f>VLOOKUP(A1698, tblSalaries[[#All],[Selected Region]:[Years of Experience]], 14, FALSE)</f>
        <v>#N/A</v>
      </c>
      <c r="D1698" t="e">
        <f>VLOOKUP(A1698, tblSalaries[[#All],[Selected Region]:[Hrs]], 13, FALSE)</f>
        <v>#N/A</v>
      </c>
    </row>
    <row r="1699" spans="1:4">
      <c r="A1699">
        <v>1696</v>
      </c>
      <c r="B1699" s="2" t="e">
        <f>VLOOKUP(A1699, tblSalaries[[#All],[Selected Region]:[Salary in USD]], 6, FALSE)</f>
        <v>#N/A</v>
      </c>
      <c r="C1699" t="e">
        <f>VLOOKUP(A1699, tblSalaries[[#All],[Selected Region]:[Years of Experience]], 14, FALSE)</f>
        <v>#N/A</v>
      </c>
      <c r="D1699" t="e">
        <f>VLOOKUP(A1699, tblSalaries[[#All],[Selected Region]:[Hrs]], 13, FALSE)</f>
        <v>#N/A</v>
      </c>
    </row>
    <row r="1700" spans="1:4">
      <c r="A1700">
        <v>1697</v>
      </c>
      <c r="B1700" s="2" t="e">
        <f>VLOOKUP(A1700, tblSalaries[[#All],[Selected Region]:[Salary in USD]], 6, FALSE)</f>
        <v>#N/A</v>
      </c>
      <c r="C1700" t="e">
        <f>VLOOKUP(A1700, tblSalaries[[#All],[Selected Region]:[Years of Experience]], 14, FALSE)</f>
        <v>#N/A</v>
      </c>
      <c r="D1700" t="e">
        <f>VLOOKUP(A1700, tblSalaries[[#All],[Selected Region]:[Hrs]], 13, FALSE)</f>
        <v>#N/A</v>
      </c>
    </row>
    <row r="1701" spans="1:4">
      <c r="A1701">
        <v>1698</v>
      </c>
      <c r="B1701" s="2" t="e">
        <f>VLOOKUP(A1701, tblSalaries[[#All],[Selected Region]:[Salary in USD]], 6, FALSE)</f>
        <v>#N/A</v>
      </c>
      <c r="C1701" t="e">
        <f>VLOOKUP(A1701, tblSalaries[[#All],[Selected Region]:[Years of Experience]], 14, FALSE)</f>
        <v>#N/A</v>
      </c>
      <c r="D1701" t="e">
        <f>VLOOKUP(A1701, tblSalaries[[#All],[Selected Region]:[Hrs]], 13, FALSE)</f>
        <v>#N/A</v>
      </c>
    </row>
    <row r="1702" spans="1:4">
      <c r="A1702">
        <v>1699</v>
      </c>
      <c r="B1702" s="2" t="e">
        <f>VLOOKUP(A1702, tblSalaries[[#All],[Selected Region]:[Salary in USD]], 6, FALSE)</f>
        <v>#N/A</v>
      </c>
      <c r="C1702" t="e">
        <f>VLOOKUP(A1702, tblSalaries[[#All],[Selected Region]:[Years of Experience]], 14, FALSE)</f>
        <v>#N/A</v>
      </c>
      <c r="D1702" t="e">
        <f>VLOOKUP(A1702, tblSalaries[[#All],[Selected Region]:[Hrs]], 13, FALSE)</f>
        <v>#N/A</v>
      </c>
    </row>
    <row r="1703" spans="1:4">
      <c r="A1703">
        <v>1700</v>
      </c>
      <c r="B1703" s="2" t="e">
        <f>VLOOKUP(A1703, tblSalaries[[#All],[Selected Region]:[Salary in USD]], 6, FALSE)</f>
        <v>#N/A</v>
      </c>
      <c r="C1703" t="e">
        <f>VLOOKUP(A1703, tblSalaries[[#All],[Selected Region]:[Years of Experience]], 14, FALSE)</f>
        <v>#N/A</v>
      </c>
      <c r="D1703" t="e">
        <f>VLOOKUP(A1703, tblSalaries[[#All],[Selected Region]:[Hrs]], 13, FALSE)</f>
        <v>#N/A</v>
      </c>
    </row>
    <row r="1704" spans="1:4">
      <c r="A1704">
        <v>1701</v>
      </c>
      <c r="B1704" s="2" t="e">
        <f>VLOOKUP(A1704, tblSalaries[[#All],[Selected Region]:[Salary in USD]], 6, FALSE)</f>
        <v>#N/A</v>
      </c>
      <c r="C1704" t="e">
        <f>VLOOKUP(A1704, tblSalaries[[#All],[Selected Region]:[Years of Experience]], 14, FALSE)</f>
        <v>#N/A</v>
      </c>
      <c r="D1704" t="e">
        <f>VLOOKUP(A1704, tblSalaries[[#All],[Selected Region]:[Hrs]], 13, FALSE)</f>
        <v>#N/A</v>
      </c>
    </row>
    <row r="1705" spans="1:4">
      <c r="A1705">
        <v>1702</v>
      </c>
      <c r="B1705" s="2" t="e">
        <f>VLOOKUP(A1705, tblSalaries[[#All],[Selected Region]:[Salary in USD]], 6, FALSE)</f>
        <v>#N/A</v>
      </c>
      <c r="C1705" t="e">
        <f>VLOOKUP(A1705, tblSalaries[[#All],[Selected Region]:[Years of Experience]], 14, FALSE)</f>
        <v>#N/A</v>
      </c>
      <c r="D1705" t="e">
        <f>VLOOKUP(A1705, tblSalaries[[#All],[Selected Region]:[Hrs]], 13, FALSE)</f>
        <v>#N/A</v>
      </c>
    </row>
    <row r="1706" spans="1:4">
      <c r="A1706">
        <v>1703</v>
      </c>
      <c r="B1706" s="2" t="e">
        <f>VLOOKUP(A1706, tblSalaries[[#All],[Selected Region]:[Salary in USD]], 6, FALSE)</f>
        <v>#N/A</v>
      </c>
      <c r="C1706" t="e">
        <f>VLOOKUP(A1706, tblSalaries[[#All],[Selected Region]:[Years of Experience]], 14, FALSE)</f>
        <v>#N/A</v>
      </c>
      <c r="D1706" t="e">
        <f>VLOOKUP(A1706, tblSalaries[[#All],[Selected Region]:[Hrs]], 13, FALSE)</f>
        <v>#N/A</v>
      </c>
    </row>
    <row r="1707" spans="1:4">
      <c r="A1707">
        <v>1704</v>
      </c>
      <c r="B1707" s="2" t="e">
        <f>VLOOKUP(A1707, tblSalaries[[#All],[Selected Region]:[Salary in USD]], 6, FALSE)</f>
        <v>#N/A</v>
      </c>
      <c r="C1707" t="e">
        <f>VLOOKUP(A1707, tblSalaries[[#All],[Selected Region]:[Years of Experience]], 14, FALSE)</f>
        <v>#N/A</v>
      </c>
      <c r="D1707" t="e">
        <f>VLOOKUP(A1707, tblSalaries[[#All],[Selected Region]:[Hrs]], 13, FALSE)</f>
        <v>#N/A</v>
      </c>
    </row>
    <row r="1708" spans="1:4">
      <c r="A1708">
        <v>1705</v>
      </c>
      <c r="B1708" s="2" t="e">
        <f>VLOOKUP(A1708, tblSalaries[[#All],[Selected Region]:[Salary in USD]], 6, FALSE)</f>
        <v>#N/A</v>
      </c>
      <c r="C1708" t="e">
        <f>VLOOKUP(A1708, tblSalaries[[#All],[Selected Region]:[Years of Experience]], 14, FALSE)</f>
        <v>#N/A</v>
      </c>
      <c r="D1708" t="e">
        <f>VLOOKUP(A1708, tblSalaries[[#All],[Selected Region]:[Hrs]], 13, FALSE)</f>
        <v>#N/A</v>
      </c>
    </row>
    <row r="1709" spans="1:4">
      <c r="A1709">
        <v>1706</v>
      </c>
      <c r="B1709" s="2" t="e">
        <f>VLOOKUP(A1709, tblSalaries[[#All],[Selected Region]:[Salary in USD]], 6, FALSE)</f>
        <v>#N/A</v>
      </c>
      <c r="C1709" t="e">
        <f>VLOOKUP(A1709, tblSalaries[[#All],[Selected Region]:[Years of Experience]], 14, FALSE)</f>
        <v>#N/A</v>
      </c>
      <c r="D1709" t="e">
        <f>VLOOKUP(A1709, tblSalaries[[#All],[Selected Region]:[Hrs]], 13, FALSE)</f>
        <v>#N/A</v>
      </c>
    </row>
    <row r="1710" spans="1:4">
      <c r="A1710">
        <v>1707</v>
      </c>
      <c r="B1710" s="2" t="e">
        <f>VLOOKUP(A1710, tblSalaries[[#All],[Selected Region]:[Salary in USD]], 6, FALSE)</f>
        <v>#N/A</v>
      </c>
      <c r="C1710" t="e">
        <f>VLOOKUP(A1710, tblSalaries[[#All],[Selected Region]:[Years of Experience]], 14, FALSE)</f>
        <v>#N/A</v>
      </c>
      <c r="D1710" t="e">
        <f>VLOOKUP(A1710, tblSalaries[[#All],[Selected Region]:[Hrs]], 13, FALSE)</f>
        <v>#N/A</v>
      </c>
    </row>
    <row r="1711" spans="1:4">
      <c r="A1711">
        <v>1708</v>
      </c>
      <c r="B1711" s="2" t="e">
        <f>VLOOKUP(A1711, tblSalaries[[#All],[Selected Region]:[Salary in USD]], 6, FALSE)</f>
        <v>#N/A</v>
      </c>
      <c r="C1711" t="e">
        <f>VLOOKUP(A1711, tblSalaries[[#All],[Selected Region]:[Years of Experience]], 14, FALSE)</f>
        <v>#N/A</v>
      </c>
      <c r="D1711" t="e">
        <f>VLOOKUP(A1711, tblSalaries[[#All],[Selected Region]:[Hrs]], 13, FALSE)</f>
        <v>#N/A</v>
      </c>
    </row>
    <row r="1712" spans="1:4">
      <c r="A1712">
        <v>1709</v>
      </c>
      <c r="B1712" s="2" t="e">
        <f>VLOOKUP(A1712, tblSalaries[[#All],[Selected Region]:[Salary in USD]], 6, FALSE)</f>
        <v>#N/A</v>
      </c>
      <c r="C1712" t="e">
        <f>VLOOKUP(A1712, tblSalaries[[#All],[Selected Region]:[Years of Experience]], 14, FALSE)</f>
        <v>#N/A</v>
      </c>
      <c r="D1712" t="e">
        <f>VLOOKUP(A1712, tblSalaries[[#All],[Selected Region]:[Hrs]], 13, FALSE)</f>
        <v>#N/A</v>
      </c>
    </row>
    <row r="1713" spans="1:4">
      <c r="A1713">
        <v>1710</v>
      </c>
      <c r="B1713" s="2" t="e">
        <f>VLOOKUP(A1713, tblSalaries[[#All],[Selected Region]:[Salary in USD]], 6, FALSE)</f>
        <v>#N/A</v>
      </c>
      <c r="C1713" t="e">
        <f>VLOOKUP(A1713, tblSalaries[[#All],[Selected Region]:[Years of Experience]], 14, FALSE)</f>
        <v>#N/A</v>
      </c>
      <c r="D1713" t="e">
        <f>VLOOKUP(A1713, tblSalaries[[#All],[Selected Region]:[Hrs]], 13, FALSE)</f>
        <v>#N/A</v>
      </c>
    </row>
    <row r="1714" spans="1:4">
      <c r="A1714">
        <v>1711</v>
      </c>
      <c r="B1714" s="2" t="e">
        <f>VLOOKUP(A1714, tblSalaries[[#All],[Selected Region]:[Salary in USD]], 6, FALSE)</f>
        <v>#N/A</v>
      </c>
      <c r="C1714" t="e">
        <f>VLOOKUP(A1714, tblSalaries[[#All],[Selected Region]:[Years of Experience]], 14, FALSE)</f>
        <v>#N/A</v>
      </c>
      <c r="D1714" t="e">
        <f>VLOOKUP(A1714, tblSalaries[[#All],[Selected Region]:[Hrs]], 13, FALSE)</f>
        <v>#N/A</v>
      </c>
    </row>
    <row r="1715" spans="1:4">
      <c r="A1715">
        <v>1712</v>
      </c>
      <c r="B1715" s="2" t="e">
        <f>VLOOKUP(A1715, tblSalaries[[#All],[Selected Region]:[Salary in USD]], 6, FALSE)</f>
        <v>#N/A</v>
      </c>
      <c r="C1715" t="e">
        <f>VLOOKUP(A1715, tblSalaries[[#All],[Selected Region]:[Years of Experience]], 14, FALSE)</f>
        <v>#N/A</v>
      </c>
      <c r="D1715" t="e">
        <f>VLOOKUP(A1715, tblSalaries[[#All],[Selected Region]:[Hrs]], 13, FALSE)</f>
        <v>#N/A</v>
      </c>
    </row>
    <row r="1716" spans="1:4">
      <c r="A1716">
        <v>1713</v>
      </c>
      <c r="B1716" s="2" t="e">
        <f>VLOOKUP(A1716, tblSalaries[[#All],[Selected Region]:[Salary in USD]], 6, FALSE)</f>
        <v>#N/A</v>
      </c>
      <c r="C1716" t="e">
        <f>VLOOKUP(A1716, tblSalaries[[#All],[Selected Region]:[Years of Experience]], 14, FALSE)</f>
        <v>#N/A</v>
      </c>
      <c r="D1716" t="e">
        <f>VLOOKUP(A1716, tblSalaries[[#All],[Selected Region]:[Hrs]], 13, FALSE)</f>
        <v>#N/A</v>
      </c>
    </row>
    <row r="1717" spans="1:4">
      <c r="A1717">
        <v>1714</v>
      </c>
      <c r="B1717" s="2" t="e">
        <f>VLOOKUP(A1717, tblSalaries[[#All],[Selected Region]:[Salary in USD]], 6, FALSE)</f>
        <v>#N/A</v>
      </c>
      <c r="C1717" t="e">
        <f>VLOOKUP(A1717, tblSalaries[[#All],[Selected Region]:[Years of Experience]], 14, FALSE)</f>
        <v>#N/A</v>
      </c>
      <c r="D1717" t="e">
        <f>VLOOKUP(A1717, tblSalaries[[#All],[Selected Region]:[Hrs]], 13, FALSE)</f>
        <v>#N/A</v>
      </c>
    </row>
    <row r="1718" spans="1:4">
      <c r="A1718">
        <v>1715</v>
      </c>
      <c r="B1718" s="2" t="e">
        <f>VLOOKUP(A1718, tblSalaries[[#All],[Selected Region]:[Salary in USD]], 6, FALSE)</f>
        <v>#N/A</v>
      </c>
      <c r="C1718" t="e">
        <f>VLOOKUP(A1718, tblSalaries[[#All],[Selected Region]:[Years of Experience]], 14, FALSE)</f>
        <v>#N/A</v>
      </c>
      <c r="D1718" t="e">
        <f>VLOOKUP(A1718, tblSalaries[[#All],[Selected Region]:[Hrs]], 13, FALSE)</f>
        <v>#N/A</v>
      </c>
    </row>
    <row r="1719" spans="1:4">
      <c r="A1719">
        <v>1716</v>
      </c>
      <c r="B1719" s="2" t="e">
        <f>VLOOKUP(A1719, tblSalaries[[#All],[Selected Region]:[Salary in USD]], 6, FALSE)</f>
        <v>#N/A</v>
      </c>
      <c r="C1719" t="e">
        <f>VLOOKUP(A1719, tblSalaries[[#All],[Selected Region]:[Years of Experience]], 14, FALSE)</f>
        <v>#N/A</v>
      </c>
      <c r="D1719" t="e">
        <f>VLOOKUP(A1719, tblSalaries[[#All],[Selected Region]:[Hrs]], 13, FALSE)</f>
        <v>#N/A</v>
      </c>
    </row>
    <row r="1720" spans="1:4">
      <c r="A1720">
        <v>1717</v>
      </c>
      <c r="B1720" s="2" t="e">
        <f>VLOOKUP(A1720, tblSalaries[[#All],[Selected Region]:[Salary in USD]], 6, FALSE)</f>
        <v>#N/A</v>
      </c>
      <c r="C1720" t="e">
        <f>VLOOKUP(A1720, tblSalaries[[#All],[Selected Region]:[Years of Experience]], 14, FALSE)</f>
        <v>#N/A</v>
      </c>
      <c r="D1720" t="e">
        <f>VLOOKUP(A1720, tblSalaries[[#All],[Selected Region]:[Hrs]], 13, FALSE)</f>
        <v>#N/A</v>
      </c>
    </row>
    <row r="1721" spans="1:4">
      <c r="A1721">
        <v>1718</v>
      </c>
      <c r="B1721" s="2" t="e">
        <f>VLOOKUP(A1721, tblSalaries[[#All],[Selected Region]:[Salary in USD]], 6, FALSE)</f>
        <v>#N/A</v>
      </c>
      <c r="C1721" t="e">
        <f>VLOOKUP(A1721, tblSalaries[[#All],[Selected Region]:[Years of Experience]], 14, FALSE)</f>
        <v>#N/A</v>
      </c>
      <c r="D1721" t="e">
        <f>VLOOKUP(A1721, tblSalaries[[#All],[Selected Region]:[Hrs]], 13, FALSE)</f>
        <v>#N/A</v>
      </c>
    </row>
    <row r="1722" spans="1:4">
      <c r="A1722">
        <v>1719</v>
      </c>
      <c r="B1722" s="2" t="e">
        <f>VLOOKUP(A1722, tblSalaries[[#All],[Selected Region]:[Salary in USD]], 6, FALSE)</f>
        <v>#N/A</v>
      </c>
      <c r="C1722" t="e">
        <f>VLOOKUP(A1722, tblSalaries[[#All],[Selected Region]:[Years of Experience]], 14, FALSE)</f>
        <v>#N/A</v>
      </c>
      <c r="D1722" t="e">
        <f>VLOOKUP(A1722, tblSalaries[[#All],[Selected Region]:[Hrs]], 13, FALSE)</f>
        <v>#N/A</v>
      </c>
    </row>
    <row r="1723" spans="1:4">
      <c r="A1723">
        <v>1720</v>
      </c>
      <c r="B1723" s="2" t="e">
        <f>VLOOKUP(A1723, tblSalaries[[#All],[Selected Region]:[Salary in USD]], 6, FALSE)</f>
        <v>#N/A</v>
      </c>
      <c r="C1723" t="e">
        <f>VLOOKUP(A1723, tblSalaries[[#All],[Selected Region]:[Years of Experience]], 14, FALSE)</f>
        <v>#N/A</v>
      </c>
      <c r="D1723" t="e">
        <f>VLOOKUP(A1723, tblSalaries[[#All],[Selected Region]:[Hrs]], 13, FALSE)</f>
        <v>#N/A</v>
      </c>
    </row>
    <row r="1724" spans="1:4">
      <c r="A1724">
        <v>1721</v>
      </c>
      <c r="B1724" s="2" t="e">
        <f>VLOOKUP(A1724, tblSalaries[[#All],[Selected Region]:[Salary in USD]], 6, FALSE)</f>
        <v>#N/A</v>
      </c>
      <c r="C1724" t="e">
        <f>VLOOKUP(A1724, tblSalaries[[#All],[Selected Region]:[Years of Experience]], 14, FALSE)</f>
        <v>#N/A</v>
      </c>
      <c r="D1724" t="e">
        <f>VLOOKUP(A1724, tblSalaries[[#All],[Selected Region]:[Hrs]], 13, FALSE)</f>
        <v>#N/A</v>
      </c>
    </row>
    <row r="1725" spans="1:4">
      <c r="A1725">
        <v>1722</v>
      </c>
      <c r="B1725" s="2" t="e">
        <f>VLOOKUP(A1725, tblSalaries[[#All],[Selected Region]:[Salary in USD]], 6, FALSE)</f>
        <v>#N/A</v>
      </c>
      <c r="C1725" t="e">
        <f>VLOOKUP(A1725, tblSalaries[[#All],[Selected Region]:[Years of Experience]], 14, FALSE)</f>
        <v>#N/A</v>
      </c>
      <c r="D1725" t="e">
        <f>VLOOKUP(A1725, tblSalaries[[#All],[Selected Region]:[Hrs]], 13, FALSE)</f>
        <v>#N/A</v>
      </c>
    </row>
    <row r="1726" spans="1:4">
      <c r="A1726">
        <v>1723</v>
      </c>
      <c r="B1726" s="2" t="e">
        <f>VLOOKUP(A1726, tblSalaries[[#All],[Selected Region]:[Salary in USD]], 6, FALSE)</f>
        <v>#N/A</v>
      </c>
      <c r="C1726" t="e">
        <f>VLOOKUP(A1726, tblSalaries[[#All],[Selected Region]:[Years of Experience]], 14, FALSE)</f>
        <v>#N/A</v>
      </c>
      <c r="D1726" t="e">
        <f>VLOOKUP(A1726, tblSalaries[[#All],[Selected Region]:[Hrs]], 13, FALSE)</f>
        <v>#N/A</v>
      </c>
    </row>
    <row r="1727" spans="1:4">
      <c r="A1727">
        <v>1724</v>
      </c>
      <c r="B1727" s="2" t="e">
        <f>VLOOKUP(A1727, tblSalaries[[#All],[Selected Region]:[Salary in USD]], 6, FALSE)</f>
        <v>#N/A</v>
      </c>
      <c r="C1727" t="e">
        <f>VLOOKUP(A1727, tblSalaries[[#All],[Selected Region]:[Years of Experience]], 14, FALSE)</f>
        <v>#N/A</v>
      </c>
      <c r="D1727" t="e">
        <f>VLOOKUP(A1727, tblSalaries[[#All],[Selected Region]:[Hrs]], 13, FALSE)</f>
        <v>#N/A</v>
      </c>
    </row>
    <row r="1728" spans="1:4">
      <c r="A1728">
        <v>1725</v>
      </c>
      <c r="B1728" s="2" t="e">
        <f>VLOOKUP(A1728, tblSalaries[[#All],[Selected Region]:[Salary in USD]], 6, FALSE)</f>
        <v>#N/A</v>
      </c>
      <c r="C1728" t="e">
        <f>VLOOKUP(A1728, tblSalaries[[#All],[Selected Region]:[Years of Experience]], 14, FALSE)</f>
        <v>#N/A</v>
      </c>
      <c r="D1728" t="e">
        <f>VLOOKUP(A1728, tblSalaries[[#All],[Selected Region]:[Hrs]], 13, FALSE)</f>
        <v>#N/A</v>
      </c>
    </row>
    <row r="1729" spans="1:4">
      <c r="A1729">
        <v>1726</v>
      </c>
      <c r="B1729" s="2" t="e">
        <f>VLOOKUP(A1729, tblSalaries[[#All],[Selected Region]:[Salary in USD]], 6, FALSE)</f>
        <v>#N/A</v>
      </c>
      <c r="C1729" t="e">
        <f>VLOOKUP(A1729, tblSalaries[[#All],[Selected Region]:[Years of Experience]], 14, FALSE)</f>
        <v>#N/A</v>
      </c>
      <c r="D1729" t="e">
        <f>VLOOKUP(A1729, tblSalaries[[#All],[Selected Region]:[Hrs]], 13, FALSE)</f>
        <v>#N/A</v>
      </c>
    </row>
    <row r="1730" spans="1:4">
      <c r="A1730">
        <v>1727</v>
      </c>
      <c r="B1730" s="2" t="e">
        <f>VLOOKUP(A1730, tblSalaries[[#All],[Selected Region]:[Salary in USD]], 6, FALSE)</f>
        <v>#N/A</v>
      </c>
      <c r="C1730" t="e">
        <f>VLOOKUP(A1730, tblSalaries[[#All],[Selected Region]:[Years of Experience]], 14, FALSE)</f>
        <v>#N/A</v>
      </c>
      <c r="D1730" t="e">
        <f>VLOOKUP(A1730, tblSalaries[[#All],[Selected Region]:[Hrs]], 13, FALSE)</f>
        <v>#N/A</v>
      </c>
    </row>
    <row r="1731" spans="1:4">
      <c r="A1731">
        <v>1728</v>
      </c>
      <c r="B1731" s="2" t="e">
        <f>VLOOKUP(A1731, tblSalaries[[#All],[Selected Region]:[Salary in USD]], 6, FALSE)</f>
        <v>#N/A</v>
      </c>
      <c r="C1731" t="e">
        <f>VLOOKUP(A1731, tblSalaries[[#All],[Selected Region]:[Years of Experience]], 14, FALSE)</f>
        <v>#N/A</v>
      </c>
      <c r="D1731" t="e">
        <f>VLOOKUP(A1731, tblSalaries[[#All],[Selected Region]:[Hrs]], 13, FALSE)</f>
        <v>#N/A</v>
      </c>
    </row>
    <row r="1732" spans="1:4">
      <c r="A1732">
        <v>1729</v>
      </c>
      <c r="B1732" s="2" t="e">
        <f>VLOOKUP(A1732, tblSalaries[[#All],[Selected Region]:[Salary in USD]], 6, FALSE)</f>
        <v>#N/A</v>
      </c>
      <c r="C1732" t="e">
        <f>VLOOKUP(A1732, tblSalaries[[#All],[Selected Region]:[Years of Experience]], 14, FALSE)</f>
        <v>#N/A</v>
      </c>
      <c r="D1732" t="e">
        <f>VLOOKUP(A1732, tblSalaries[[#All],[Selected Region]:[Hrs]], 13, FALSE)</f>
        <v>#N/A</v>
      </c>
    </row>
    <row r="1733" spans="1:4">
      <c r="A1733">
        <v>1730</v>
      </c>
      <c r="B1733" s="2" t="e">
        <f>VLOOKUP(A1733, tblSalaries[[#All],[Selected Region]:[Salary in USD]], 6, FALSE)</f>
        <v>#N/A</v>
      </c>
      <c r="C1733" t="e">
        <f>VLOOKUP(A1733, tblSalaries[[#All],[Selected Region]:[Years of Experience]], 14, FALSE)</f>
        <v>#N/A</v>
      </c>
      <c r="D1733" t="e">
        <f>VLOOKUP(A1733, tblSalaries[[#All],[Selected Region]:[Hrs]], 13, FALSE)</f>
        <v>#N/A</v>
      </c>
    </row>
    <row r="1734" spans="1:4">
      <c r="A1734">
        <v>1731</v>
      </c>
      <c r="B1734" s="2" t="e">
        <f>VLOOKUP(A1734, tblSalaries[[#All],[Selected Region]:[Salary in USD]], 6, FALSE)</f>
        <v>#N/A</v>
      </c>
      <c r="C1734" t="e">
        <f>VLOOKUP(A1734, tblSalaries[[#All],[Selected Region]:[Years of Experience]], 14, FALSE)</f>
        <v>#N/A</v>
      </c>
      <c r="D1734" t="e">
        <f>VLOOKUP(A1734, tblSalaries[[#All],[Selected Region]:[Hrs]], 13, FALSE)</f>
        <v>#N/A</v>
      </c>
    </row>
    <row r="1735" spans="1:4">
      <c r="A1735">
        <v>1732</v>
      </c>
      <c r="B1735" s="2" t="e">
        <f>VLOOKUP(A1735, tblSalaries[[#All],[Selected Region]:[Salary in USD]], 6, FALSE)</f>
        <v>#N/A</v>
      </c>
      <c r="C1735" t="e">
        <f>VLOOKUP(A1735, tblSalaries[[#All],[Selected Region]:[Years of Experience]], 14, FALSE)</f>
        <v>#N/A</v>
      </c>
      <c r="D1735" t="e">
        <f>VLOOKUP(A1735, tblSalaries[[#All],[Selected Region]:[Hrs]], 13, FALSE)</f>
        <v>#N/A</v>
      </c>
    </row>
    <row r="1736" spans="1:4">
      <c r="A1736">
        <v>1733</v>
      </c>
      <c r="B1736" s="2" t="e">
        <f>VLOOKUP(A1736, tblSalaries[[#All],[Selected Region]:[Salary in USD]], 6, FALSE)</f>
        <v>#N/A</v>
      </c>
      <c r="C1736" t="e">
        <f>VLOOKUP(A1736, tblSalaries[[#All],[Selected Region]:[Years of Experience]], 14, FALSE)</f>
        <v>#N/A</v>
      </c>
      <c r="D1736" t="e">
        <f>VLOOKUP(A1736, tblSalaries[[#All],[Selected Region]:[Hrs]], 13, FALSE)</f>
        <v>#N/A</v>
      </c>
    </row>
    <row r="1737" spans="1:4">
      <c r="A1737">
        <v>1734</v>
      </c>
      <c r="B1737" s="2" t="e">
        <f>VLOOKUP(A1737, tblSalaries[[#All],[Selected Region]:[Salary in USD]], 6, FALSE)</f>
        <v>#N/A</v>
      </c>
      <c r="C1737" t="e">
        <f>VLOOKUP(A1737, tblSalaries[[#All],[Selected Region]:[Years of Experience]], 14, FALSE)</f>
        <v>#N/A</v>
      </c>
      <c r="D1737" t="e">
        <f>VLOOKUP(A1737, tblSalaries[[#All],[Selected Region]:[Hrs]], 13, FALSE)</f>
        <v>#N/A</v>
      </c>
    </row>
    <row r="1738" spans="1:4">
      <c r="A1738">
        <v>1735</v>
      </c>
      <c r="B1738" s="2" t="e">
        <f>VLOOKUP(A1738, tblSalaries[[#All],[Selected Region]:[Salary in USD]], 6, FALSE)</f>
        <v>#N/A</v>
      </c>
      <c r="C1738" t="e">
        <f>VLOOKUP(A1738, tblSalaries[[#All],[Selected Region]:[Years of Experience]], 14, FALSE)</f>
        <v>#N/A</v>
      </c>
      <c r="D1738" t="e">
        <f>VLOOKUP(A1738, tblSalaries[[#All],[Selected Region]:[Hrs]], 13, FALSE)</f>
        <v>#N/A</v>
      </c>
    </row>
    <row r="1739" spans="1:4">
      <c r="A1739">
        <v>1736</v>
      </c>
      <c r="B1739" s="2" t="e">
        <f>VLOOKUP(A1739, tblSalaries[[#All],[Selected Region]:[Salary in USD]], 6, FALSE)</f>
        <v>#N/A</v>
      </c>
      <c r="C1739" t="e">
        <f>VLOOKUP(A1739, tblSalaries[[#All],[Selected Region]:[Years of Experience]], 14, FALSE)</f>
        <v>#N/A</v>
      </c>
      <c r="D1739" t="e">
        <f>VLOOKUP(A1739, tblSalaries[[#All],[Selected Region]:[Hrs]], 13, FALSE)</f>
        <v>#N/A</v>
      </c>
    </row>
    <row r="1740" spans="1:4">
      <c r="A1740">
        <v>1737</v>
      </c>
      <c r="B1740" s="2" t="e">
        <f>VLOOKUP(A1740, tblSalaries[[#All],[Selected Region]:[Salary in USD]], 6, FALSE)</f>
        <v>#N/A</v>
      </c>
      <c r="C1740" t="e">
        <f>VLOOKUP(A1740, tblSalaries[[#All],[Selected Region]:[Years of Experience]], 14, FALSE)</f>
        <v>#N/A</v>
      </c>
      <c r="D1740" t="e">
        <f>VLOOKUP(A1740, tblSalaries[[#All],[Selected Region]:[Hrs]], 13, FALSE)</f>
        <v>#N/A</v>
      </c>
    </row>
    <row r="1741" spans="1:4">
      <c r="A1741">
        <v>1738</v>
      </c>
      <c r="B1741" s="2" t="e">
        <f>VLOOKUP(A1741, tblSalaries[[#All],[Selected Region]:[Salary in USD]], 6, FALSE)</f>
        <v>#N/A</v>
      </c>
      <c r="C1741" t="e">
        <f>VLOOKUP(A1741, tblSalaries[[#All],[Selected Region]:[Years of Experience]], 14, FALSE)</f>
        <v>#N/A</v>
      </c>
      <c r="D1741" t="e">
        <f>VLOOKUP(A1741, tblSalaries[[#All],[Selected Region]:[Hrs]], 13, FALSE)</f>
        <v>#N/A</v>
      </c>
    </row>
    <row r="1742" spans="1:4">
      <c r="A1742">
        <v>1739</v>
      </c>
      <c r="B1742" s="2" t="e">
        <f>VLOOKUP(A1742, tblSalaries[[#All],[Selected Region]:[Salary in USD]], 6, FALSE)</f>
        <v>#N/A</v>
      </c>
      <c r="C1742" t="e">
        <f>VLOOKUP(A1742, tblSalaries[[#All],[Selected Region]:[Years of Experience]], 14, FALSE)</f>
        <v>#N/A</v>
      </c>
      <c r="D1742" t="e">
        <f>VLOOKUP(A1742, tblSalaries[[#All],[Selected Region]:[Hrs]], 13, FALSE)</f>
        <v>#N/A</v>
      </c>
    </row>
    <row r="1743" spans="1:4">
      <c r="A1743">
        <v>1740</v>
      </c>
      <c r="B1743" s="2" t="e">
        <f>VLOOKUP(A1743, tblSalaries[[#All],[Selected Region]:[Salary in USD]], 6, FALSE)</f>
        <v>#N/A</v>
      </c>
      <c r="C1743" t="e">
        <f>VLOOKUP(A1743, tblSalaries[[#All],[Selected Region]:[Years of Experience]], 14, FALSE)</f>
        <v>#N/A</v>
      </c>
      <c r="D1743" t="e">
        <f>VLOOKUP(A1743, tblSalaries[[#All],[Selected Region]:[Hrs]], 13, FALSE)</f>
        <v>#N/A</v>
      </c>
    </row>
    <row r="1744" spans="1:4">
      <c r="A1744">
        <v>1741</v>
      </c>
      <c r="B1744" s="2" t="e">
        <f>VLOOKUP(A1744, tblSalaries[[#All],[Selected Region]:[Salary in USD]], 6, FALSE)</f>
        <v>#N/A</v>
      </c>
      <c r="C1744" t="e">
        <f>VLOOKUP(A1744, tblSalaries[[#All],[Selected Region]:[Years of Experience]], 14, FALSE)</f>
        <v>#N/A</v>
      </c>
      <c r="D1744" t="e">
        <f>VLOOKUP(A1744, tblSalaries[[#All],[Selected Region]:[Hrs]], 13, FALSE)</f>
        <v>#N/A</v>
      </c>
    </row>
    <row r="1745" spans="1:4">
      <c r="A1745">
        <v>1742</v>
      </c>
      <c r="B1745" s="2" t="e">
        <f>VLOOKUP(A1745, tblSalaries[[#All],[Selected Region]:[Salary in USD]], 6, FALSE)</f>
        <v>#N/A</v>
      </c>
      <c r="C1745" t="e">
        <f>VLOOKUP(A1745, tblSalaries[[#All],[Selected Region]:[Years of Experience]], 14, FALSE)</f>
        <v>#N/A</v>
      </c>
      <c r="D1745" t="e">
        <f>VLOOKUP(A1745, tblSalaries[[#All],[Selected Region]:[Hrs]], 13, FALSE)</f>
        <v>#N/A</v>
      </c>
    </row>
    <row r="1746" spans="1:4">
      <c r="A1746">
        <v>1743</v>
      </c>
      <c r="B1746" s="2" t="e">
        <f>VLOOKUP(A1746, tblSalaries[[#All],[Selected Region]:[Salary in USD]], 6, FALSE)</f>
        <v>#N/A</v>
      </c>
      <c r="C1746" t="e">
        <f>VLOOKUP(A1746, tblSalaries[[#All],[Selected Region]:[Years of Experience]], 14, FALSE)</f>
        <v>#N/A</v>
      </c>
      <c r="D1746" t="e">
        <f>VLOOKUP(A1746, tblSalaries[[#All],[Selected Region]:[Hrs]], 13, FALSE)</f>
        <v>#N/A</v>
      </c>
    </row>
    <row r="1747" spans="1:4">
      <c r="A1747">
        <v>1744</v>
      </c>
      <c r="B1747" s="2" t="e">
        <f>VLOOKUP(A1747, tblSalaries[[#All],[Selected Region]:[Salary in USD]], 6, FALSE)</f>
        <v>#N/A</v>
      </c>
      <c r="C1747" t="e">
        <f>VLOOKUP(A1747, tblSalaries[[#All],[Selected Region]:[Years of Experience]], 14, FALSE)</f>
        <v>#N/A</v>
      </c>
      <c r="D1747" t="e">
        <f>VLOOKUP(A1747, tblSalaries[[#All],[Selected Region]:[Hrs]], 13, FALSE)</f>
        <v>#N/A</v>
      </c>
    </row>
    <row r="1748" spans="1:4">
      <c r="A1748">
        <v>1745</v>
      </c>
      <c r="B1748" s="2" t="e">
        <f>VLOOKUP(A1748, tblSalaries[[#All],[Selected Region]:[Salary in USD]], 6, FALSE)</f>
        <v>#N/A</v>
      </c>
      <c r="C1748" t="e">
        <f>VLOOKUP(A1748, tblSalaries[[#All],[Selected Region]:[Years of Experience]], 14, FALSE)</f>
        <v>#N/A</v>
      </c>
      <c r="D1748" t="e">
        <f>VLOOKUP(A1748, tblSalaries[[#All],[Selected Region]:[Hrs]], 13, FALSE)</f>
        <v>#N/A</v>
      </c>
    </row>
    <row r="1749" spans="1:4">
      <c r="A1749">
        <v>1746</v>
      </c>
      <c r="B1749" s="2" t="e">
        <f>VLOOKUP(A1749, tblSalaries[[#All],[Selected Region]:[Salary in USD]], 6, FALSE)</f>
        <v>#N/A</v>
      </c>
      <c r="C1749" t="e">
        <f>VLOOKUP(A1749, tblSalaries[[#All],[Selected Region]:[Years of Experience]], 14, FALSE)</f>
        <v>#N/A</v>
      </c>
      <c r="D1749" t="e">
        <f>VLOOKUP(A1749, tblSalaries[[#All],[Selected Region]:[Hrs]], 13, FALSE)</f>
        <v>#N/A</v>
      </c>
    </row>
    <row r="1750" spans="1:4">
      <c r="A1750">
        <v>1747</v>
      </c>
      <c r="B1750" s="2" t="e">
        <f>VLOOKUP(A1750, tblSalaries[[#All],[Selected Region]:[Salary in USD]], 6, FALSE)</f>
        <v>#N/A</v>
      </c>
      <c r="C1750" t="e">
        <f>VLOOKUP(A1750, tblSalaries[[#All],[Selected Region]:[Years of Experience]], 14, FALSE)</f>
        <v>#N/A</v>
      </c>
      <c r="D1750" t="e">
        <f>VLOOKUP(A1750, tblSalaries[[#All],[Selected Region]:[Hrs]], 13, FALSE)</f>
        <v>#N/A</v>
      </c>
    </row>
    <row r="1751" spans="1:4">
      <c r="A1751">
        <v>1748</v>
      </c>
      <c r="B1751" s="2" t="e">
        <f>VLOOKUP(A1751, tblSalaries[[#All],[Selected Region]:[Salary in USD]], 6, FALSE)</f>
        <v>#N/A</v>
      </c>
      <c r="C1751" t="e">
        <f>VLOOKUP(A1751, tblSalaries[[#All],[Selected Region]:[Years of Experience]], 14, FALSE)</f>
        <v>#N/A</v>
      </c>
      <c r="D1751" t="e">
        <f>VLOOKUP(A1751, tblSalaries[[#All],[Selected Region]:[Hrs]], 13, FALSE)</f>
        <v>#N/A</v>
      </c>
    </row>
    <row r="1752" spans="1:4">
      <c r="A1752">
        <v>1749</v>
      </c>
      <c r="B1752" s="2" t="e">
        <f>VLOOKUP(A1752, tblSalaries[[#All],[Selected Region]:[Salary in USD]], 6, FALSE)</f>
        <v>#N/A</v>
      </c>
      <c r="C1752" t="e">
        <f>VLOOKUP(A1752, tblSalaries[[#All],[Selected Region]:[Years of Experience]], 14, FALSE)</f>
        <v>#N/A</v>
      </c>
      <c r="D1752" t="e">
        <f>VLOOKUP(A1752, tblSalaries[[#All],[Selected Region]:[Hrs]], 13, FALSE)</f>
        <v>#N/A</v>
      </c>
    </row>
    <row r="1753" spans="1:4">
      <c r="A1753">
        <v>1750</v>
      </c>
      <c r="B1753" s="2" t="e">
        <f>VLOOKUP(A1753, tblSalaries[[#All],[Selected Region]:[Salary in USD]], 6, FALSE)</f>
        <v>#N/A</v>
      </c>
      <c r="C1753" t="e">
        <f>VLOOKUP(A1753, tblSalaries[[#All],[Selected Region]:[Years of Experience]], 14, FALSE)</f>
        <v>#N/A</v>
      </c>
      <c r="D1753" t="e">
        <f>VLOOKUP(A1753, tblSalaries[[#All],[Selected Region]:[Hrs]], 13, FALSE)</f>
        <v>#N/A</v>
      </c>
    </row>
    <row r="1754" spans="1:4">
      <c r="A1754">
        <v>1751</v>
      </c>
      <c r="B1754" s="2" t="e">
        <f>VLOOKUP(A1754, tblSalaries[[#All],[Selected Region]:[Salary in USD]], 6, FALSE)</f>
        <v>#N/A</v>
      </c>
      <c r="C1754" t="e">
        <f>VLOOKUP(A1754, tblSalaries[[#All],[Selected Region]:[Years of Experience]], 14, FALSE)</f>
        <v>#N/A</v>
      </c>
      <c r="D1754" t="e">
        <f>VLOOKUP(A1754, tblSalaries[[#All],[Selected Region]:[Hrs]], 13, FALSE)</f>
        <v>#N/A</v>
      </c>
    </row>
    <row r="1755" spans="1:4">
      <c r="A1755">
        <v>1752</v>
      </c>
      <c r="B1755" s="2" t="e">
        <f>VLOOKUP(A1755, tblSalaries[[#All],[Selected Region]:[Salary in USD]], 6, FALSE)</f>
        <v>#N/A</v>
      </c>
      <c r="C1755" t="e">
        <f>VLOOKUP(A1755, tblSalaries[[#All],[Selected Region]:[Years of Experience]], 14, FALSE)</f>
        <v>#N/A</v>
      </c>
      <c r="D1755" t="e">
        <f>VLOOKUP(A1755, tblSalaries[[#All],[Selected Region]:[Hrs]], 13, FALSE)</f>
        <v>#N/A</v>
      </c>
    </row>
    <row r="1756" spans="1:4">
      <c r="A1756">
        <v>1753</v>
      </c>
      <c r="B1756" s="2" t="e">
        <f>VLOOKUP(A1756, tblSalaries[[#All],[Selected Region]:[Salary in USD]], 6, FALSE)</f>
        <v>#N/A</v>
      </c>
      <c r="C1756" t="e">
        <f>VLOOKUP(A1756, tblSalaries[[#All],[Selected Region]:[Years of Experience]], 14, FALSE)</f>
        <v>#N/A</v>
      </c>
      <c r="D1756" t="e">
        <f>VLOOKUP(A1756, tblSalaries[[#All],[Selected Region]:[Hrs]], 13, FALSE)</f>
        <v>#N/A</v>
      </c>
    </row>
    <row r="1757" spans="1:4">
      <c r="A1757">
        <v>1754</v>
      </c>
      <c r="B1757" s="2" t="e">
        <f>VLOOKUP(A1757, tblSalaries[[#All],[Selected Region]:[Salary in USD]], 6, FALSE)</f>
        <v>#N/A</v>
      </c>
      <c r="C1757" t="e">
        <f>VLOOKUP(A1757, tblSalaries[[#All],[Selected Region]:[Years of Experience]], 14, FALSE)</f>
        <v>#N/A</v>
      </c>
      <c r="D1757" t="e">
        <f>VLOOKUP(A1757, tblSalaries[[#All],[Selected Region]:[Hrs]], 13, FALSE)</f>
        <v>#N/A</v>
      </c>
    </row>
    <row r="1758" spans="1:4">
      <c r="A1758">
        <v>1755</v>
      </c>
      <c r="B1758" s="2" t="e">
        <f>VLOOKUP(A1758, tblSalaries[[#All],[Selected Region]:[Salary in USD]], 6, FALSE)</f>
        <v>#N/A</v>
      </c>
      <c r="C1758" t="e">
        <f>VLOOKUP(A1758, tblSalaries[[#All],[Selected Region]:[Years of Experience]], 14, FALSE)</f>
        <v>#N/A</v>
      </c>
      <c r="D1758" t="e">
        <f>VLOOKUP(A1758, tblSalaries[[#All],[Selected Region]:[Hrs]], 13, FALSE)</f>
        <v>#N/A</v>
      </c>
    </row>
    <row r="1759" spans="1:4">
      <c r="A1759">
        <v>1756</v>
      </c>
      <c r="B1759" s="2" t="e">
        <f>VLOOKUP(A1759, tblSalaries[[#All],[Selected Region]:[Salary in USD]], 6, FALSE)</f>
        <v>#N/A</v>
      </c>
      <c r="C1759" t="e">
        <f>VLOOKUP(A1759, tblSalaries[[#All],[Selected Region]:[Years of Experience]], 14, FALSE)</f>
        <v>#N/A</v>
      </c>
      <c r="D1759" t="e">
        <f>VLOOKUP(A1759, tblSalaries[[#All],[Selected Region]:[Hrs]], 13, FALSE)</f>
        <v>#N/A</v>
      </c>
    </row>
    <row r="1760" spans="1:4">
      <c r="A1760">
        <v>1757</v>
      </c>
      <c r="B1760" s="2" t="e">
        <f>VLOOKUP(A1760, tblSalaries[[#All],[Selected Region]:[Salary in USD]], 6, FALSE)</f>
        <v>#N/A</v>
      </c>
      <c r="C1760" t="e">
        <f>VLOOKUP(A1760, tblSalaries[[#All],[Selected Region]:[Years of Experience]], 14, FALSE)</f>
        <v>#N/A</v>
      </c>
      <c r="D1760" t="e">
        <f>VLOOKUP(A1760, tblSalaries[[#All],[Selected Region]:[Hrs]], 13, FALSE)</f>
        <v>#N/A</v>
      </c>
    </row>
    <row r="1761" spans="1:4">
      <c r="A1761">
        <v>1758</v>
      </c>
      <c r="B1761" s="2" t="e">
        <f>VLOOKUP(A1761, tblSalaries[[#All],[Selected Region]:[Salary in USD]], 6, FALSE)</f>
        <v>#N/A</v>
      </c>
      <c r="C1761" t="e">
        <f>VLOOKUP(A1761, tblSalaries[[#All],[Selected Region]:[Years of Experience]], 14, FALSE)</f>
        <v>#N/A</v>
      </c>
      <c r="D1761" t="e">
        <f>VLOOKUP(A1761, tblSalaries[[#All],[Selected Region]:[Hrs]], 13, FALSE)</f>
        <v>#N/A</v>
      </c>
    </row>
    <row r="1762" spans="1:4">
      <c r="A1762">
        <v>1759</v>
      </c>
      <c r="B1762" s="2" t="e">
        <f>VLOOKUP(A1762, tblSalaries[[#All],[Selected Region]:[Salary in USD]], 6, FALSE)</f>
        <v>#N/A</v>
      </c>
      <c r="C1762" t="e">
        <f>VLOOKUP(A1762, tblSalaries[[#All],[Selected Region]:[Years of Experience]], 14, FALSE)</f>
        <v>#N/A</v>
      </c>
      <c r="D1762" t="e">
        <f>VLOOKUP(A1762, tblSalaries[[#All],[Selected Region]:[Hrs]], 13, FALSE)</f>
        <v>#N/A</v>
      </c>
    </row>
    <row r="1763" spans="1:4">
      <c r="A1763">
        <v>1760</v>
      </c>
      <c r="B1763" s="2" t="e">
        <f>VLOOKUP(A1763, tblSalaries[[#All],[Selected Region]:[Salary in USD]], 6, FALSE)</f>
        <v>#N/A</v>
      </c>
      <c r="C1763" t="e">
        <f>VLOOKUP(A1763, tblSalaries[[#All],[Selected Region]:[Years of Experience]], 14, FALSE)</f>
        <v>#N/A</v>
      </c>
      <c r="D1763" t="e">
        <f>VLOOKUP(A1763, tblSalaries[[#All],[Selected Region]:[Hrs]], 13, FALSE)</f>
        <v>#N/A</v>
      </c>
    </row>
    <row r="1764" spans="1:4">
      <c r="A1764">
        <v>1761</v>
      </c>
      <c r="B1764" s="2" t="e">
        <f>VLOOKUP(A1764, tblSalaries[[#All],[Selected Region]:[Salary in USD]], 6, FALSE)</f>
        <v>#N/A</v>
      </c>
      <c r="C1764" t="e">
        <f>VLOOKUP(A1764, tblSalaries[[#All],[Selected Region]:[Years of Experience]], 14, FALSE)</f>
        <v>#N/A</v>
      </c>
      <c r="D1764" t="e">
        <f>VLOOKUP(A1764, tblSalaries[[#All],[Selected Region]:[Hrs]], 13, FALSE)</f>
        <v>#N/A</v>
      </c>
    </row>
    <row r="1765" spans="1:4">
      <c r="A1765">
        <v>1762</v>
      </c>
      <c r="B1765" s="2" t="e">
        <f>VLOOKUP(A1765, tblSalaries[[#All],[Selected Region]:[Salary in USD]], 6, FALSE)</f>
        <v>#N/A</v>
      </c>
      <c r="C1765" t="e">
        <f>VLOOKUP(A1765, tblSalaries[[#All],[Selected Region]:[Years of Experience]], 14, FALSE)</f>
        <v>#N/A</v>
      </c>
      <c r="D1765" t="e">
        <f>VLOOKUP(A1765, tblSalaries[[#All],[Selected Region]:[Hrs]], 13, FALSE)</f>
        <v>#N/A</v>
      </c>
    </row>
    <row r="1766" spans="1:4">
      <c r="A1766">
        <v>1763</v>
      </c>
      <c r="B1766" s="2" t="e">
        <f>VLOOKUP(A1766, tblSalaries[[#All],[Selected Region]:[Salary in USD]], 6, FALSE)</f>
        <v>#N/A</v>
      </c>
      <c r="C1766" t="e">
        <f>VLOOKUP(A1766, tblSalaries[[#All],[Selected Region]:[Years of Experience]], 14, FALSE)</f>
        <v>#N/A</v>
      </c>
      <c r="D1766" t="e">
        <f>VLOOKUP(A1766, tblSalaries[[#All],[Selected Region]:[Hrs]], 13, FALSE)</f>
        <v>#N/A</v>
      </c>
    </row>
    <row r="1767" spans="1:4">
      <c r="A1767">
        <v>1764</v>
      </c>
      <c r="B1767" s="2" t="e">
        <f>VLOOKUP(A1767, tblSalaries[[#All],[Selected Region]:[Salary in USD]], 6, FALSE)</f>
        <v>#N/A</v>
      </c>
      <c r="C1767" t="e">
        <f>VLOOKUP(A1767, tblSalaries[[#All],[Selected Region]:[Years of Experience]], 14, FALSE)</f>
        <v>#N/A</v>
      </c>
      <c r="D1767" t="e">
        <f>VLOOKUP(A1767, tblSalaries[[#All],[Selected Region]:[Hrs]], 13, FALSE)</f>
        <v>#N/A</v>
      </c>
    </row>
    <row r="1768" spans="1:4">
      <c r="A1768">
        <v>1765</v>
      </c>
      <c r="B1768" s="2" t="e">
        <f>VLOOKUP(A1768, tblSalaries[[#All],[Selected Region]:[Salary in USD]], 6, FALSE)</f>
        <v>#N/A</v>
      </c>
      <c r="C1768" t="e">
        <f>VLOOKUP(A1768, tblSalaries[[#All],[Selected Region]:[Years of Experience]], 14, FALSE)</f>
        <v>#N/A</v>
      </c>
      <c r="D1768" t="e">
        <f>VLOOKUP(A1768, tblSalaries[[#All],[Selected Region]:[Hrs]], 13, FALSE)</f>
        <v>#N/A</v>
      </c>
    </row>
    <row r="1769" spans="1:4">
      <c r="A1769">
        <v>1766</v>
      </c>
      <c r="B1769" s="2" t="e">
        <f>VLOOKUP(A1769, tblSalaries[[#All],[Selected Region]:[Salary in USD]], 6, FALSE)</f>
        <v>#N/A</v>
      </c>
      <c r="C1769" t="e">
        <f>VLOOKUP(A1769, tblSalaries[[#All],[Selected Region]:[Years of Experience]], 14, FALSE)</f>
        <v>#N/A</v>
      </c>
      <c r="D1769" t="e">
        <f>VLOOKUP(A1769, tblSalaries[[#All],[Selected Region]:[Hrs]], 13, FALSE)</f>
        <v>#N/A</v>
      </c>
    </row>
    <row r="1770" spans="1:4">
      <c r="A1770">
        <v>1767</v>
      </c>
      <c r="B1770" s="2" t="e">
        <f>VLOOKUP(A1770, tblSalaries[[#All],[Selected Region]:[Salary in USD]], 6, FALSE)</f>
        <v>#N/A</v>
      </c>
      <c r="C1770" t="e">
        <f>VLOOKUP(A1770, tblSalaries[[#All],[Selected Region]:[Years of Experience]], 14, FALSE)</f>
        <v>#N/A</v>
      </c>
      <c r="D1770" t="e">
        <f>VLOOKUP(A1770, tblSalaries[[#All],[Selected Region]:[Hrs]], 13, FALSE)</f>
        <v>#N/A</v>
      </c>
    </row>
    <row r="1771" spans="1:4">
      <c r="A1771">
        <v>1768</v>
      </c>
      <c r="B1771" s="2" t="e">
        <f>VLOOKUP(A1771, tblSalaries[[#All],[Selected Region]:[Salary in USD]], 6, FALSE)</f>
        <v>#N/A</v>
      </c>
      <c r="C1771" t="e">
        <f>VLOOKUP(A1771, tblSalaries[[#All],[Selected Region]:[Years of Experience]], 14, FALSE)</f>
        <v>#N/A</v>
      </c>
      <c r="D1771" t="e">
        <f>VLOOKUP(A1771, tblSalaries[[#All],[Selected Region]:[Hrs]], 13, FALSE)</f>
        <v>#N/A</v>
      </c>
    </row>
    <row r="1772" spans="1:4">
      <c r="A1772">
        <v>1769</v>
      </c>
      <c r="B1772" s="2" t="e">
        <f>VLOOKUP(A1772, tblSalaries[[#All],[Selected Region]:[Salary in USD]], 6, FALSE)</f>
        <v>#N/A</v>
      </c>
      <c r="C1772" t="e">
        <f>VLOOKUP(A1772, tblSalaries[[#All],[Selected Region]:[Years of Experience]], 14, FALSE)</f>
        <v>#N/A</v>
      </c>
      <c r="D1772" t="e">
        <f>VLOOKUP(A1772, tblSalaries[[#All],[Selected Region]:[Hrs]], 13, FALSE)</f>
        <v>#N/A</v>
      </c>
    </row>
    <row r="1773" spans="1:4">
      <c r="A1773">
        <v>1770</v>
      </c>
      <c r="B1773" s="2" t="e">
        <f>VLOOKUP(A1773, tblSalaries[[#All],[Selected Region]:[Salary in USD]], 6, FALSE)</f>
        <v>#N/A</v>
      </c>
      <c r="C1773" t="e">
        <f>VLOOKUP(A1773, tblSalaries[[#All],[Selected Region]:[Years of Experience]], 14, FALSE)</f>
        <v>#N/A</v>
      </c>
      <c r="D1773" t="e">
        <f>VLOOKUP(A1773, tblSalaries[[#All],[Selected Region]:[Hrs]], 13, FALSE)</f>
        <v>#N/A</v>
      </c>
    </row>
    <row r="1774" spans="1:4">
      <c r="A1774">
        <v>1771</v>
      </c>
      <c r="B1774" s="2" t="e">
        <f>VLOOKUP(A1774, tblSalaries[[#All],[Selected Region]:[Salary in USD]], 6, FALSE)</f>
        <v>#N/A</v>
      </c>
      <c r="C1774" t="e">
        <f>VLOOKUP(A1774, tblSalaries[[#All],[Selected Region]:[Years of Experience]], 14, FALSE)</f>
        <v>#N/A</v>
      </c>
      <c r="D1774" t="e">
        <f>VLOOKUP(A1774, tblSalaries[[#All],[Selected Region]:[Hrs]], 13, FALSE)</f>
        <v>#N/A</v>
      </c>
    </row>
    <row r="1775" spans="1:4">
      <c r="A1775">
        <v>1772</v>
      </c>
      <c r="B1775" s="2" t="e">
        <f>VLOOKUP(A1775, tblSalaries[[#All],[Selected Region]:[Salary in USD]], 6, FALSE)</f>
        <v>#N/A</v>
      </c>
      <c r="C1775" t="e">
        <f>VLOOKUP(A1775, tblSalaries[[#All],[Selected Region]:[Years of Experience]], 14, FALSE)</f>
        <v>#N/A</v>
      </c>
      <c r="D1775" t="e">
        <f>VLOOKUP(A1775, tblSalaries[[#All],[Selected Region]:[Hrs]], 13, FALSE)</f>
        <v>#N/A</v>
      </c>
    </row>
    <row r="1776" spans="1:4">
      <c r="A1776">
        <v>1773</v>
      </c>
      <c r="B1776" s="2" t="e">
        <f>VLOOKUP(A1776, tblSalaries[[#All],[Selected Region]:[Salary in USD]], 6, FALSE)</f>
        <v>#N/A</v>
      </c>
      <c r="C1776" t="e">
        <f>VLOOKUP(A1776, tblSalaries[[#All],[Selected Region]:[Years of Experience]], 14, FALSE)</f>
        <v>#N/A</v>
      </c>
      <c r="D1776" t="e">
        <f>VLOOKUP(A1776, tblSalaries[[#All],[Selected Region]:[Hrs]], 13, FALSE)</f>
        <v>#N/A</v>
      </c>
    </row>
    <row r="1777" spans="1:4">
      <c r="A1777">
        <v>1774</v>
      </c>
      <c r="B1777" s="2" t="e">
        <f>VLOOKUP(A1777, tblSalaries[[#All],[Selected Region]:[Salary in USD]], 6, FALSE)</f>
        <v>#N/A</v>
      </c>
      <c r="C1777" t="e">
        <f>VLOOKUP(A1777, tblSalaries[[#All],[Selected Region]:[Years of Experience]], 14, FALSE)</f>
        <v>#N/A</v>
      </c>
      <c r="D1777" t="e">
        <f>VLOOKUP(A1777, tblSalaries[[#All],[Selected Region]:[Hrs]], 13, FALSE)</f>
        <v>#N/A</v>
      </c>
    </row>
    <row r="1778" spans="1:4">
      <c r="A1778">
        <v>1775</v>
      </c>
      <c r="B1778" s="2" t="e">
        <f>VLOOKUP(A1778, tblSalaries[[#All],[Selected Region]:[Salary in USD]], 6, FALSE)</f>
        <v>#N/A</v>
      </c>
      <c r="C1778" t="e">
        <f>VLOOKUP(A1778, tblSalaries[[#All],[Selected Region]:[Years of Experience]], 14, FALSE)</f>
        <v>#N/A</v>
      </c>
      <c r="D1778" t="e">
        <f>VLOOKUP(A1778, tblSalaries[[#All],[Selected Region]:[Hrs]], 13, FALSE)</f>
        <v>#N/A</v>
      </c>
    </row>
    <row r="1779" spans="1:4">
      <c r="A1779">
        <v>1776</v>
      </c>
      <c r="B1779" s="2" t="e">
        <f>VLOOKUP(A1779, tblSalaries[[#All],[Selected Region]:[Salary in USD]], 6, FALSE)</f>
        <v>#N/A</v>
      </c>
      <c r="C1779" t="e">
        <f>VLOOKUP(A1779, tblSalaries[[#All],[Selected Region]:[Years of Experience]], 14, FALSE)</f>
        <v>#N/A</v>
      </c>
      <c r="D1779" t="e">
        <f>VLOOKUP(A1779, tblSalaries[[#All],[Selected Region]:[Hrs]], 13, FALSE)</f>
        <v>#N/A</v>
      </c>
    </row>
    <row r="1780" spans="1:4">
      <c r="A1780">
        <v>1777</v>
      </c>
      <c r="B1780" s="2" t="e">
        <f>VLOOKUP(A1780, tblSalaries[[#All],[Selected Region]:[Salary in USD]], 6, FALSE)</f>
        <v>#N/A</v>
      </c>
      <c r="C1780" t="e">
        <f>VLOOKUP(A1780, tblSalaries[[#All],[Selected Region]:[Years of Experience]], 14, FALSE)</f>
        <v>#N/A</v>
      </c>
      <c r="D1780" t="e">
        <f>VLOOKUP(A1780, tblSalaries[[#All],[Selected Region]:[Hrs]], 13, FALSE)</f>
        <v>#N/A</v>
      </c>
    </row>
    <row r="1781" spans="1:4">
      <c r="A1781">
        <v>1778</v>
      </c>
      <c r="B1781" s="2" t="e">
        <f>VLOOKUP(A1781, tblSalaries[[#All],[Selected Region]:[Salary in USD]], 6, FALSE)</f>
        <v>#N/A</v>
      </c>
      <c r="C1781" t="e">
        <f>VLOOKUP(A1781, tblSalaries[[#All],[Selected Region]:[Years of Experience]], 14, FALSE)</f>
        <v>#N/A</v>
      </c>
      <c r="D1781" t="e">
        <f>VLOOKUP(A1781, tblSalaries[[#All],[Selected Region]:[Hrs]], 13, FALSE)</f>
        <v>#N/A</v>
      </c>
    </row>
    <row r="1782" spans="1:4">
      <c r="A1782">
        <v>1779</v>
      </c>
      <c r="B1782" s="2" t="e">
        <f>VLOOKUP(A1782, tblSalaries[[#All],[Selected Region]:[Salary in USD]], 6, FALSE)</f>
        <v>#N/A</v>
      </c>
      <c r="C1782" t="e">
        <f>VLOOKUP(A1782, tblSalaries[[#All],[Selected Region]:[Years of Experience]], 14, FALSE)</f>
        <v>#N/A</v>
      </c>
      <c r="D1782" t="e">
        <f>VLOOKUP(A1782, tblSalaries[[#All],[Selected Region]:[Hrs]], 13, FALSE)</f>
        <v>#N/A</v>
      </c>
    </row>
    <row r="1783" spans="1:4">
      <c r="A1783">
        <v>1780</v>
      </c>
      <c r="B1783" s="2" t="e">
        <f>VLOOKUP(A1783, tblSalaries[[#All],[Selected Region]:[Salary in USD]], 6, FALSE)</f>
        <v>#N/A</v>
      </c>
      <c r="C1783" t="e">
        <f>VLOOKUP(A1783, tblSalaries[[#All],[Selected Region]:[Years of Experience]], 14, FALSE)</f>
        <v>#N/A</v>
      </c>
      <c r="D1783" t="e">
        <f>VLOOKUP(A1783, tblSalaries[[#All],[Selected Region]:[Hrs]], 13, FALSE)</f>
        <v>#N/A</v>
      </c>
    </row>
    <row r="1784" spans="1:4">
      <c r="A1784">
        <v>1781</v>
      </c>
      <c r="B1784" s="2" t="e">
        <f>VLOOKUP(A1784, tblSalaries[[#All],[Selected Region]:[Salary in USD]], 6, FALSE)</f>
        <v>#N/A</v>
      </c>
      <c r="C1784" t="e">
        <f>VLOOKUP(A1784, tblSalaries[[#All],[Selected Region]:[Years of Experience]], 14, FALSE)</f>
        <v>#N/A</v>
      </c>
      <c r="D1784" t="e">
        <f>VLOOKUP(A1784, tblSalaries[[#All],[Selected Region]:[Hrs]], 13, FALSE)</f>
        <v>#N/A</v>
      </c>
    </row>
    <row r="1785" spans="1:4">
      <c r="A1785">
        <v>1782</v>
      </c>
      <c r="B1785" s="2" t="e">
        <f>VLOOKUP(A1785, tblSalaries[[#All],[Selected Region]:[Salary in USD]], 6, FALSE)</f>
        <v>#N/A</v>
      </c>
      <c r="C1785" t="e">
        <f>VLOOKUP(A1785, tblSalaries[[#All],[Selected Region]:[Years of Experience]], 14, FALSE)</f>
        <v>#N/A</v>
      </c>
      <c r="D1785" t="e">
        <f>VLOOKUP(A1785, tblSalaries[[#All],[Selected Region]:[Hrs]], 13, FALSE)</f>
        <v>#N/A</v>
      </c>
    </row>
    <row r="1786" spans="1:4">
      <c r="A1786">
        <v>1783</v>
      </c>
      <c r="B1786" s="2" t="e">
        <f>VLOOKUP(A1786, tblSalaries[[#All],[Selected Region]:[Salary in USD]], 6, FALSE)</f>
        <v>#N/A</v>
      </c>
      <c r="C1786" t="e">
        <f>VLOOKUP(A1786, tblSalaries[[#All],[Selected Region]:[Years of Experience]], 14, FALSE)</f>
        <v>#N/A</v>
      </c>
      <c r="D1786" t="e">
        <f>VLOOKUP(A1786, tblSalaries[[#All],[Selected Region]:[Hrs]], 13, FALSE)</f>
        <v>#N/A</v>
      </c>
    </row>
    <row r="1787" spans="1:4">
      <c r="A1787">
        <v>1784</v>
      </c>
      <c r="B1787" s="2" t="e">
        <f>VLOOKUP(A1787, tblSalaries[[#All],[Selected Region]:[Salary in USD]], 6, FALSE)</f>
        <v>#N/A</v>
      </c>
      <c r="C1787" t="e">
        <f>VLOOKUP(A1787, tblSalaries[[#All],[Selected Region]:[Years of Experience]], 14, FALSE)</f>
        <v>#N/A</v>
      </c>
      <c r="D1787" t="e">
        <f>VLOOKUP(A1787, tblSalaries[[#All],[Selected Region]:[Hrs]], 13, FALSE)</f>
        <v>#N/A</v>
      </c>
    </row>
    <row r="1788" spans="1:4">
      <c r="A1788">
        <v>1785</v>
      </c>
      <c r="B1788" s="2" t="e">
        <f>VLOOKUP(A1788, tblSalaries[[#All],[Selected Region]:[Salary in USD]], 6, FALSE)</f>
        <v>#N/A</v>
      </c>
      <c r="C1788" t="e">
        <f>VLOOKUP(A1788, tblSalaries[[#All],[Selected Region]:[Years of Experience]], 14, FALSE)</f>
        <v>#N/A</v>
      </c>
      <c r="D1788" t="e">
        <f>VLOOKUP(A1788, tblSalaries[[#All],[Selected Region]:[Hrs]], 13, FALSE)</f>
        <v>#N/A</v>
      </c>
    </row>
    <row r="1789" spans="1:4">
      <c r="A1789">
        <v>1786</v>
      </c>
      <c r="B1789" s="2" t="e">
        <f>VLOOKUP(A1789, tblSalaries[[#All],[Selected Region]:[Salary in USD]], 6, FALSE)</f>
        <v>#N/A</v>
      </c>
      <c r="C1789" t="e">
        <f>VLOOKUP(A1789, tblSalaries[[#All],[Selected Region]:[Years of Experience]], 14, FALSE)</f>
        <v>#N/A</v>
      </c>
      <c r="D1789" t="e">
        <f>VLOOKUP(A1789, tblSalaries[[#All],[Selected Region]:[Hrs]], 13, FALSE)</f>
        <v>#N/A</v>
      </c>
    </row>
    <row r="1790" spans="1:4">
      <c r="A1790">
        <v>1787</v>
      </c>
      <c r="B1790" s="2" t="e">
        <f>VLOOKUP(A1790, tblSalaries[[#All],[Selected Region]:[Salary in USD]], 6, FALSE)</f>
        <v>#N/A</v>
      </c>
      <c r="C1790" t="e">
        <f>VLOOKUP(A1790, tblSalaries[[#All],[Selected Region]:[Years of Experience]], 14, FALSE)</f>
        <v>#N/A</v>
      </c>
      <c r="D1790" t="e">
        <f>VLOOKUP(A1790, tblSalaries[[#All],[Selected Region]:[Hrs]], 13, FALSE)</f>
        <v>#N/A</v>
      </c>
    </row>
    <row r="1791" spans="1:4">
      <c r="A1791">
        <v>1788</v>
      </c>
      <c r="B1791" s="2" t="e">
        <f>VLOOKUP(A1791, tblSalaries[[#All],[Selected Region]:[Salary in USD]], 6, FALSE)</f>
        <v>#N/A</v>
      </c>
      <c r="C1791" t="e">
        <f>VLOOKUP(A1791, tblSalaries[[#All],[Selected Region]:[Years of Experience]], 14, FALSE)</f>
        <v>#N/A</v>
      </c>
      <c r="D1791" t="e">
        <f>VLOOKUP(A1791, tblSalaries[[#All],[Selected Region]:[Hrs]], 13, FALSE)</f>
        <v>#N/A</v>
      </c>
    </row>
    <row r="1792" spans="1:4">
      <c r="A1792">
        <v>1789</v>
      </c>
      <c r="B1792" s="2" t="e">
        <f>VLOOKUP(A1792, tblSalaries[[#All],[Selected Region]:[Salary in USD]], 6, FALSE)</f>
        <v>#N/A</v>
      </c>
      <c r="C1792" t="e">
        <f>VLOOKUP(A1792, tblSalaries[[#All],[Selected Region]:[Years of Experience]], 14, FALSE)</f>
        <v>#N/A</v>
      </c>
      <c r="D1792" t="e">
        <f>VLOOKUP(A1792, tblSalaries[[#All],[Selected Region]:[Hrs]], 13, FALSE)</f>
        <v>#N/A</v>
      </c>
    </row>
    <row r="1793" spans="1:4">
      <c r="A1793">
        <v>1790</v>
      </c>
      <c r="B1793" s="2" t="e">
        <f>VLOOKUP(A1793, tblSalaries[[#All],[Selected Region]:[Salary in USD]], 6, FALSE)</f>
        <v>#N/A</v>
      </c>
      <c r="C1793" t="e">
        <f>VLOOKUP(A1793, tblSalaries[[#All],[Selected Region]:[Years of Experience]], 14, FALSE)</f>
        <v>#N/A</v>
      </c>
      <c r="D1793" t="e">
        <f>VLOOKUP(A1793, tblSalaries[[#All],[Selected Region]:[Hrs]], 13, FALSE)</f>
        <v>#N/A</v>
      </c>
    </row>
    <row r="1794" spans="1:4">
      <c r="A1794">
        <v>1791</v>
      </c>
      <c r="B1794" s="2" t="e">
        <f>VLOOKUP(A1794, tblSalaries[[#All],[Selected Region]:[Salary in USD]], 6, FALSE)</f>
        <v>#N/A</v>
      </c>
      <c r="C1794" t="e">
        <f>VLOOKUP(A1794, tblSalaries[[#All],[Selected Region]:[Years of Experience]], 14, FALSE)</f>
        <v>#N/A</v>
      </c>
      <c r="D1794" t="e">
        <f>VLOOKUP(A1794, tblSalaries[[#All],[Selected Region]:[Hrs]], 13, FALSE)</f>
        <v>#N/A</v>
      </c>
    </row>
    <row r="1795" spans="1:4">
      <c r="A1795">
        <v>1792</v>
      </c>
      <c r="B1795" s="2" t="e">
        <f>VLOOKUP(A1795, tblSalaries[[#All],[Selected Region]:[Salary in USD]], 6, FALSE)</f>
        <v>#N/A</v>
      </c>
      <c r="C1795" t="e">
        <f>VLOOKUP(A1795, tblSalaries[[#All],[Selected Region]:[Years of Experience]], 14, FALSE)</f>
        <v>#N/A</v>
      </c>
      <c r="D1795" t="e">
        <f>VLOOKUP(A1795, tblSalaries[[#All],[Selected Region]:[Hrs]], 13, FALSE)</f>
        <v>#N/A</v>
      </c>
    </row>
    <row r="1796" spans="1:4">
      <c r="A1796">
        <v>1793</v>
      </c>
      <c r="B1796" s="2" t="e">
        <f>VLOOKUP(A1796, tblSalaries[[#All],[Selected Region]:[Salary in USD]], 6, FALSE)</f>
        <v>#N/A</v>
      </c>
      <c r="C1796" t="e">
        <f>VLOOKUP(A1796, tblSalaries[[#All],[Selected Region]:[Years of Experience]], 14, FALSE)</f>
        <v>#N/A</v>
      </c>
      <c r="D1796" t="e">
        <f>VLOOKUP(A1796, tblSalaries[[#All],[Selected Region]:[Hrs]], 13, FALSE)</f>
        <v>#N/A</v>
      </c>
    </row>
    <row r="1797" spans="1:4">
      <c r="A1797">
        <v>1794</v>
      </c>
      <c r="B1797" s="2" t="e">
        <f>VLOOKUP(A1797, tblSalaries[[#All],[Selected Region]:[Salary in USD]], 6, FALSE)</f>
        <v>#N/A</v>
      </c>
      <c r="C1797" t="e">
        <f>VLOOKUP(A1797, tblSalaries[[#All],[Selected Region]:[Years of Experience]], 14, FALSE)</f>
        <v>#N/A</v>
      </c>
      <c r="D1797" t="e">
        <f>VLOOKUP(A1797, tblSalaries[[#All],[Selected Region]:[Hrs]], 13, FALSE)</f>
        <v>#N/A</v>
      </c>
    </row>
    <row r="1798" spans="1:4">
      <c r="A1798">
        <v>1795</v>
      </c>
      <c r="B1798" s="2" t="e">
        <f>VLOOKUP(A1798, tblSalaries[[#All],[Selected Region]:[Salary in USD]], 6, FALSE)</f>
        <v>#N/A</v>
      </c>
      <c r="C1798" t="e">
        <f>VLOOKUP(A1798, tblSalaries[[#All],[Selected Region]:[Years of Experience]], 14, FALSE)</f>
        <v>#N/A</v>
      </c>
      <c r="D1798" t="e">
        <f>VLOOKUP(A1798, tblSalaries[[#All],[Selected Region]:[Hrs]], 13, FALSE)</f>
        <v>#N/A</v>
      </c>
    </row>
    <row r="1799" spans="1:4">
      <c r="A1799">
        <v>1796</v>
      </c>
      <c r="B1799" s="2" t="e">
        <f>VLOOKUP(A1799, tblSalaries[[#All],[Selected Region]:[Salary in USD]], 6, FALSE)</f>
        <v>#N/A</v>
      </c>
      <c r="C1799" t="e">
        <f>VLOOKUP(A1799, tblSalaries[[#All],[Selected Region]:[Years of Experience]], 14, FALSE)</f>
        <v>#N/A</v>
      </c>
      <c r="D1799" t="e">
        <f>VLOOKUP(A1799, tblSalaries[[#All],[Selected Region]:[Hrs]], 13, FALSE)</f>
        <v>#N/A</v>
      </c>
    </row>
    <row r="1800" spans="1:4">
      <c r="A1800">
        <v>1797</v>
      </c>
      <c r="B1800" s="2" t="e">
        <f>VLOOKUP(A1800, tblSalaries[[#All],[Selected Region]:[Salary in USD]], 6, FALSE)</f>
        <v>#N/A</v>
      </c>
      <c r="C1800" t="e">
        <f>VLOOKUP(A1800, tblSalaries[[#All],[Selected Region]:[Years of Experience]], 14, FALSE)</f>
        <v>#N/A</v>
      </c>
      <c r="D1800" t="e">
        <f>VLOOKUP(A1800, tblSalaries[[#All],[Selected Region]:[Hrs]], 13, FALSE)</f>
        <v>#N/A</v>
      </c>
    </row>
    <row r="1801" spans="1:4">
      <c r="A1801">
        <v>1798</v>
      </c>
      <c r="B1801" s="2" t="e">
        <f>VLOOKUP(A1801, tblSalaries[[#All],[Selected Region]:[Salary in USD]], 6, FALSE)</f>
        <v>#N/A</v>
      </c>
      <c r="C1801" t="e">
        <f>VLOOKUP(A1801, tblSalaries[[#All],[Selected Region]:[Years of Experience]], 14, FALSE)</f>
        <v>#N/A</v>
      </c>
      <c r="D1801" t="e">
        <f>VLOOKUP(A1801, tblSalaries[[#All],[Selected Region]:[Hrs]], 13, FALSE)</f>
        <v>#N/A</v>
      </c>
    </row>
    <row r="1802" spans="1:4">
      <c r="A1802">
        <v>1799</v>
      </c>
      <c r="B1802" s="2" t="e">
        <f>VLOOKUP(A1802, tblSalaries[[#All],[Selected Region]:[Salary in USD]], 6, FALSE)</f>
        <v>#N/A</v>
      </c>
      <c r="C1802" t="e">
        <f>VLOOKUP(A1802, tblSalaries[[#All],[Selected Region]:[Years of Experience]], 14, FALSE)</f>
        <v>#N/A</v>
      </c>
      <c r="D1802" t="e">
        <f>VLOOKUP(A1802, tblSalaries[[#All],[Selected Region]:[Hrs]], 13, FALSE)</f>
        <v>#N/A</v>
      </c>
    </row>
    <row r="1803" spans="1:4">
      <c r="A1803">
        <v>1800</v>
      </c>
      <c r="B1803" s="2" t="e">
        <f>VLOOKUP(A1803, tblSalaries[[#All],[Selected Region]:[Salary in USD]], 6, FALSE)</f>
        <v>#N/A</v>
      </c>
      <c r="C1803" t="e">
        <f>VLOOKUP(A1803, tblSalaries[[#All],[Selected Region]:[Years of Experience]], 14, FALSE)</f>
        <v>#N/A</v>
      </c>
      <c r="D1803" t="e">
        <f>VLOOKUP(A1803, tblSalaries[[#All],[Selected Region]:[Hrs]], 13, FALSE)</f>
        <v>#N/A</v>
      </c>
    </row>
    <row r="1804" spans="1:4">
      <c r="A1804">
        <v>1801</v>
      </c>
      <c r="B1804" s="2" t="e">
        <f>VLOOKUP(A1804, tblSalaries[[#All],[Selected Region]:[Salary in USD]], 6, FALSE)</f>
        <v>#N/A</v>
      </c>
      <c r="C1804" t="e">
        <f>VLOOKUP(A1804, tblSalaries[[#All],[Selected Region]:[Years of Experience]], 14, FALSE)</f>
        <v>#N/A</v>
      </c>
      <c r="D1804" t="e">
        <f>VLOOKUP(A1804, tblSalaries[[#All],[Selected Region]:[Hrs]], 13, FALSE)</f>
        <v>#N/A</v>
      </c>
    </row>
    <row r="1805" spans="1:4">
      <c r="A1805">
        <v>1802</v>
      </c>
      <c r="B1805" s="2" t="e">
        <f>VLOOKUP(A1805, tblSalaries[[#All],[Selected Region]:[Salary in USD]], 6, FALSE)</f>
        <v>#N/A</v>
      </c>
      <c r="C1805" t="e">
        <f>VLOOKUP(A1805, tblSalaries[[#All],[Selected Region]:[Years of Experience]], 14, FALSE)</f>
        <v>#N/A</v>
      </c>
      <c r="D1805" t="e">
        <f>VLOOKUP(A1805, tblSalaries[[#All],[Selected Region]:[Hrs]], 13, FALSE)</f>
        <v>#N/A</v>
      </c>
    </row>
    <row r="1806" spans="1:4">
      <c r="A1806">
        <v>1803</v>
      </c>
      <c r="B1806" s="2" t="e">
        <f>VLOOKUP(A1806, tblSalaries[[#All],[Selected Region]:[Salary in USD]], 6, FALSE)</f>
        <v>#N/A</v>
      </c>
      <c r="C1806" t="e">
        <f>VLOOKUP(A1806, tblSalaries[[#All],[Selected Region]:[Years of Experience]], 14, FALSE)</f>
        <v>#N/A</v>
      </c>
      <c r="D1806" t="e">
        <f>VLOOKUP(A1806, tblSalaries[[#All],[Selected Region]:[Hrs]], 13, FALSE)</f>
        <v>#N/A</v>
      </c>
    </row>
    <row r="1807" spans="1:4">
      <c r="A1807">
        <v>1804</v>
      </c>
      <c r="B1807" s="2" t="e">
        <f>VLOOKUP(A1807, tblSalaries[[#All],[Selected Region]:[Salary in USD]], 6, FALSE)</f>
        <v>#N/A</v>
      </c>
      <c r="C1807" t="e">
        <f>VLOOKUP(A1807, tblSalaries[[#All],[Selected Region]:[Years of Experience]], 14, FALSE)</f>
        <v>#N/A</v>
      </c>
      <c r="D1807" t="e">
        <f>VLOOKUP(A1807, tblSalaries[[#All],[Selected Region]:[Hrs]], 13, FALSE)</f>
        <v>#N/A</v>
      </c>
    </row>
    <row r="1808" spans="1:4">
      <c r="A1808">
        <v>1805</v>
      </c>
      <c r="B1808" s="2" t="e">
        <f>VLOOKUP(A1808, tblSalaries[[#All],[Selected Region]:[Salary in USD]], 6, FALSE)</f>
        <v>#N/A</v>
      </c>
      <c r="C1808" t="e">
        <f>VLOOKUP(A1808, tblSalaries[[#All],[Selected Region]:[Years of Experience]], 14, FALSE)</f>
        <v>#N/A</v>
      </c>
      <c r="D1808" t="e">
        <f>VLOOKUP(A1808, tblSalaries[[#All],[Selected Region]:[Hrs]], 13, FALSE)</f>
        <v>#N/A</v>
      </c>
    </row>
    <row r="1809" spans="1:4">
      <c r="A1809">
        <v>1806</v>
      </c>
      <c r="B1809" s="2" t="e">
        <f>VLOOKUP(A1809, tblSalaries[[#All],[Selected Region]:[Salary in USD]], 6, FALSE)</f>
        <v>#N/A</v>
      </c>
      <c r="C1809" t="e">
        <f>VLOOKUP(A1809, tblSalaries[[#All],[Selected Region]:[Years of Experience]], 14, FALSE)</f>
        <v>#N/A</v>
      </c>
      <c r="D1809" t="e">
        <f>VLOOKUP(A1809, tblSalaries[[#All],[Selected Region]:[Hrs]], 13, FALSE)</f>
        <v>#N/A</v>
      </c>
    </row>
    <row r="1810" spans="1:4">
      <c r="A1810">
        <v>1807</v>
      </c>
      <c r="B1810" s="2" t="e">
        <f>VLOOKUP(A1810, tblSalaries[[#All],[Selected Region]:[Salary in USD]], 6, FALSE)</f>
        <v>#N/A</v>
      </c>
      <c r="C1810" t="e">
        <f>VLOOKUP(A1810, tblSalaries[[#All],[Selected Region]:[Years of Experience]], 14, FALSE)</f>
        <v>#N/A</v>
      </c>
      <c r="D1810" t="e">
        <f>VLOOKUP(A1810, tblSalaries[[#All],[Selected Region]:[Hrs]], 13, FALSE)</f>
        <v>#N/A</v>
      </c>
    </row>
    <row r="1811" spans="1:4">
      <c r="A1811">
        <v>1808</v>
      </c>
      <c r="B1811" s="2" t="e">
        <f>VLOOKUP(A1811, tblSalaries[[#All],[Selected Region]:[Salary in USD]], 6, FALSE)</f>
        <v>#N/A</v>
      </c>
      <c r="C1811" t="e">
        <f>VLOOKUP(A1811, tblSalaries[[#All],[Selected Region]:[Years of Experience]], 14, FALSE)</f>
        <v>#N/A</v>
      </c>
      <c r="D1811" t="e">
        <f>VLOOKUP(A1811, tblSalaries[[#All],[Selected Region]:[Hrs]], 13, FALSE)</f>
        <v>#N/A</v>
      </c>
    </row>
    <row r="1812" spans="1:4">
      <c r="A1812">
        <v>1809</v>
      </c>
      <c r="B1812" s="2" t="e">
        <f>VLOOKUP(A1812, tblSalaries[[#All],[Selected Region]:[Salary in USD]], 6, FALSE)</f>
        <v>#N/A</v>
      </c>
      <c r="C1812" t="e">
        <f>VLOOKUP(A1812, tblSalaries[[#All],[Selected Region]:[Years of Experience]], 14, FALSE)</f>
        <v>#N/A</v>
      </c>
      <c r="D1812" t="e">
        <f>VLOOKUP(A1812, tblSalaries[[#All],[Selected Region]:[Hrs]], 13, FALSE)</f>
        <v>#N/A</v>
      </c>
    </row>
    <row r="1813" spans="1:4">
      <c r="A1813">
        <v>1810</v>
      </c>
      <c r="B1813" s="2" t="e">
        <f>VLOOKUP(A1813, tblSalaries[[#All],[Selected Region]:[Salary in USD]], 6, FALSE)</f>
        <v>#N/A</v>
      </c>
      <c r="C1813" t="e">
        <f>VLOOKUP(A1813, tblSalaries[[#All],[Selected Region]:[Years of Experience]], 14, FALSE)</f>
        <v>#N/A</v>
      </c>
      <c r="D1813" t="e">
        <f>VLOOKUP(A1813, tblSalaries[[#All],[Selected Region]:[Hrs]], 13, FALSE)</f>
        <v>#N/A</v>
      </c>
    </row>
    <row r="1814" spans="1:4">
      <c r="A1814">
        <v>1811</v>
      </c>
      <c r="B1814" s="2" t="e">
        <f>VLOOKUP(A1814, tblSalaries[[#All],[Selected Region]:[Salary in USD]], 6, FALSE)</f>
        <v>#N/A</v>
      </c>
      <c r="C1814" t="e">
        <f>VLOOKUP(A1814, tblSalaries[[#All],[Selected Region]:[Years of Experience]], 14, FALSE)</f>
        <v>#N/A</v>
      </c>
      <c r="D1814" t="e">
        <f>VLOOKUP(A1814, tblSalaries[[#All],[Selected Region]:[Hrs]], 13, FALSE)</f>
        <v>#N/A</v>
      </c>
    </row>
    <row r="1815" spans="1:4">
      <c r="A1815">
        <v>1812</v>
      </c>
      <c r="B1815" s="2" t="e">
        <f>VLOOKUP(A1815, tblSalaries[[#All],[Selected Region]:[Salary in USD]], 6, FALSE)</f>
        <v>#N/A</v>
      </c>
      <c r="C1815" t="e">
        <f>VLOOKUP(A1815, tblSalaries[[#All],[Selected Region]:[Years of Experience]], 14, FALSE)</f>
        <v>#N/A</v>
      </c>
      <c r="D1815" t="e">
        <f>VLOOKUP(A1815, tblSalaries[[#All],[Selected Region]:[Hrs]], 13, FALSE)</f>
        <v>#N/A</v>
      </c>
    </row>
    <row r="1816" spans="1:4">
      <c r="A1816">
        <v>1813</v>
      </c>
      <c r="B1816" s="2" t="e">
        <f>VLOOKUP(A1816, tblSalaries[[#All],[Selected Region]:[Salary in USD]], 6, FALSE)</f>
        <v>#N/A</v>
      </c>
      <c r="C1816" t="e">
        <f>VLOOKUP(A1816, tblSalaries[[#All],[Selected Region]:[Years of Experience]], 14, FALSE)</f>
        <v>#N/A</v>
      </c>
      <c r="D1816" t="e">
        <f>VLOOKUP(A1816, tblSalaries[[#All],[Selected Region]:[Hrs]], 13, FALSE)</f>
        <v>#N/A</v>
      </c>
    </row>
    <row r="1817" spans="1:4">
      <c r="A1817">
        <v>1814</v>
      </c>
      <c r="B1817" s="2" t="e">
        <f>VLOOKUP(A1817, tblSalaries[[#All],[Selected Region]:[Salary in USD]], 6, FALSE)</f>
        <v>#N/A</v>
      </c>
      <c r="C1817" t="e">
        <f>VLOOKUP(A1817, tblSalaries[[#All],[Selected Region]:[Years of Experience]], 14, FALSE)</f>
        <v>#N/A</v>
      </c>
      <c r="D1817" t="e">
        <f>VLOOKUP(A1817, tblSalaries[[#All],[Selected Region]:[Hrs]], 13, FALSE)</f>
        <v>#N/A</v>
      </c>
    </row>
    <row r="1818" spans="1:4">
      <c r="A1818">
        <v>1815</v>
      </c>
      <c r="B1818" s="2" t="e">
        <f>VLOOKUP(A1818, tblSalaries[[#All],[Selected Region]:[Salary in USD]], 6, FALSE)</f>
        <v>#N/A</v>
      </c>
      <c r="C1818" t="e">
        <f>VLOOKUP(A1818, tblSalaries[[#All],[Selected Region]:[Years of Experience]], 14, FALSE)</f>
        <v>#N/A</v>
      </c>
      <c r="D1818" t="e">
        <f>VLOOKUP(A1818, tblSalaries[[#All],[Selected Region]:[Hrs]], 13, FALSE)</f>
        <v>#N/A</v>
      </c>
    </row>
    <row r="1819" spans="1:4">
      <c r="A1819">
        <v>1816</v>
      </c>
      <c r="B1819" s="2" t="e">
        <f>VLOOKUP(A1819, tblSalaries[[#All],[Selected Region]:[Salary in USD]], 6, FALSE)</f>
        <v>#N/A</v>
      </c>
      <c r="C1819" t="e">
        <f>VLOOKUP(A1819, tblSalaries[[#All],[Selected Region]:[Years of Experience]], 14, FALSE)</f>
        <v>#N/A</v>
      </c>
      <c r="D1819" t="e">
        <f>VLOOKUP(A1819, tblSalaries[[#All],[Selected Region]:[Hrs]], 13, FALSE)</f>
        <v>#N/A</v>
      </c>
    </row>
    <row r="1820" spans="1:4">
      <c r="A1820">
        <v>1817</v>
      </c>
      <c r="B1820" s="2" t="e">
        <f>VLOOKUP(A1820, tblSalaries[[#All],[Selected Region]:[Salary in USD]], 6, FALSE)</f>
        <v>#N/A</v>
      </c>
      <c r="C1820" t="e">
        <f>VLOOKUP(A1820, tblSalaries[[#All],[Selected Region]:[Years of Experience]], 14, FALSE)</f>
        <v>#N/A</v>
      </c>
      <c r="D1820" t="e">
        <f>VLOOKUP(A1820, tblSalaries[[#All],[Selected Region]:[Hrs]], 13, FALSE)</f>
        <v>#N/A</v>
      </c>
    </row>
    <row r="1821" spans="1:4">
      <c r="A1821">
        <v>1818</v>
      </c>
      <c r="B1821" s="2" t="e">
        <f>VLOOKUP(A1821, tblSalaries[[#All],[Selected Region]:[Salary in USD]], 6, FALSE)</f>
        <v>#N/A</v>
      </c>
      <c r="C1821" t="e">
        <f>VLOOKUP(A1821, tblSalaries[[#All],[Selected Region]:[Years of Experience]], 14, FALSE)</f>
        <v>#N/A</v>
      </c>
      <c r="D1821" t="e">
        <f>VLOOKUP(A1821, tblSalaries[[#All],[Selected Region]:[Hrs]], 13, FALSE)</f>
        <v>#N/A</v>
      </c>
    </row>
    <row r="1822" spans="1:4">
      <c r="A1822">
        <v>1819</v>
      </c>
      <c r="B1822" s="2" t="e">
        <f>VLOOKUP(A1822, tblSalaries[[#All],[Selected Region]:[Salary in USD]], 6, FALSE)</f>
        <v>#N/A</v>
      </c>
      <c r="C1822" t="e">
        <f>VLOOKUP(A1822, tblSalaries[[#All],[Selected Region]:[Years of Experience]], 14, FALSE)</f>
        <v>#N/A</v>
      </c>
      <c r="D1822" t="e">
        <f>VLOOKUP(A1822, tblSalaries[[#All],[Selected Region]:[Hrs]], 13, FALSE)</f>
        <v>#N/A</v>
      </c>
    </row>
    <row r="1823" spans="1:4">
      <c r="A1823">
        <v>1820</v>
      </c>
      <c r="B1823" s="2" t="e">
        <f>VLOOKUP(A1823, tblSalaries[[#All],[Selected Region]:[Salary in USD]], 6, FALSE)</f>
        <v>#N/A</v>
      </c>
      <c r="C1823" t="e">
        <f>VLOOKUP(A1823, tblSalaries[[#All],[Selected Region]:[Years of Experience]], 14, FALSE)</f>
        <v>#N/A</v>
      </c>
      <c r="D1823" t="e">
        <f>VLOOKUP(A1823, tblSalaries[[#All],[Selected Region]:[Hrs]], 13, FALSE)</f>
        <v>#N/A</v>
      </c>
    </row>
    <row r="1824" spans="1:4">
      <c r="A1824">
        <v>1821</v>
      </c>
      <c r="B1824" s="2" t="e">
        <f>VLOOKUP(A1824, tblSalaries[[#All],[Selected Region]:[Salary in USD]], 6, FALSE)</f>
        <v>#N/A</v>
      </c>
      <c r="C1824" t="e">
        <f>VLOOKUP(A1824, tblSalaries[[#All],[Selected Region]:[Years of Experience]], 14, FALSE)</f>
        <v>#N/A</v>
      </c>
      <c r="D1824" t="e">
        <f>VLOOKUP(A1824, tblSalaries[[#All],[Selected Region]:[Hrs]], 13, FALSE)</f>
        <v>#N/A</v>
      </c>
    </row>
    <row r="1825" spans="1:4">
      <c r="A1825">
        <v>1822</v>
      </c>
      <c r="B1825" s="2" t="e">
        <f>VLOOKUP(A1825, tblSalaries[[#All],[Selected Region]:[Salary in USD]], 6, FALSE)</f>
        <v>#N/A</v>
      </c>
      <c r="C1825" t="e">
        <f>VLOOKUP(A1825, tblSalaries[[#All],[Selected Region]:[Years of Experience]], 14, FALSE)</f>
        <v>#N/A</v>
      </c>
      <c r="D1825" t="e">
        <f>VLOOKUP(A1825, tblSalaries[[#All],[Selected Region]:[Hrs]], 13, FALSE)</f>
        <v>#N/A</v>
      </c>
    </row>
    <row r="1826" spans="1:4">
      <c r="A1826">
        <v>1823</v>
      </c>
      <c r="B1826" s="2" t="e">
        <f>VLOOKUP(A1826, tblSalaries[[#All],[Selected Region]:[Salary in USD]], 6, FALSE)</f>
        <v>#N/A</v>
      </c>
      <c r="C1826" t="e">
        <f>VLOOKUP(A1826, tblSalaries[[#All],[Selected Region]:[Years of Experience]], 14, FALSE)</f>
        <v>#N/A</v>
      </c>
      <c r="D1826" t="e">
        <f>VLOOKUP(A1826, tblSalaries[[#All],[Selected Region]:[Hrs]], 13, FALSE)</f>
        <v>#N/A</v>
      </c>
    </row>
    <row r="1827" spans="1:4">
      <c r="A1827">
        <v>1824</v>
      </c>
      <c r="B1827" s="2" t="e">
        <f>VLOOKUP(A1827, tblSalaries[[#All],[Selected Region]:[Salary in USD]], 6, FALSE)</f>
        <v>#N/A</v>
      </c>
      <c r="C1827" t="e">
        <f>VLOOKUP(A1827, tblSalaries[[#All],[Selected Region]:[Years of Experience]], 14, FALSE)</f>
        <v>#N/A</v>
      </c>
      <c r="D1827" t="e">
        <f>VLOOKUP(A1827, tblSalaries[[#All],[Selected Region]:[Hrs]], 13, FALSE)</f>
        <v>#N/A</v>
      </c>
    </row>
    <row r="1828" spans="1:4">
      <c r="A1828">
        <v>1825</v>
      </c>
      <c r="B1828" s="2" t="e">
        <f>VLOOKUP(A1828, tblSalaries[[#All],[Selected Region]:[Salary in USD]], 6, FALSE)</f>
        <v>#N/A</v>
      </c>
      <c r="C1828" t="e">
        <f>VLOOKUP(A1828, tblSalaries[[#All],[Selected Region]:[Years of Experience]], 14, FALSE)</f>
        <v>#N/A</v>
      </c>
      <c r="D1828" t="e">
        <f>VLOOKUP(A1828, tblSalaries[[#All],[Selected Region]:[Hrs]], 13, FALSE)</f>
        <v>#N/A</v>
      </c>
    </row>
    <row r="1829" spans="1:4">
      <c r="A1829">
        <v>1826</v>
      </c>
      <c r="B1829" s="2" t="e">
        <f>VLOOKUP(A1829, tblSalaries[[#All],[Selected Region]:[Salary in USD]], 6, FALSE)</f>
        <v>#N/A</v>
      </c>
      <c r="C1829" t="e">
        <f>VLOOKUP(A1829, tblSalaries[[#All],[Selected Region]:[Years of Experience]], 14, FALSE)</f>
        <v>#N/A</v>
      </c>
      <c r="D1829" t="e">
        <f>VLOOKUP(A1829, tblSalaries[[#All],[Selected Region]:[Hrs]], 13, FALSE)</f>
        <v>#N/A</v>
      </c>
    </row>
    <row r="1830" spans="1:4">
      <c r="A1830">
        <v>1827</v>
      </c>
      <c r="B1830" s="2" t="e">
        <f>VLOOKUP(A1830, tblSalaries[[#All],[Selected Region]:[Salary in USD]], 6, FALSE)</f>
        <v>#N/A</v>
      </c>
      <c r="C1830" t="e">
        <f>VLOOKUP(A1830, tblSalaries[[#All],[Selected Region]:[Years of Experience]], 14, FALSE)</f>
        <v>#N/A</v>
      </c>
      <c r="D1830" t="e">
        <f>VLOOKUP(A1830, tblSalaries[[#All],[Selected Region]:[Hrs]], 13, FALSE)</f>
        <v>#N/A</v>
      </c>
    </row>
    <row r="1831" spans="1:4">
      <c r="A1831">
        <v>1828</v>
      </c>
      <c r="B1831" s="2" t="e">
        <f>VLOOKUP(A1831, tblSalaries[[#All],[Selected Region]:[Salary in USD]], 6, FALSE)</f>
        <v>#N/A</v>
      </c>
      <c r="C1831" t="e">
        <f>VLOOKUP(A1831, tblSalaries[[#All],[Selected Region]:[Years of Experience]], 14, FALSE)</f>
        <v>#N/A</v>
      </c>
      <c r="D1831" t="e">
        <f>VLOOKUP(A1831, tblSalaries[[#All],[Selected Region]:[Hrs]], 13, FALSE)</f>
        <v>#N/A</v>
      </c>
    </row>
    <row r="1832" spans="1:4">
      <c r="A1832">
        <v>1829</v>
      </c>
      <c r="B1832" s="2" t="e">
        <f>VLOOKUP(A1832, tblSalaries[[#All],[Selected Region]:[Salary in USD]], 6, FALSE)</f>
        <v>#N/A</v>
      </c>
      <c r="C1832" t="e">
        <f>VLOOKUP(A1832, tblSalaries[[#All],[Selected Region]:[Years of Experience]], 14, FALSE)</f>
        <v>#N/A</v>
      </c>
      <c r="D1832" t="e">
        <f>VLOOKUP(A1832, tblSalaries[[#All],[Selected Region]:[Hrs]], 13, FALSE)</f>
        <v>#N/A</v>
      </c>
    </row>
    <row r="1833" spans="1:4">
      <c r="A1833">
        <v>1830</v>
      </c>
      <c r="B1833" s="2" t="e">
        <f>VLOOKUP(A1833, tblSalaries[[#All],[Selected Region]:[Salary in USD]], 6, FALSE)</f>
        <v>#N/A</v>
      </c>
      <c r="C1833" t="e">
        <f>VLOOKUP(A1833, tblSalaries[[#All],[Selected Region]:[Years of Experience]], 14, FALSE)</f>
        <v>#N/A</v>
      </c>
      <c r="D1833" t="e">
        <f>VLOOKUP(A1833, tblSalaries[[#All],[Selected Region]:[Hrs]], 13, FALSE)</f>
        <v>#N/A</v>
      </c>
    </row>
    <row r="1834" spans="1:4">
      <c r="A1834">
        <v>1831</v>
      </c>
      <c r="B1834" s="2" t="e">
        <f>VLOOKUP(A1834, tblSalaries[[#All],[Selected Region]:[Salary in USD]], 6, FALSE)</f>
        <v>#N/A</v>
      </c>
      <c r="C1834" t="e">
        <f>VLOOKUP(A1834, tblSalaries[[#All],[Selected Region]:[Years of Experience]], 14, FALSE)</f>
        <v>#N/A</v>
      </c>
      <c r="D1834" t="e">
        <f>VLOOKUP(A1834, tblSalaries[[#All],[Selected Region]:[Hrs]], 13, FALSE)</f>
        <v>#N/A</v>
      </c>
    </row>
    <row r="1835" spans="1:4">
      <c r="A1835">
        <v>1832</v>
      </c>
      <c r="B1835" s="2" t="e">
        <f>VLOOKUP(A1835, tblSalaries[[#All],[Selected Region]:[Salary in USD]], 6, FALSE)</f>
        <v>#N/A</v>
      </c>
      <c r="C1835" t="e">
        <f>VLOOKUP(A1835, tblSalaries[[#All],[Selected Region]:[Years of Experience]], 14, FALSE)</f>
        <v>#N/A</v>
      </c>
      <c r="D1835" t="e">
        <f>VLOOKUP(A1835, tblSalaries[[#All],[Selected Region]:[Hrs]], 13, FALSE)</f>
        <v>#N/A</v>
      </c>
    </row>
    <row r="1836" spans="1:4">
      <c r="A1836">
        <v>1833</v>
      </c>
      <c r="B1836" s="2" t="e">
        <f>VLOOKUP(A1836, tblSalaries[[#All],[Selected Region]:[Salary in USD]], 6, FALSE)</f>
        <v>#N/A</v>
      </c>
      <c r="C1836" t="e">
        <f>VLOOKUP(A1836, tblSalaries[[#All],[Selected Region]:[Years of Experience]], 14, FALSE)</f>
        <v>#N/A</v>
      </c>
      <c r="D1836" t="e">
        <f>VLOOKUP(A1836, tblSalaries[[#All],[Selected Region]:[Hrs]], 13, FALSE)</f>
        <v>#N/A</v>
      </c>
    </row>
    <row r="1837" spans="1:4">
      <c r="A1837">
        <v>1834</v>
      </c>
      <c r="B1837" s="2" t="e">
        <f>VLOOKUP(A1837, tblSalaries[[#All],[Selected Region]:[Salary in USD]], 6, FALSE)</f>
        <v>#N/A</v>
      </c>
      <c r="C1837" t="e">
        <f>VLOOKUP(A1837, tblSalaries[[#All],[Selected Region]:[Years of Experience]], 14, FALSE)</f>
        <v>#N/A</v>
      </c>
      <c r="D1837" t="e">
        <f>VLOOKUP(A1837, tblSalaries[[#All],[Selected Region]:[Hrs]], 13, FALSE)</f>
        <v>#N/A</v>
      </c>
    </row>
    <row r="1838" spans="1:4">
      <c r="A1838">
        <v>1835</v>
      </c>
      <c r="B1838" s="2" t="e">
        <f>VLOOKUP(A1838, tblSalaries[[#All],[Selected Region]:[Salary in USD]], 6, FALSE)</f>
        <v>#N/A</v>
      </c>
      <c r="C1838" t="e">
        <f>VLOOKUP(A1838, tblSalaries[[#All],[Selected Region]:[Years of Experience]], 14, FALSE)</f>
        <v>#N/A</v>
      </c>
      <c r="D1838" t="e">
        <f>VLOOKUP(A1838, tblSalaries[[#All],[Selected Region]:[Hrs]], 13, FALSE)</f>
        <v>#N/A</v>
      </c>
    </row>
    <row r="1839" spans="1:4">
      <c r="A1839">
        <v>1836</v>
      </c>
      <c r="B1839" s="2" t="e">
        <f>VLOOKUP(A1839, tblSalaries[[#All],[Selected Region]:[Salary in USD]], 6, FALSE)</f>
        <v>#N/A</v>
      </c>
      <c r="C1839" t="e">
        <f>VLOOKUP(A1839, tblSalaries[[#All],[Selected Region]:[Years of Experience]], 14, FALSE)</f>
        <v>#N/A</v>
      </c>
      <c r="D1839" t="e">
        <f>VLOOKUP(A1839, tblSalaries[[#All],[Selected Region]:[Hrs]], 13, FALSE)</f>
        <v>#N/A</v>
      </c>
    </row>
    <row r="1840" spans="1:4">
      <c r="A1840">
        <v>1837</v>
      </c>
      <c r="B1840" s="2" t="e">
        <f>VLOOKUP(A1840, tblSalaries[[#All],[Selected Region]:[Salary in USD]], 6, FALSE)</f>
        <v>#N/A</v>
      </c>
      <c r="C1840" t="e">
        <f>VLOOKUP(A1840, tblSalaries[[#All],[Selected Region]:[Years of Experience]], 14, FALSE)</f>
        <v>#N/A</v>
      </c>
      <c r="D1840" t="e">
        <f>VLOOKUP(A1840, tblSalaries[[#All],[Selected Region]:[Hrs]], 13, FALSE)</f>
        <v>#N/A</v>
      </c>
    </row>
    <row r="1841" spans="1:4">
      <c r="A1841">
        <v>1838</v>
      </c>
      <c r="B1841" s="2" t="e">
        <f>VLOOKUP(A1841, tblSalaries[[#All],[Selected Region]:[Salary in USD]], 6, FALSE)</f>
        <v>#N/A</v>
      </c>
      <c r="C1841" t="e">
        <f>VLOOKUP(A1841, tblSalaries[[#All],[Selected Region]:[Years of Experience]], 14, FALSE)</f>
        <v>#N/A</v>
      </c>
      <c r="D1841" t="e">
        <f>VLOOKUP(A1841, tblSalaries[[#All],[Selected Region]:[Hrs]], 13, FALSE)</f>
        <v>#N/A</v>
      </c>
    </row>
    <row r="1842" spans="1:4">
      <c r="A1842">
        <v>1839</v>
      </c>
      <c r="B1842" s="2" t="e">
        <f>VLOOKUP(A1842, tblSalaries[[#All],[Selected Region]:[Salary in USD]], 6, FALSE)</f>
        <v>#N/A</v>
      </c>
      <c r="C1842" t="e">
        <f>VLOOKUP(A1842, tblSalaries[[#All],[Selected Region]:[Years of Experience]], 14, FALSE)</f>
        <v>#N/A</v>
      </c>
      <c r="D1842" t="e">
        <f>VLOOKUP(A1842, tblSalaries[[#All],[Selected Region]:[Hrs]], 13, FALSE)</f>
        <v>#N/A</v>
      </c>
    </row>
    <row r="1843" spans="1:4">
      <c r="A1843">
        <v>1840</v>
      </c>
      <c r="B1843" s="2" t="e">
        <f>VLOOKUP(A1843, tblSalaries[[#All],[Selected Region]:[Salary in USD]], 6, FALSE)</f>
        <v>#N/A</v>
      </c>
      <c r="C1843" t="e">
        <f>VLOOKUP(A1843, tblSalaries[[#All],[Selected Region]:[Years of Experience]], 14, FALSE)</f>
        <v>#N/A</v>
      </c>
      <c r="D1843" t="e">
        <f>VLOOKUP(A1843, tblSalaries[[#All],[Selected Region]:[Hrs]], 13, FALSE)</f>
        <v>#N/A</v>
      </c>
    </row>
    <row r="1844" spans="1:4">
      <c r="A1844">
        <v>1841</v>
      </c>
      <c r="B1844" s="2" t="e">
        <f>VLOOKUP(A1844, tblSalaries[[#All],[Selected Region]:[Salary in USD]], 6, FALSE)</f>
        <v>#N/A</v>
      </c>
      <c r="C1844" t="e">
        <f>VLOOKUP(A1844, tblSalaries[[#All],[Selected Region]:[Years of Experience]], 14, FALSE)</f>
        <v>#N/A</v>
      </c>
      <c r="D1844" t="e">
        <f>VLOOKUP(A1844, tblSalaries[[#All],[Selected Region]:[Hrs]], 13, FALSE)</f>
        <v>#N/A</v>
      </c>
    </row>
    <row r="1845" spans="1:4">
      <c r="A1845">
        <v>1842</v>
      </c>
      <c r="B1845" s="2" t="e">
        <f>VLOOKUP(A1845, tblSalaries[[#All],[Selected Region]:[Salary in USD]], 6, FALSE)</f>
        <v>#N/A</v>
      </c>
      <c r="C1845" t="e">
        <f>VLOOKUP(A1845, tblSalaries[[#All],[Selected Region]:[Years of Experience]], 14, FALSE)</f>
        <v>#N/A</v>
      </c>
      <c r="D1845" t="e">
        <f>VLOOKUP(A1845, tblSalaries[[#All],[Selected Region]:[Hrs]], 13, FALSE)</f>
        <v>#N/A</v>
      </c>
    </row>
    <row r="1846" spans="1:4">
      <c r="A1846">
        <v>1843</v>
      </c>
      <c r="B1846" s="2" t="e">
        <f>VLOOKUP(A1846, tblSalaries[[#All],[Selected Region]:[Salary in USD]], 6, FALSE)</f>
        <v>#N/A</v>
      </c>
      <c r="C1846" t="e">
        <f>VLOOKUP(A1846, tblSalaries[[#All],[Selected Region]:[Years of Experience]], 14, FALSE)</f>
        <v>#N/A</v>
      </c>
      <c r="D1846" t="e">
        <f>VLOOKUP(A1846, tblSalaries[[#All],[Selected Region]:[Hrs]], 13, FALSE)</f>
        <v>#N/A</v>
      </c>
    </row>
    <row r="1847" spans="1:4">
      <c r="A1847">
        <v>1844</v>
      </c>
      <c r="B1847" s="2" t="e">
        <f>VLOOKUP(A1847, tblSalaries[[#All],[Selected Region]:[Salary in USD]], 6, FALSE)</f>
        <v>#N/A</v>
      </c>
      <c r="C1847" t="e">
        <f>VLOOKUP(A1847, tblSalaries[[#All],[Selected Region]:[Years of Experience]], 14, FALSE)</f>
        <v>#N/A</v>
      </c>
      <c r="D1847" t="e">
        <f>VLOOKUP(A1847, tblSalaries[[#All],[Selected Region]:[Hrs]], 13, FALSE)</f>
        <v>#N/A</v>
      </c>
    </row>
    <row r="1848" spans="1:4">
      <c r="A1848">
        <v>1845</v>
      </c>
      <c r="B1848" s="2" t="e">
        <f>VLOOKUP(A1848, tblSalaries[[#All],[Selected Region]:[Salary in USD]], 6, FALSE)</f>
        <v>#N/A</v>
      </c>
      <c r="C1848" t="e">
        <f>VLOOKUP(A1848, tblSalaries[[#All],[Selected Region]:[Years of Experience]], 14, FALSE)</f>
        <v>#N/A</v>
      </c>
      <c r="D1848" t="e">
        <f>VLOOKUP(A1848, tblSalaries[[#All],[Selected Region]:[Hrs]], 13, FALSE)</f>
        <v>#N/A</v>
      </c>
    </row>
    <row r="1849" spans="1:4">
      <c r="A1849">
        <v>1846</v>
      </c>
      <c r="B1849" s="2" t="e">
        <f>VLOOKUP(A1849, tblSalaries[[#All],[Selected Region]:[Salary in USD]], 6, FALSE)</f>
        <v>#N/A</v>
      </c>
      <c r="C1849" t="e">
        <f>VLOOKUP(A1849, tblSalaries[[#All],[Selected Region]:[Years of Experience]], 14, FALSE)</f>
        <v>#N/A</v>
      </c>
      <c r="D1849" t="e">
        <f>VLOOKUP(A1849, tblSalaries[[#All],[Selected Region]:[Hrs]], 13, FALSE)</f>
        <v>#N/A</v>
      </c>
    </row>
    <row r="1850" spans="1:4">
      <c r="A1850">
        <v>1847</v>
      </c>
      <c r="B1850" s="2" t="e">
        <f>VLOOKUP(A1850, tblSalaries[[#All],[Selected Region]:[Salary in USD]], 6, FALSE)</f>
        <v>#N/A</v>
      </c>
      <c r="C1850" t="e">
        <f>VLOOKUP(A1850, tblSalaries[[#All],[Selected Region]:[Years of Experience]], 14, FALSE)</f>
        <v>#N/A</v>
      </c>
      <c r="D1850" t="e">
        <f>VLOOKUP(A1850, tblSalaries[[#All],[Selected Region]:[Hrs]], 13, FALSE)</f>
        <v>#N/A</v>
      </c>
    </row>
    <row r="1851" spans="1:4">
      <c r="A1851">
        <v>1848</v>
      </c>
      <c r="B1851" s="2" t="e">
        <f>VLOOKUP(A1851, tblSalaries[[#All],[Selected Region]:[Salary in USD]], 6, FALSE)</f>
        <v>#N/A</v>
      </c>
      <c r="C1851" t="e">
        <f>VLOOKUP(A1851, tblSalaries[[#All],[Selected Region]:[Years of Experience]], 14, FALSE)</f>
        <v>#N/A</v>
      </c>
      <c r="D1851" t="e">
        <f>VLOOKUP(A1851, tblSalaries[[#All],[Selected Region]:[Hrs]], 13, FALSE)</f>
        <v>#N/A</v>
      </c>
    </row>
    <row r="1852" spans="1:4">
      <c r="A1852">
        <v>1849</v>
      </c>
      <c r="B1852" s="2" t="e">
        <f>VLOOKUP(A1852, tblSalaries[[#All],[Selected Region]:[Salary in USD]], 6, FALSE)</f>
        <v>#N/A</v>
      </c>
      <c r="C1852" t="e">
        <f>VLOOKUP(A1852, tblSalaries[[#All],[Selected Region]:[Years of Experience]], 14, FALSE)</f>
        <v>#N/A</v>
      </c>
      <c r="D1852" t="e">
        <f>VLOOKUP(A1852, tblSalaries[[#All],[Selected Region]:[Hrs]], 13, FALSE)</f>
        <v>#N/A</v>
      </c>
    </row>
    <row r="1853" spans="1:4">
      <c r="A1853">
        <v>1850</v>
      </c>
      <c r="B1853" s="2" t="e">
        <f>VLOOKUP(A1853, tblSalaries[[#All],[Selected Region]:[Salary in USD]], 6, FALSE)</f>
        <v>#N/A</v>
      </c>
      <c r="C1853" t="e">
        <f>VLOOKUP(A1853, tblSalaries[[#All],[Selected Region]:[Years of Experience]], 14, FALSE)</f>
        <v>#N/A</v>
      </c>
      <c r="D1853" t="e">
        <f>VLOOKUP(A1853, tblSalaries[[#All],[Selected Region]:[Hrs]], 13, FALSE)</f>
        <v>#N/A</v>
      </c>
    </row>
    <row r="1854" spans="1:4">
      <c r="A1854">
        <v>1851</v>
      </c>
      <c r="B1854" s="2" t="e">
        <f>VLOOKUP(A1854, tblSalaries[[#All],[Selected Region]:[Salary in USD]], 6, FALSE)</f>
        <v>#N/A</v>
      </c>
      <c r="C1854" t="e">
        <f>VLOOKUP(A1854, tblSalaries[[#All],[Selected Region]:[Years of Experience]], 14, FALSE)</f>
        <v>#N/A</v>
      </c>
      <c r="D1854" t="e">
        <f>VLOOKUP(A1854, tblSalaries[[#All],[Selected Region]:[Hrs]], 13, FALSE)</f>
        <v>#N/A</v>
      </c>
    </row>
    <row r="1855" spans="1:4">
      <c r="A1855">
        <v>1852</v>
      </c>
      <c r="B1855" s="2" t="e">
        <f>VLOOKUP(A1855, tblSalaries[[#All],[Selected Region]:[Salary in USD]], 6, FALSE)</f>
        <v>#N/A</v>
      </c>
      <c r="C1855" t="e">
        <f>VLOOKUP(A1855, tblSalaries[[#All],[Selected Region]:[Years of Experience]], 14, FALSE)</f>
        <v>#N/A</v>
      </c>
      <c r="D1855" t="e">
        <f>VLOOKUP(A1855, tblSalaries[[#All],[Selected Region]:[Hrs]], 13, FALSE)</f>
        <v>#N/A</v>
      </c>
    </row>
    <row r="1856" spans="1:4">
      <c r="A1856">
        <v>1853</v>
      </c>
      <c r="B1856" s="2" t="e">
        <f>VLOOKUP(A1856, tblSalaries[[#All],[Selected Region]:[Salary in USD]], 6, FALSE)</f>
        <v>#N/A</v>
      </c>
      <c r="C1856" t="e">
        <f>VLOOKUP(A1856, tblSalaries[[#All],[Selected Region]:[Years of Experience]], 14, FALSE)</f>
        <v>#N/A</v>
      </c>
      <c r="D1856" t="e">
        <f>VLOOKUP(A1856, tblSalaries[[#All],[Selected Region]:[Hrs]], 13, FALSE)</f>
        <v>#N/A</v>
      </c>
    </row>
    <row r="1857" spans="1:4">
      <c r="A1857">
        <v>1854</v>
      </c>
      <c r="B1857" s="2" t="e">
        <f>VLOOKUP(A1857, tblSalaries[[#All],[Selected Region]:[Salary in USD]], 6, FALSE)</f>
        <v>#N/A</v>
      </c>
      <c r="C1857" t="e">
        <f>VLOOKUP(A1857, tblSalaries[[#All],[Selected Region]:[Years of Experience]], 14, FALSE)</f>
        <v>#N/A</v>
      </c>
      <c r="D1857" t="e">
        <f>VLOOKUP(A1857, tblSalaries[[#All],[Selected Region]:[Hrs]], 13, FALSE)</f>
        <v>#N/A</v>
      </c>
    </row>
    <row r="1858" spans="1:4">
      <c r="A1858">
        <v>1855</v>
      </c>
      <c r="B1858" s="2" t="e">
        <f>VLOOKUP(A1858, tblSalaries[[#All],[Selected Region]:[Salary in USD]], 6, FALSE)</f>
        <v>#N/A</v>
      </c>
      <c r="C1858" t="e">
        <f>VLOOKUP(A1858, tblSalaries[[#All],[Selected Region]:[Years of Experience]], 14, FALSE)</f>
        <v>#N/A</v>
      </c>
      <c r="D1858" t="e">
        <f>VLOOKUP(A1858, tblSalaries[[#All],[Selected Region]:[Hrs]], 13, FALSE)</f>
        <v>#N/A</v>
      </c>
    </row>
    <row r="1859" spans="1:4">
      <c r="A1859">
        <v>1856</v>
      </c>
      <c r="B1859" s="2" t="e">
        <f>VLOOKUP(A1859, tblSalaries[[#All],[Selected Region]:[Salary in USD]], 6, FALSE)</f>
        <v>#N/A</v>
      </c>
      <c r="C1859" t="e">
        <f>VLOOKUP(A1859, tblSalaries[[#All],[Selected Region]:[Years of Experience]], 14, FALSE)</f>
        <v>#N/A</v>
      </c>
      <c r="D1859" t="e">
        <f>VLOOKUP(A1859, tblSalaries[[#All],[Selected Region]:[Hrs]], 13, FALSE)</f>
        <v>#N/A</v>
      </c>
    </row>
    <row r="1860" spans="1:4">
      <c r="A1860">
        <v>1857</v>
      </c>
      <c r="B1860" s="2" t="e">
        <f>VLOOKUP(A1860, tblSalaries[[#All],[Selected Region]:[Salary in USD]], 6, FALSE)</f>
        <v>#N/A</v>
      </c>
      <c r="C1860" t="e">
        <f>VLOOKUP(A1860, tblSalaries[[#All],[Selected Region]:[Years of Experience]], 14, FALSE)</f>
        <v>#N/A</v>
      </c>
      <c r="D1860" t="e">
        <f>VLOOKUP(A1860, tblSalaries[[#All],[Selected Region]:[Hrs]], 13, FALSE)</f>
        <v>#N/A</v>
      </c>
    </row>
    <row r="1861" spans="1:4">
      <c r="A1861">
        <v>1858</v>
      </c>
      <c r="B1861" s="2" t="e">
        <f>VLOOKUP(A1861, tblSalaries[[#All],[Selected Region]:[Salary in USD]], 6, FALSE)</f>
        <v>#N/A</v>
      </c>
      <c r="C1861" t="e">
        <f>VLOOKUP(A1861, tblSalaries[[#All],[Selected Region]:[Years of Experience]], 14, FALSE)</f>
        <v>#N/A</v>
      </c>
      <c r="D1861" t="e">
        <f>VLOOKUP(A1861, tblSalaries[[#All],[Selected Region]:[Hrs]], 13, FALSE)</f>
        <v>#N/A</v>
      </c>
    </row>
    <row r="1862" spans="1:4">
      <c r="A1862">
        <v>1859</v>
      </c>
      <c r="B1862" s="2" t="e">
        <f>VLOOKUP(A1862, tblSalaries[[#All],[Selected Region]:[Salary in USD]], 6, FALSE)</f>
        <v>#N/A</v>
      </c>
      <c r="C1862" t="e">
        <f>VLOOKUP(A1862, tblSalaries[[#All],[Selected Region]:[Years of Experience]], 14, FALSE)</f>
        <v>#N/A</v>
      </c>
      <c r="D1862" t="e">
        <f>VLOOKUP(A1862, tblSalaries[[#All],[Selected Region]:[Hrs]], 13, FALSE)</f>
        <v>#N/A</v>
      </c>
    </row>
    <row r="1863" spans="1:4">
      <c r="A1863">
        <v>1860</v>
      </c>
      <c r="B1863" s="2" t="e">
        <f>VLOOKUP(A1863, tblSalaries[[#All],[Selected Region]:[Salary in USD]], 6, FALSE)</f>
        <v>#N/A</v>
      </c>
      <c r="C1863" t="e">
        <f>VLOOKUP(A1863, tblSalaries[[#All],[Selected Region]:[Years of Experience]], 14, FALSE)</f>
        <v>#N/A</v>
      </c>
      <c r="D1863" t="e">
        <f>VLOOKUP(A1863, tblSalaries[[#All],[Selected Region]:[Hrs]], 13, FALSE)</f>
        <v>#N/A</v>
      </c>
    </row>
    <row r="1864" spans="1:4">
      <c r="A1864">
        <v>1861</v>
      </c>
      <c r="B1864" s="2" t="e">
        <f>VLOOKUP(A1864, tblSalaries[[#All],[Selected Region]:[Salary in USD]], 6, FALSE)</f>
        <v>#N/A</v>
      </c>
      <c r="C1864" t="e">
        <f>VLOOKUP(A1864, tblSalaries[[#All],[Selected Region]:[Years of Experience]], 14, FALSE)</f>
        <v>#N/A</v>
      </c>
      <c r="D1864" t="e">
        <f>VLOOKUP(A1864, tblSalaries[[#All],[Selected Region]:[Hrs]], 13, FALSE)</f>
        <v>#N/A</v>
      </c>
    </row>
    <row r="1865" spans="1:4">
      <c r="A1865">
        <v>1862</v>
      </c>
      <c r="B1865" s="2" t="e">
        <f>VLOOKUP(A1865, tblSalaries[[#All],[Selected Region]:[Salary in USD]], 6, FALSE)</f>
        <v>#N/A</v>
      </c>
      <c r="C1865" t="e">
        <f>VLOOKUP(A1865, tblSalaries[[#All],[Selected Region]:[Years of Experience]], 14, FALSE)</f>
        <v>#N/A</v>
      </c>
      <c r="D1865" t="e">
        <f>VLOOKUP(A1865, tblSalaries[[#All],[Selected Region]:[Hrs]], 13, FALSE)</f>
        <v>#N/A</v>
      </c>
    </row>
    <row r="1866" spans="1:4">
      <c r="A1866">
        <v>1863</v>
      </c>
      <c r="B1866" s="2" t="e">
        <f>VLOOKUP(A1866, tblSalaries[[#All],[Selected Region]:[Salary in USD]], 6, FALSE)</f>
        <v>#N/A</v>
      </c>
      <c r="C1866" t="e">
        <f>VLOOKUP(A1866, tblSalaries[[#All],[Selected Region]:[Years of Experience]], 14, FALSE)</f>
        <v>#N/A</v>
      </c>
      <c r="D1866" t="e">
        <f>VLOOKUP(A1866, tblSalaries[[#All],[Selected Region]:[Hrs]], 13, FALSE)</f>
        <v>#N/A</v>
      </c>
    </row>
    <row r="1867" spans="1:4">
      <c r="A1867">
        <v>1864</v>
      </c>
      <c r="B1867" s="2" t="e">
        <f>VLOOKUP(A1867, tblSalaries[[#All],[Selected Region]:[Salary in USD]], 6, FALSE)</f>
        <v>#N/A</v>
      </c>
      <c r="C1867" t="e">
        <f>VLOOKUP(A1867, tblSalaries[[#All],[Selected Region]:[Years of Experience]], 14, FALSE)</f>
        <v>#N/A</v>
      </c>
      <c r="D1867" t="e">
        <f>VLOOKUP(A1867, tblSalaries[[#All],[Selected Region]:[Hrs]], 13, FALSE)</f>
        <v>#N/A</v>
      </c>
    </row>
    <row r="1868" spans="1:4">
      <c r="A1868">
        <v>1865</v>
      </c>
      <c r="B1868" s="2" t="e">
        <f>VLOOKUP(A1868, tblSalaries[[#All],[Selected Region]:[Salary in USD]], 6, FALSE)</f>
        <v>#N/A</v>
      </c>
      <c r="C1868" t="e">
        <f>VLOOKUP(A1868, tblSalaries[[#All],[Selected Region]:[Years of Experience]], 14, FALSE)</f>
        <v>#N/A</v>
      </c>
      <c r="D1868" t="e">
        <f>VLOOKUP(A1868, tblSalaries[[#All],[Selected Region]:[Hrs]], 13, FALSE)</f>
        <v>#N/A</v>
      </c>
    </row>
    <row r="1869" spans="1:4">
      <c r="A1869">
        <v>1866</v>
      </c>
      <c r="B1869" s="2" t="e">
        <f>VLOOKUP(A1869, tblSalaries[[#All],[Selected Region]:[Salary in USD]], 6, FALSE)</f>
        <v>#N/A</v>
      </c>
      <c r="C1869" t="e">
        <f>VLOOKUP(A1869, tblSalaries[[#All],[Selected Region]:[Years of Experience]], 14, FALSE)</f>
        <v>#N/A</v>
      </c>
      <c r="D1869" t="e">
        <f>VLOOKUP(A1869, tblSalaries[[#All],[Selected Region]:[Hrs]], 13, FALSE)</f>
        <v>#N/A</v>
      </c>
    </row>
    <row r="1870" spans="1:4">
      <c r="A1870">
        <v>1867</v>
      </c>
      <c r="B1870" s="2" t="e">
        <f>VLOOKUP(A1870, tblSalaries[[#All],[Selected Region]:[Salary in USD]], 6, FALSE)</f>
        <v>#N/A</v>
      </c>
      <c r="C1870" t="e">
        <f>VLOOKUP(A1870, tblSalaries[[#All],[Selected Region]:[Years of Experience]], 14, FALSE)</f>
        <v>#N/A</v>
      </c>
      <c r="D1870" t="e">
        <f>VLOOKUP(A1870, tblSalaries[[#All],[Selected Region]:[Hrs]], 13, FALSE)</f>
        <v>#N/A</v>
      </c>
    </row>
    <row r="1871" spans="1:4">
      <c r="A1871">
        <v>1868</v>
      </c>
      <c r="B1871" s="2" t="e">
        <f>VLOOKUP(A1871, tblSalaries[[#All],[Selected Region]:[Salary in USD]], 6, FALSE)</f>
        <v>#N/A</v>
      </c>
      <c r="C1871" t="e">
        <f>VLOOKUP(A1871, tblSalaries[[#All],[Selected Region]:[Years of Experience]], 14, FALSE)</f>
        <v>#N/A</v>
      </c>
      <c r="D1871" t="e">
        <f>VLOOKUP(A1871, tblSalaries[[#All],[Selected Region]:[Hrs]], 13, FALSE)</f>
        <v>#N/A</v>
      </c>
    </row>
    <row r="1872" spans="1:4">
      <c r="A1872">
        <v>1869</v>
      </c>
      <c r="B1872" s="2" t="e">
        <f>VLOOKUP(A1872, tblSalaries[[#All],[Selected Region]:[Salary in USD]], 6, FALSE)</f>
        <v>#N/A</v>
      </c>
      <c r="C1872" t="e">
        <f>VLOOKUP(A1872, tblSalaries[[#All],[Selected Region]:[Years of Experience]], 14, FALSE)</f>
        <v>#N/A</v>
      </c>
      <c r="D1872" t="e">
        <f>VLOOKUP(A1872, tblSalaries[[#All],[Selected Region]:[Hrs]], 13, FALSE)</f>
        <v>#N/A</v>
      </c>
    </row>
    <row r="1873" spans="1:4">
      <c r="A1873">
        <v>1870</v>
      </c>
      <c r="B1873" s="2" t="e">
        <f>VLOOKUP(A1873, tblSalaries[[#All],[Selected Region]:[Salary in USD]], 6, FALSE)</f>
        <v>#N/A</v>
      </c>
      <c r="C1873" t="e">
        <f>VLOOKUP(A1873, tblSalaries[[#All],[Selected Region]:[Years of Experience]], 14, FALSE)</f>
        <v>#N/A</v>
      </c>
      <c r="D1873" t="e">
        <f>VLOOKUP(A1873, tblSalaries[[#All],[Selected Region]:[Hrs]], 13, FALSE)</f>
        <v>#N/A</v>
      </c>
    </row>
    <row r="1874" spans="1:4">
      <c r="A1874">
        <v>1871</v>
      </c>
      <c r="B1874" s="2" t="e">
        <f>VLOOKUP(A1874, tblSalaries[[#All],[Selected Region]:[Salary in USD]], 6, FALSE)</f>
        <v>#N/A</v>
      </c>
      <c r="C1874" t="e">
        <f>VLOOKUP(A1874, tblSalaries[[#All],[Selected Region]:[Years of Experience]], 14, FALSE)</f>
        <v>#N/A</v>
      </c>
      <c r="D1874" t="e">
        <f>VLOOKUP(A1874, tblSalaries[[#All],[Selected Region]:[Hrs]], 13, FALSE)</f>
        <v>#N/A</v>
      </c>
    </row>
    <row r="1875" spans="1:4">
      <c r="A1875">
        <v>1872</v>
      </c>
      <c r="B1875" s="2" t="e">
        <f>VLOOKUP(A1875, tblSalaries[[#All],[Selected Region]:[Salary in USD]], 6, FALSE)</f>
        <v>#N/A</v>
      </c>
      <c r="C1875" t="e">
        <f>VLOOKUP(A1875, tblSalaries[[#All],[Selected Region]:[Years of Experience]], 14, FALSE)</f>
        <v>#N/A</v>
      </c>
      <c r="D1875" t="e">
        <f>VLOOKUP(A1875, tblSalaries[[#All],[Selected Region]:[Hrs]], 13, FALSE)</f>
        <v>#N/A</v>
      </c>
    </row>
    <row r="1876" spans="1:4">
      <c r="A1876">
        <v>1873</v>
      </c>
      <c r="B1876" s="2" t="e">
        <f>VLOOKUP(A1876, tblSalaries[[#All],[Selected Region]:[Salary in USD]], 6, FALSE)</f>
        <v>#N/A</v>
      </c>
      <c r="C1876" t="e">
        <f>VLOOKUP(A1876, tblSalaries[[#All],[Selected Region]:[Years of Experience]], 14, FALSE)</f>
        <v>#N/A</v>
      </c>
      <c r="D1876" t="e">
        <f>VLOOKUP(A1876, tblSalaries[[#All],[Selected Region]:[Hrs]], 13, FALSE)</f>
        <v>#N/A</v>
      </c>
    </row>
    <row r="1877" spans="1:4">
      <c r="A1877">
        <v>1874</v>
      </c>
      <c r="B1877" s="2" t="e">
        <f>VLOOKUP(A1877, tblSalaries[[#All],[Selected Region]:[Salary in USD]], 6, FALSE)</f>
        <v>#N/A</v>
      </c>
      <c r="C1877" t="e">
        <f>VLOOKUP(A1877, tblSalaries[[#All],[Selected Region]:[Years of Experience]], 14, FALSE)</f>
        <v>#N/A</v>
      </c>
      <c r="D1877" t="e">
        <f>VLOOKUP(A1877, tblSalaries[[#All],[Selected Region]:[Hrs]], 13, FALSE)</f>
        <v>#N/A</v>
      </c>
    </row>
    <row r="1878" spans="1:4">
      <c r="A1878">
        <v>1875</v>
      </c>
      <c r="B1878" s="2" t="e">
        <f>VLOOKUP(A1878, tblSalaries[[#All],[Selected Region]:[Salary in USD]], 6, FALSE)</f>
        <v>#N/A</v>
      </c>
      <c r="C1878" t="e">
        <f>VLOOKUP(A1878, tblSalaries[[#All],[Selected Region]:[Years of Experience]], 14, FALSE)</f>
        <v>#N/A</v>
      </c>
      <c r="D1878" t="e">
        <f>VLOOKUP(A1878, tblSalaries[[#All],[Selected Region]:[Hrs]], 13, FALSE)</f>
        <v>#N/A</v>
      </c>
    </row>
    <row r="1879" spans="1:4">
      <c r="A1879">
        <v>1876</v>
      </c>
      <c r="B1879" s="2" t="e">
        <f>VLOOKUP(A1879, tblSalaries[[#All],[Selected Region]:[Salary in USD]], 6, FALSE)</f>
        <v>#N/A</v>
      </c>
      <c r="C1879" t="e">
        <f>VLOOKUP(A1879, tblSalaries[[#All],[Selected Region]:[Years of Experience]], 14, FALSE)</f>
        <v>#N/A</v>
      </c>
      <c r="D1879" t="e">
        <f>VLOOKUP(A1879, tblSalaries[[#All],[Selected Region]:[Hrs]], 13, FALSE)</f>
        <v>#N/A</v>
      </c>
    </row>
    <row r="1880" spans="1:4">
      <c r="A1880">
        <v>1877</v>
      </c>
      <c r="B1880" s="2" t="e">
        <f>VLOOKUP(A1880, tblSalaries[[#All],[Selected Region]:[Salary in USD]], 6, FALSE)</f>
        <v>#N/A</v>
      </c>
      <c r="C1880" t="e">
        <f>VLOOKUP(A1880, tblSalaries[[#All],[Selected Region]:[Years of Experience]], 14, FALSE)</f>
        <v>#N/A</v>
      </c>
      <c r="D1880" t="e">
        <f>VLOOKUP(A1880, tblSalaries[[#All],[Selected Region]:[Hrs]], 13, FALSE)</f>
        <v>#N/A</v>
      </c>
    </row>
    <row r="1881" spans="1:4">
      <c r="A1881">
        <v>1878</v>
      </c>
      <c r="B1881" s="2" t="e">
        <f>VLOOKUP(A1881, tblSalaries[[#All],[Selected Region]:[Salary in USD]], 6, FALSE)</f>
        <v>#N/A</v>
      </c>
      <c r="C1881" t="e">
        <f>VLOOKUP(A1881, tblSalaries[[#All],[Selected Region]:[Years of Experience]], 14, FALSE)</f>
        <v>#N/A</v>
      </c>
      <c r="D1881" t="e">
        <f>VLOOKUP(A1881, tblSalaries[[#All],[Selected Region]:[Hrs]], 13, FALSE)</f>
        <v>#N/A</v>
      </c>
    </row>
    <row r="1882" spans="1:4">
      <c r="A1882">
        <v>1879</v>
      </c>
      <c r="B1882" s="2" t="e">
        <f>VLOOKUP(A1882, tblSalaries[[#All],[Selected Region]:[Salary in USD]], 6, FALSE)</f>
        <v>#N/A</v>
      </c>
      <c r="C1882" t="e">
        <f>VLOOKUP(A1882, tblSalaries[[#All],[Selected Region]:[Years of Experience]], 14, FALSE)</f>
        <v>#N/A</v>
      </c>
      <c r="D1882" t="e">
        <f>VLOOKUP(A1882, tblSalaries[[#All],[Selected Region]:[Hrs]], 13, FALSE)</f>
        <v>#N/A</v>
      </c>
    </row>
    <row r="1883" spans="1:4">
      <c r="A1883">
        <v>1880</v>
      </c>
      <c r="B1883" s="2" t="e">
        <f>VLOOKUP(A1883, tblSalaries[[#All],[Selected Region]:[Salary in USD]], 6, FALSE)</f>
        <v>#N/A</v>
      </c>
      <c r="C1883" t="e">
        <f>VLOOKUP(A1883, tblSalaries[[#All],[Selected Region]:[Years of Experience]], 14, FALSE)</f>
        <v>#N/A</v>
      </c>
      <c r="D1883" t="e">
        <f>VLOOKUP(A1883, tblSalaries[[#All],[Selected Region]:[Hrs]], 13, FALSE)</f>
        <v>#N/A</v>
      </c>
    </row>
    <row r="1884" spans="1:4">
      <c r="A1884">
        <v>1881</v>
      </c>
      <c r="B1884" s="2" t="e">
        <f>VLOOKUP(A1884, tblSalaries[[#All],[Selected Region]:[Salary in USD]], 6, FALSE)</f>
        <v>#N/A</v>
      </c>
      <c r="C1884" t="e">
        <f>VLOOKUP(A1884, tblSalaries[[#All],[Selected Region]:[Years of Experience]], 14, FALSE)</f>
        <v>#N/A</v>
      </c>
      <c r="D1884" t="e">
        <f>VLOOKUP(A1884, tblSalaries[[#All],[Selected Region]:[Hrs]], 13, FALSE)</f>
        <v>#N/A</v>
      </c>
    </row>
    <row r="1885" spans="1:4">
      <c r="A1885">
        <v>1882</v>
      </c>
      <c r="B1885" s="2" t="e">
        <f>VLOOKUP(A1885, tblSalaries[[#All],[Selected Region]:[Salary in USD]], 6, FALSE)</f>
        <v>#N/A</v>
      </c>
      <c r="C1885" t="e">
        <f>VLOOKUP(A1885, tblSalaries[[#All],[Selected Region]:[Years of Experience]], 14, FALSE)</f>
        <v>#N/A</v>
      </c>
      <c r="D1885" t="e">
        <f>VLOOKUP(A1885, tblSalaries[[#All],[Selected Region]:[Hrs]], 13, FALSE)</f>
        <v>#N/A</v>
      </c>
    </row>
    <row r="1886" spans="1:4">
      <c r="A1886">
        <v>1883</v>
      </c>
      <c r="B1886" s="2" t="e">
        <f>VLOOKUP(A1886, tblSalaries[[#All],[Selected Region]:[Salary in USD]], 6, FALSE)</f>
        <v>#N/A</v>
      </c>
      <c r="C1886" t="e">
        <f>VLOOKUP(A1886, tblSalaries[[#All],[Selected Region]:[Years of Experience]], 14, FALSE)</f>
        <v>#N/A</v>
      </c>
      <c r="D1886" t="e">
        <f>VLOOKUP(A1886, tblSalaries[[#All],[Selected Region]:[Hrs]], 13, FALSE)</f>
        <v>#N/A</v>
      </c>
    </row>
    <row r="1887" spans="1:4">
      <c r="A1887">
        <v>1884</v>
      </c>
      <c r="B1887" s="2" t="e">
        <f>VLOOKUP(A1887, tblSalaries[[#All],[Selected Region]:[Salary in USD]], 6, FALSE)</f>
        <v>#N/A</v>
      </c>
      <c r="C1887" t="e">
        <f>VLOOKUP(A1887, tblSalaries[[#All],[Selected Region]:[Years of Experience]], 14, FALSE)</f>
        <v>#N/A</v>
      </c>
      <c r="D1887" t="e">
        <f>VLOOKUP(A1887, tblSalaries[[#All],[Selected Region]:[Hrs]], 13, FALSE)</f>
        <v>#N/A</v>
      </c>
    </row>
    <row r="1888" spans="1:4">
      <c r="A1888">
        <v>1885</v>
      </c>
      <c r="B1888" s="2" t="e">
        <f>VLOOKUP(A1888, tblSalaries[[#All],[Selected Region]:[Salary in USD]], 6, FALSE)</f>
        <v>#N/A</v>
      </c>
      <c r="C1888" t="e">
        <f>VLOOKUP(A1888, tblSalaries[[#All],[Selected Region]:[Years of Experience]], 14, FALSE)</f>
        <v>#N/A</v>
      </c>
      <c r="D1888" t="e">
        <f>VLOOKUP(A1888, tblSalaries[[#All],[Selected Region]:[Hrs]], 13, FALSE)</f>
        <v>#N/A</v>
      </c>
    </row>
    <row r="1889" spans="1:4">
      <c r="A1889">
        <v>1886</v>
      </c>
      <c r="B1889" s="2" t="e">
        <f>VLOOKUP(A1889, tblSalaries[[#All],[Selected Region]:[Salary in USD]], 6, FALSE)</f>
        <v>#N/A</v>
      </c>
      <c r="C1889" t="e">
        <f>VLOOKUP(A1889, tblSalaries[[#All],[Selected Region]:[Years of Experience]], 14, FALSE)</f>
        <v>#N/A</v>
      </c>
      <c r="D1889" t="e">
        <f>VLOOKUP(A1889, tblSalaries[[#All],[Selected Region]:[Hrs]], 13, FALSE)</f>
        <v>#N/A</v>
      </c>
    </row>
    <row r="1890" spans="1:4">
      <c r="A1890">
        <v>1887</v>
      </c>
      <c r="B1890" s="2" t="e">
        <f>VLOOKUP(A1890, tblSalaries[[#All],[Selected Region]:[Salary in USD]], 6, FALSE)</f>
        <v>#N/A</v>
      </c>
      <c r="C1890" t="e">
        <f>VLOOKUP(A1890, tblSalaries[[#All],[Selected Region]:[Years of Experience]], 14, FALSE)</f>
        <v>#N/A</v>
      </c>
      <c r="D1890" t="e">
        <f>VLOOKUP(A1890, tblSalaries[[#All],[Selected Region]:[Hrs]], 13, FALSE)</f>
        <v>#N/A</v>
      </c>
    </row>
    <row r="1891" spans="1:4">
      <c r="A1891">
        <v>1888</v>
      </c>
      <c r="B1891" s="2" t="e">
        <f>VLOOKUP(A1891, tblSalaries[[#All],[Selected Region]:[Salary in USD]], 6, FALSE)</f>
        <v>#N/A</v>
      </c>
      <c r="C1891" t="e">
        <f>VLOOKUP(A1891, tblSalaries[[#All],[Selected Region]:[Years of Experience]], 14, FALSE)</f>
        <v>#N/A</v>
      </c>
      <c r="D1891" t="e">
        <f>VLOOKUP(A1891, tblSalaries[[#All],[Selected Region]:[Hrs]], 13, FALSE)</f>
        <v>#N/A</v>
      </c>
    </row>
    <row r="1892" spans="1:4">
      <c r="A1892">
        <v>1889</v>
      </c>
      <c r="B1892" s="2" t="e">
        <f>VLOOKUP(A1892, tblSalaries[[#All],[Selected Region]:[Salary in USD]], 6, FALSE)</f>
        <v>#N/A</v>
      </c>
      <c r="C1892" t="e">
        <f>VLOOKUP(A1892, tblSalaries[[#All],[Selected Region]:[Years of Experience]], 14, FALSE)</f>
        <v>#N/A</v>
      </c>
      <c r="D1892" t="e">
        <f>VLOOKUP(A1892, tblSalaries[[#All],[Selected Region]:[Hrs]], 13, FALSE)</f>
        <v>#N/A</v>
      </c>
    </row>
    <row r="1893" spans="1:4">
      <c r="A1893">
        <v>1890</v>
      </c>
      <c r="B1893" s="2" t="e">
        <f>VLOOKUP(A1893, tblSalaries[[#All],[Selected Region]:[Salary in USD]], 6, FALSE)</f>
        <v>#N/A</v>
      </c>
      <c r="C1893" t="e">
        <f>VLOOKUP(A1893, tblSalaries[[#All],[Selected Region]:[Years of Experience]], 14, FALSE)</f>
        <v>#N/A</v>
      </c>
      <c r="D1893" t="e">
        <f>VLOOKUP(A1893, tblSalaries[[#All],[Selected Region]:[Hrs]], 13, FALSE)</f>
        <v>#N/A</v>
      </c>
    </row>
    <row r="1894" spans="1:4">
      <c r="A1894">
        <v>1891</v>
      </c>
      <c r="B1894" s="2" t="e">
        <f>VLOOKUP(A1894, tblSalaries[[#All],[Selected Region]:[Salary in USD]], 6, FALSE)</f>
        <v>#N/A</v>
      </c>
      <c r="C1894" t="e">
        <f>VLOOKUP(A1894, tblSalaries[[#All],[Selected Region]:[Years of Experience]], 14, FALSE)</f>
        <v>#N/A</v>
      </c>
      <c r="D1894" t="e">
        <f>VLOOKUP(A1894, tblSalaries[[#All],[Selected Region]:[Hrs]], 13, FALSE)</f>
        <v>#N/A</v>
      </c>
    </row>
    <row r="1895" spans="1:4">
      <c r="A1895">
        <v>1892</v>
      </c>
      <c r="B1895" s="2" t="e">
        <f>VLOOKUP(A1895, tblSalaries[[#All],[Selected Region]:[Salary in USD]], 6, FALSE)</f>
        <v>#N/A</v>
      </c>
      <c r="C1895" t="e">
        <f>VLOOKUP(A1895, tblSalaries[[#All],[Selected Region]:[Years of Experience]], 14, FALSE)</f>
        <v>#N/A</v>
      </c>
      <c r="D1895" t="e">
        <f>VLOOKUP(A1895, tblSalaries[[#All],[Selected Region]:[Hrs]], 13, FALSE)</f>
        <v>#N/A</v>
      </c>
    </row>
    <row r="1896" spans="1:4">
      <c r="A1896">
        <v>1893</v>
      </c>
      <c r="B1896" s="2" t="e">
        <f>VLOOKUP(A1896, tblSalaries[[#All],[Selected Region]:[Salary in USD]], 6, FALSE)</f>
        <v>#N/A</v>
      </c>
      <c r="C1896" t="e">
        <f>VLOOKUP(A1896, tblSalaries[[#All],[Selected Region]:[Years of Experience]], 14, FALSE)</f>
        <v>#N/A</v>
      </c>
      <c r="D1896" t="e">
        <f>VLOOKUP(A1896, tblSalaries[[#All],[Selected Region]:[Hrs]], 13, FALSE)</f>
        <v>#N/A</v>
      </c>
    </row>
    <row r="1897" spans="1:4">
      <c r="A1897">
        <v>1894</v>
      </c>
      <c r="B1897" s="2" t="e">
        <f>VLOOKUP(A1897, tblSalaries[[#All],[Selected Region]:[Salary in USD]], 6, FALSE)</f>
        <v>#N/A</v>
      </c>
      <c r="C1897" t="e">
        <f>VLOOKUP(A1897, tblSalaries[[#All],[Selected Region]:[Years of Experience]], 14, FALSE)</f>
        <v>#N/A</v>
      </c>
      <c r="D1897" t="e">
        <f>VLOOKUP(A1897, tblSalaries[[#All],[Selected Region]:[Hrs]], 13, FALSE)</f>
        <v>#N/A</v>
      </c>
    </row>
    <row r="1898" spans="1:4">
      <c r="A1898">
        <v>1895</v>
      </c>
      <c r="B1898" s="2" t="e">
        <f>VLOOKUP(A1898, tblSalaries[[#All],[Selected Region]:[Salary in USD]], 6, FALSE)</f>
        <v>#N/A</v>
      </c>
      <c r="C1898" t="e">
        <f>VLOOKUP(A1898, tblSalaries[[#All],[Selected Region]:[Years of Experience]], 14, FALSE)</f>
        <v>#N/A</v>
      </c>
      <c r="D1898" t="e">
        <f>VLOOKUP(A1898, tblSalaries[[#All],[Selected Region]:[Hrs]], 13, FALSE)</f>
        <v>#N/A</v>
      </c>
    </row>
    <row r="1899" spans="1:4">
      <c r="A1899">
        <v>1896</v>
      </c>
      <c r="B1899" s="2" t="e">
        <f>VLOOKUP(A1899, tblSalaries[[#All],[Selected Region]:[Salary in USD]], 6, FALSE)</f>
        <v>#N/A</v>
      </c>
      <c r="C1899" t="e">
        <f>VLOOKUP(A1899, tblSalaries[[#All],[Selected Region]:[Years of Experience]], 14, FALSE)</f>
        <v>#N/A</v>
      </c>
      <c r="D1899" t="e">
        <f>VLOOKUP(A1899, tblSalaries[[#All],[Selected Region]:[Hrs]], 13, FALSE)</f>
        <v>#N/A</v>
      </c>
    </row>
    <row r="1900" spans="1:4">
      <c r="A1900">
        <v>1897</v>
      </c>
      <c r="B1900" s="2" t="e">
        <f>VLOOKUP(A1900, tblSalaries[[#All],[Selected Region]:[Salary in USD]], 6, FALSE)</f>
        <v>#N/A</v>
      </c>
      <c r="C1900" t="e">
        <f>VLOOKUP(A1900, tblSalaries[[#All],[Selected Region]:[Years of Experience]], 14, FALSE)</f>
        <v>#N/A</v>
      </c>
      <c r="D1900" t="e">
        <f>VLOOKUP(A1900, tblSalaries[[#All],[Selected Region]:[Hrs]], 13, FALSE)</f>
        <v>#N/A</v>
      </c>
    </row>
    <row r="1901" spans="1:4">
      <c r="A1901">
        <v>1898</v>
      </c>
      <c r="B1901" s="2" t="e">
        <f>VLOOKUP(A1901, tblSalaries[[#All],[Selected Region]:[Salary in USD]], 6, FALSE)</f>
        <v>#N/A</v>
      </c>
      <c r="C1901" t="e">
        <f>VLOOKUP(A1901, tblSalaries[[#All],[Selected Region]:[Years of Experience]], 14, FALSE)</f>
        <v>#N/A</v>
      </c>
      <c r="D1901" t="e">
        <f>VLOOKUP(A1901, tblSalaries[[#All],[Selected Region]:[Hrs]], 13, FALSE)</f>
        <v>#N/A</v>
      </c>
    </row>
    <row r="1902" spans="1:4">
      <c r="A1902">
        <v>1899</v>
      </c>
      <c r="B1902" s="2" t="e">
        <f>VLOOKUP(A1902, tblSalaries[[#All],[Selected Region]:[Salary in USD]], 6, FALSE)</f>
        <v>#N/A</v>
      </c>
      <c r="C1902" t="e">
        <f>VLOOKUP(A1902, tblSalaries[[#All],[Selected Region]:[Years of Experience]], 14, FALSE)</f>
        <v>#N/A</v>
      </c>
      <c r="D1902" t="e">
        <f>VLOOKUP(A1902, tblSalaries[[#All],[Selected Region]:[Hrs]], 13, FALSE)</f>
        <v>#N/A</v>
      </c>
    </row>
    <row r="1903" spans="1:4">
      <c r="A1903">
        <v>1900</v>
      </c>
      <c r="B1903" s="2" t="e">
        <f>VLOOKUP(A1903, tblSalaries[[#All],[Selected Region]:[Salary in USD]], 6, FALSE)</f>
        <v>#N/A</v>
      </c>
      <c r="C1903" t="e">
        <f>VLOOKUP(A1903, tblSalaries[[#All],[Selected Region]:[Years of Experience]], 14, FALSE)</f>
        <v>#N/A</v>
      </c>
      <c r="D1903" t="e">
        <f>VLOOKUP(A1903, tblSalaries[[#All],[Selected Region]:[Hrs]], 13, FALSE)</f>
        <v>#N/A</v>
      </c>
    </row>
    <row r="1904" spans="1:4">
      <c r="A1904">
        <v>1901</v>
      </c>
      <c r="B1904" s="2" t="e">
        <f>VLOOKUP(A1904, tblSalaries[[#All],[Selected Region]:[Salary in USD]], 6, FALSE)</f>
        <v>#N/A</v>
      </c>
      <c r="C1904" t="e">
        <f>VLOOKUP(A1904, tblSalaries[[#All],[Selected Region]:[Years of Experience]], 14, FALSE)</f>
        <v>#N/A</v>
      </c>
      <c r="D1904" t="e">
        <f>VLOOKUP(A1904, tblSalaries[[#All],[Selected Region]:[Hrs]], 13, FALSE)</f>
        <v>#N/A</v>
      </c>
    </row>
    <row r="1905" spans="1:4">
      <c r="A1905">
        <v>1902</v>
      </c>
      <c r="B1905" s="2" t="e">
        <f>VLOOKUP(A1905, tblSalaries[[#All],[Selected Region]:[Salary in USD]], 6, FALSE)</f>
        <v>#N/A</v>
      </c>
      <c r="C1905" t="e">
        <f>VLOOKUP(A1905, tblSalaries[[#All],[Selected Region]:[Years of Experience]], 14, FALSE)</f>
        <v>#N/A</v>
      </c>
      <c r="D1905" t="e">
        <f>VLOOKUP(A1905, tblSalaries[[#All],[Selected Region]:[Hrs]], 13, FALSE)</f>
        <v>#N/A</v>
      </c>
    </row>
    <row r="1906" spans="1:4">
      <c r="A1906">
        <v>1903</v>
      </c>
      <c r="B1906" s="2" t="e">
        <f>VLOOKUP(A1906, tblSalaries[[#All],[Selected Region]:[Salary in USD]], 6, FALSE)</f>
        <v>#N/A</v>
      </c>
      <c r="C1906" t="e">
        <f>VLOOKUP(A1906, tblSalaries[[#All],[Selected Region]:[Years of Experience]], 14, FALSE)</f>
        <v>#N/A</v>
      </c>
      <c r="D1906" t="e">
        <f>VLOOKUP(A1906, tblSalaries[[#All],[Selected Region]:[Hrs]], 13, FALSE)</f>
        <v>#N/A</v>
      </c>
    </row>
    <row r="1907" spans="1:4">
      <c r="A1907">
        <v>1904</v>
      </c>
      <c r="B1907" s="2" t="e">
        <f>VLOOKUP(A1907, tblSalaries[[#All],[Selected Region]:[Salary in USD]], 6, FALSE)</f>
        <v>#N/A</v>
      </c>
      <c r="C1907" t="e">
        <f>VLOOKUP(A1907, tblSalaries[[#All],[Selected Region]:[Years of Experience]], 14, FALSE)</f>
        <v>#N/A</v>
      </c>
      <c r="D1907" t="e">
        <f>VLOOKUP(A1907, tblSalaries[[#All],[Selected Region]:[Hrs]], 13, FALSE)</f>
        <v>#N/A</v>
      </c>
    </row>
    <row r="1908" spans="1:4">
      <c r="A1908">
        <v>1905</v>
      </c>
      <c r="B1908" s="2" t="e">
        <f>VLOOKUP(A1908, tblSalaries[[#All],[Selected Region]:[Salary in USD]], 6, FALSE)</f>
        <v>#N/A</v>
      </c>
      <c r="C1908" t="e">
        <f>VLOOKUP(A1908, tblSalaries[[#All],[Selected Region]:[Years of Experience]], 14, FALSE)</f>
        <v>#N/A</v>
      </c>
      <c r="D1908" t="e">
        <f>VLOOKUP(A1908, tblSalaries[[#All],[Selected Region]:[Hrs]], 13, FALSE)</f>
        <v>#N/A</v>
      </c>
    </row>
    <row r="1909" spans="1:4">
      <c r="A1909">
        <v>1906</v>
      </c>
      <c r="B1909" s="2" t="e">
        <f>VLOOKUP(A1909, tblSalaries[[#All],[Selected Region]:[Salary in USD]], 6, FALSE)</f>
        <v>#N/A</v>
      </c>
      <c r="C1909" t="e">
        <f>VLOOKUP(A1909, tblSalaries[[#All],[Selected Region]:[Years of Experience]], 14, FALSE)</f>
        <v>#N/A</v>
      </c>
      <c r="D1909" t="e">
        <f>VLOOKUP(A1909, tblSalaries[[#All],[Selected Region]:[Hrs]], 13, FALSE)</f>
        <v>#N/A</v>
      </c>
    </row>
    <row r="1910" spans="1:4">
      <c r="A1910">
        <v>1907</v>
      </c>
      <c r="B1910" s="2" t="e">
        <f>VLOOKUP(A1910, tblSalaries[[#All],[Selected Region]:[Salary in USD]], 6, FALSE)</f>
        <v>#N/A</v>
      </c>
      <c r="C1910" t="e">
        <f>VLOOKUP(A1910, tblSalaries[[#All],[Selected Region]:[Years of Experience]], 14, FALSE)</f>
        <v>#N/A</v>
      </c>
      <c r="D1910" t="e">
        <f>VLOOKUP(A1910, tblSalaries[[#All],[Selected Region]:[Hrs]], 13, FALSE)</f>
        <v>#N/A</v>
      </c>
    </row>
    <row r="1911" spans="1:4">
      <c r="A1911">
        <v>1908</v>
      </c>
      <c r="B1911" s="2" t="e">
        <f>VLOOKUP(A1911, tblSalaries[[#All],[Selected Region]:[Salary in USD]], 6, FALSE)</f>
        <v>#N/A</v>
      </c>
      <c r="C1911" t="e">
        <f>VLOOKUP(A1911, tblSalaries[[#All],[Selected Region]:[Years of Experience]], 14, FALSE)</f>
        <v>#N/A</v>
      </c>
      <c r="D1911" t="e">
        <f>VLOOKUP(A1911, tblSalaries[[#All],[Selected Region]:[Hrs]], 13, FALSE)</f>
        <v>#N/A</v>
      </c>
    </row>
    <row r="1912" spans="1:4">
      <c r="A1912">
        <v>1909</v>
      </c>
      <c r="B1912" s="2" t="e">
        <f>VLOOKUP(A1912, tblSalaries[[#All],[Selected Region]:[Salary in USD]], 6, FALSE)</f>
        <v>#N/A</v>
      </c>
      <c r="C1912" t="e">
        <f>VLOOKUP(A1912, tblSalaries[[#All],[Selected Region]:[Years of Experience]], 14, FALSE)</f>
        <v>#N/A</v>
      </c>
      <c r="D1912" t="e">
        <f>VLOOKUP(A1912, tblSalaries[[#All],[Selected Region]:[Hrs]], 13, FALSE)</f>
        <v>#N/A</v>
      </c>
    </row>
    <row r="1913" spans="1:4">
      <c r="A1913">
        <v>1910</v>
      </c>
      <c r="B1913" s="2" t="e">
        <f>VLOOKUP(A1913, tblSalaries[[#All],[Selected Region]:[Salary in USD]], 6, FALSE)</f>
        <v>#N/A</v>
      </c>
      <c r="C1913" t="e">
        <f>VLOOKUP(A1913, tblSalaries[[#All],[Selected Region]:[Years of Experience]], 14, FALSE)</f>
        <v>#N/A</v>
      </c>
      <c r="D1913" t="e">
        <f>VLOOKUP(A1913, tblSalaries[[#All],[Selected Region]:[Hrs]], 13, FALSE)</f>
        <v>#N/A</v>
      </c>
    </row>
    <row r="1914" spans="1:4">
      <c r="A1914">
        <v>1911</v>
      </c>
      <c r="B1914" s="2" t="e">
        <f>VLOOKUP(A1914, tblSalaries[[#All],[Selected Region]:[Salary in USD]], 6, FALSE)</f>
        <v>#N/A</v>
      </c>
      <c r="C1914" t="e">
        <f>VLOOKUP(A1914, tblSalaries[[#All],[Selected Region]:[Years of Experience]], 14, FALSE)</f>
        <v>#N/A</v>
      </c>
      <c r="D1914" t="e">
        <f>VLOOKUP(A1914, tblSalaries[[#All],[Selected Region]:[Hrs]], 13, FALSE)</f>
        <v>#N/A</v>
      </c>
    </row>
    <row r="1915" spans="1:4">
      <c r="A1915">
        <v>1912</v>
      </c>
      <c r="B1915" s="2" t="e">
        <f>VLOOKUP(A1915, tblSalaries[[#All],[Selected Region]:[Salary in USD]], 6, FALSE)</f>
        <v>#N/A</v>
      </c>
      <c r="C1915" t="e">
        <f>VLOOKUP(A1915, tblSalaries[[#All],[Selected Region]:[Years of Experience]], 14, FALSE)</f>
        <v>#N/A</v>
      </c>
      <c r="D1915" t="e">
        <f>VLOOKUP(A1915, tblSalaries[[#All],[Selected Region]:[Hrs]], 13, FALSE)</f>
        <v>#N/A</v>
      </c>
    </row>
    <row r="1916" spans="1:4">
      <c r="A1916">
        <v>1913</v>
      </c>
      <c r="B1916" s="2" t="e">
        <f>VLOOKUP(A1916, tblSalaries[[#All],[Selected Region]:[Salary in USD]], 6, FALSE)</f>
        <v>#N/A</v>
      </c>
      <c r="C1916" t="e">
        <f>VLOOKUP(A1916, tblSalaries[[#All],[Selected Region]:[Years of Experience]], 14, FALSE)</f>
        <v>#N/A</v>
      </c>
      <c r="D1916" t="e">
        <f>VLOOKUP(A1916, tblSalaries[[#All],[Selected Region]:[Hrs]], 13, FALSE)</f>
        <v>#N/A</v>
      </c>
    </row>
    <row r="1917" spans="1:4">
      <c r="A1917">
        <v>1914</v>
      </c>
      <c r="B1917" s="2" t="e">
        <f>VLOOKUP(A1917, tblSalaries[[#All],[Selected Region]:[Salary in USD]], 6, FALSE)</f>
        <v>#N/A</v>
      </c>
      <c r="C1917" t="e">
        <f>VLOOKUP(A1917, tblSalaries[[#All],[Selected Region]:[Years of Experience]], 14, FALSE)</f>
        <v>#N/A</v>
      </c>
      <c r="D1917" t="e">
        <f>VLOOKUP(A1917, tblSalaries[[#All],[Selected Region]:[Hrs]], 13, FALSE)</f>
        <v>#N/A</v>
      </c>
    </row>
    <row r="1918" spans="1:4">
      <c r="A1918">
        <v>1915</v>
      </c>
      <c r="B1918" s="2" t="e">
        <f>VLOOKUP(A1918, tblSalaries[[#All],[Selected Region]:[Salary in USD]], 6, FALSE)</f>
        <v>#N/A</v>
      </c>
      <c r="C1918" t="e">
        <f>VLOOKUP(A1918, tblSalaries[[#All],[Selected Region]:[Years of Experience]], 14, FALSE)</f>
        <v>#N/A</v>
      </c>
      <c r="D1918" t="e">
        <f>VLOOKUP(A1918, tblSalaries[[#All],[Selected Region]:[Hrs]], 13, FALSE)</f>
        <v>#N/A</v>
      </c>
    </row>
    <row r="1919" spans="1:4">
      <c r="A1919">
        <v>1916</v>
      </c>
      <c r="B1919" s="2" t="e">
        <f>VLOOKUP(A1919, tblSalaries[[#All],[Selected Region]:[Salary in USD]], 6, FALSE)</f>
        <v>#N/A</v>
      </c>
      <c r="C1919" t="e">
        <f>VLOOKUP(A1919, tblSalaries[[#All],[Selected Region]:[Years of Experience]], 14, FALSE)</f>
        <v>#N/A</v>
      </c>
      <c r="D1919" t="e">
        <f>VLOOKUP(A1919, tblSalaries[[#All],[Selected Region]:[Hrs]], 13, FALSE)</f>
        <v>#N/A</v>
      </c>
    </row>
    <row r="1920" spans="1:4">
      <c r="A1920">
        <v>1917</v>
      </c>
      <c r="B1920" s="2" t="e">
        <f>VLOOKUP(A1920, tblSalaries[[#All],[Selected Region]:[Salary in USD]], 6, FALSE)</f>
        <v>#N/A</v>
      </c>
      <c r="C1920" t="e">
        <f>VLOOKUP(A1920, tblSalaries[[#All],[Selected Region]:[Years of Experience]], 14, FALSE)</f>
        <v>#N/A</v>
      </c>
      <c r="D1920" t="e">
        <f>VLOOKUP(A1920, tblSalaries[[#All],[Selected Region]:[Hrs]], 13, FALSE)</f>
        <v>#N/A</v>
      </c>
    </row>
    <row r="1921" spans="1:4">
      <c r="A1921">
        <v>1918</v>
      </c>
      <c r="B1921" s="2" t="e">
        <f>VLOOKUP(A1921, tblSalaries[[#All],[Selected Region]:[Salary in USD]], 6, FALSE)</f>
        <v>#N/A</v>
      </c>
      <c r="C1921" t="e">
        <f>VLOOKUP(A1921, tblSalaries[[#All],[Selected Region]:[Years of Experience]], 14, FALSE)</f>
        <v>#N/A</v>
      </c>
      <c r="D1921" t="e">
        <f>VLOOKUP(A1921, tblSalaries[[#All],[Selected Region]:[Hrs]], 13, FALSE)</f>
        <v>#N/A</v>
      </c>
    </row>
    <row r="1922" spans="1:4">
      <c r="A1922">
        <v>1919</v>
      </c>
      <c r="B1922" s="2" t="e">
        <f>VLOOKUP(A1922, tblSalaries[[#All],[Selected Region]:[Salary in USD]], 6, FALSE)</f>
        <v>#N/A</v>
      </c>
      <c r="C1922" t="e">
        <f>VLOOKUP(A1922, tblSalaries[[#All],[Selected Region]:[Years of Experience]], 14, FALSE)</f>
        <v>#N/A</v>
      </c>
      <c r="D1922" t="e">
        <f>VLOOKUP(A1922, tblSalaries[[#All],[Selected Region]:[Hrs]], 13, FALSE)</f>
        <v>#N/A</v>
      </c>
    </row>
    <row r="1923" spans="1:4">
      <c r="A1923">
        <v>1920</v>
      </c>
      <c r="B1923" s="2" t="e">
        <f>VLOOKUP(A1923, tblSalaries[[#All],[Selected Region]:[Salary in USD]], 6, FALSE)</f>
        <v>#N/A</v>
      </c>
      <c r="C1923" t="e">
        <f>VLOOKUP(A1923, tblSalaries[[#All],[Selected Region]:[Years of Experience]], 14, FALSE)</f>
        <v>#N/A</v>
      </c>
      <c r="D1923" t="e">
        <f>VLOOKUP(A1923, tblSalaries[[#All],[Selected Region]:[Hrs]], 13, FALSE)</f>
        <v>#N/A</v>
      </c>
    </row>
    <row r="1924" spans="1:4">
      <c r="A1924">
        <v>1921</v>
      </c>
      <c r="B1924" s="2" t="e">
        <f>VLOOKUP(A1924, tblSalaries[[#All],[Selected Region]:[Salary in USD]], 6, FALSE)</f>
        <v>#N/A</v>
      </c>
      <c r="C1924" t="e">
        <f>VLOOKUP(A1924, tblSalaries[[#All],[Selected Region]:[Years of Experience]], 14, FALSE)</f>
        <v>#N/A</v>
      </c>
      <c r="D1924" t="e">
        <f>VLOOKUP(A1924, tblSalaries[[#All],[Selected Region]:[Hrs]], 13, FALSE)</f>
        <v>#N/A</v>
      </c>
    </row>
    <row r="1925" spans="1:4">
      <c r="A1925">
        <v>1922</v>
      </c>
      <c r="B1925" s="2" t="e">
        <f>VLOOKUP(A1925, tblSalaries[[#All],[Selected Region]:[Salary in USD]], 6, FALSE)</f>
        <v>#N/A</v>
      </c>
      <c r="C1925" t="e">
        <f>VLOOKUP(A1925, tblSalaries[[#All],[Selected Region]:[Years of Experience]], 14, FALSE)</f>
        <v>#N/A</v>
      </c>
      <c r="D1925" t="e">
        <f>VLOOKUP(A1925, tblSalaries[[#All],[Selected Region]:[Hrs]], 13, FALSE)</f>
        <v>#N/A</v>
      </c>
    </row>
    <row r="1926" spans="1:4">
      <c r="A1926">
        <v>1923</v>
      </c>
      <c r="B1926" s="2" t="e">
        <f>VLOOKUP(A1926, tblSalaries[[#All],[Selected Region]:[Salary in USD]], 6, FALSE)</f>
        <v>#N/A</v>
      </c>
      <c r="C1926" t="e">
        <f>VLOOKUP(A1926, tblSalaries[[#All],[Selected Region]:[Years of Experience]], 14, FALSE)</f>
        <v>#N/A</v>
      </c>
      <c r="D1926" t="e">
        <f>VLOOKUP(A1926, tblSalaries[[#All],[Selected Region]:[Hrs]], 13, FALSE)</f>
        <v>#N/A</v>
      </c>
    </row>
    <row r="1927" spans="1:4">
      <c r="A1927">
        <v>1924</v>
      </c>
      <c r="B1927" s="2" t="e">
        <f>VLOOKUP(A1927, tblSalaries[[#All],[Selected Region]:[Salary in USD]], 6, FALSE)</f>
        <v>#N/A</v>
      </c>
      <c r="C1927" t="e">
        <f>VLOOKUP(A1927, tblSalaries[[#All],[Selected Region]:[Years of Experience]], 14, FALSE)</f>
        <v>#N/A</v>
      </c>
      <c r="D1927" t="e">
        <f>VLOOKUP(A1927, tblSalaries[[#All],[Selected Region]:[Hrs]], 13, FALSE)</f>
        <v>#N/A</v>
      </c>
    </row>
    <row r="1928" spans="1:4">
      <c r="A1928">
        <v>1925</v>
      </c>
      <c r="B1928" s="2" t="e">
        <f>VLOOKUP(A1928, tblSalaries[[#All],[Selected Region]:[Salary in USD]], 6, FALSE)</f>
        <v>#N/A</v>
      </c>
      <c r="C1928" t="e">
        <f>VLOOKUP(A1928, tblSalaries[[#All],[Selected Region]:[Years of Experience]], 14, FALSE)</f>
        <v>#N/A</v>
      </c>
      <c r="D1928" t="e">
        <f>VLOOKUP(A1928, tblSalaries[[#All],[Selected Region]:[Hrs]], 13, FALSE)</f>
        <v>#N/A</v>
      </c>
    </row>
    <row r="1929" spans="1:4">
      <c r="A1929">
        <v>1926</v>
      </c>
      <c r="B1929" s="2" t="e">
        <f>VLOOKUP(A1929, tblSalaries[[#All],[Selected Region]:[Salary in USD]], 6, FALSE)</f>
        <v>#N/A</v>
      </c>
      <c r="C1929" t="e">
        <f>VLOOKUP(A1929, tblSalaries[[#All],[Selected Region]:[Years of Experience]], 14, FALSE)</f>
        <v>#N/A</v>
      </c>
      <c r="D1929" t="e">
        <f>VLOOKUP(A1929, tblSalaries[[#All],[Selected Region]:[Hrs]], 13, FALSE)</f>
        <v>#N/A</v>
      </c>
    </row>
    <row r="1930" spans="1:4">
      <c r="A1930">
        <v>1927</v>
      </c>
      <c r="B1930" s="2" t="e">
        <f>VLOOKUP(A1930, tblSalaries[[#All],[Selected Region]:[Salary in USD]], 6, FALSE)</f>
        <v>#N/A</v>
      </c>
      <c r="C1930" t="e">
        <f>VLOOKUP(A1930, tblSalaries[[#All],[Selected Region]:[Years of Experience]], 14, FALSE)</f>
        <v>#N/A</v>
      </c>
      <c r="D1930" t="e">
        <f>VLOOKUP(A1930, tblSalaries[[#All],[Selected Region]:[Hrs]], 13, FALSE)</f>
        <v>#N/A</v>
      </c>
    </row>
    <row r="1931" spans="1:4">
      <c r="A1931">
        <v>1928</v>
      </c>
      <c r="B1931" s="2" t="e">
        <f>VLOOKUP(A1931, tblSalaries[[#All],[Selected Region]:[Salary in USD]], 6, FALSE)</f>
        <v>#N/A</v>
      </c>
      <c r="C1931" t="e">
        <f>VLOOKUP(A1931, tblSalaries[[#All],[Selected Region]:[Years of Experience]], 14, FALSE)</f>
        <v>#N/A</v>
      </c>
      <c r="D1931" t="e">
        <f>VLOOKUP(A1931, tblSalaries[[#All],[Selected Region]:[Hrs]], 13, FALSE)</f>
        <v>#N/A</v>
      </c>
    </row>
    <row r="1932" spans="1:4">
      <c r="A1932">
        <v>1929</v>
      </c>
      <c r="B1932" s="2" t="e">
        <f>VLOOKUP(A1932, tblSalaries[[#All],[Selected Region]:[Salary in USD]], 6, FALSE)</f>
        <v>#N/A</v>
      </c>
      <c r="C1932" t="e">
        <f>VLOOKUP(A1932, tblSalaries[[#All],[Selected Region]:[Years of Experience]], 14, FALSE)</f>
        <v>#N/A</v>
      </c>
      <c r="D1932" t="e">
        <f>VLOOKUP(A1932, tblSalaries[[#All],[Selected Region]:[Hrs]], 13, FALSE)</f>
        <v>#N/A</v>
      </c>
    </row>
    <row r="1933" spans="1:4">
      <c r="A1933">
        <v>1930</v>
      </c>
      <c r="B1933" s="2" t="e">
        <f>VLOOKUP(A1933, tblSalaries[[#All],[Selected Region]:[Salary in USD]], 6, FALSE)</f>
        <v>#N/A</v>
      </c>
      <c r="C1933" t="e">
        <f>VLOOKUP(A1933, tblSalaries[[#All],[Selected Region]:[Years of Experience]], 14, FALSE)</f>
        <v>#N/A</v>
      </c>
      <c r="D1933" t="e">
        <f>VLOOKUP(A1933, tblSalaries[[#All],[Selected Region]:[Hrs]], 13, FALSE)</f>
        <v>#N/A</v>
      </c>
    </row>
    <row r="1934" spans="1:4">
      <c r="A1934">
        <v>1931</v>
      </c>
      <c r="B1934" s="2" t="e">
        <f>VLOOKUP(A1934, tblSalaries[[#All],[Selected Region]:[Salary in USD]], 6, FALSE)</f>
        <v>#N/A</v>
      </c>
      <c r="C1934" t="e">
        <f>VLOOKUP(A1934, tblSalaries[[#All],[Selected Region]:[Years of Experience]], 14, FALSE)</f>
        <v>#N/A</v>
      </c>
      <c r="D1934" t="e">
        <f>VLOOKUP(A1934, tblSalaries[[#All],[Selected Region]:[Hrs]], 13, FALSE)</f>
        <v>#N/A</v>
      </c>
    </row>
    <row r="1935" spans="1:4">
      <c r="A1935">
        <v>1932</v>
      </c>
      <c r="B1935" s="2" t="e">
        <f>VLOOKUP(A1935, tblSalaries[[#All],[Selected Region]:[Salary in USD]], 6, FALSE)</f>
        <v>#N/A</v>
      </c>
      <c r="C1935" t="e">
        <f>VLOOKUP(A1935, tblSalaries[[#All],[Selected Region]:[Years of Experience]], 14, FALSE)</f>
        <v>#N/A</v>
      </c>
      <c r="D1935" t="e">
        <f>VLOOKUP(A1935, tblSalaries[[#All],[Selected Region]:[Hrs]], 13, FALSE)</f>
        <v>#N/A</v>
      </c>
    </row>
    <row r="1936" spans="1:4">
      <c r="A1936">
        <v>1933</v>
      </c>
      <c r="B1936" s="2" t="e">
        <f>VLOOKUP(A1936, tblSalaries[[#All],[Selected Region]:[Salary in USD]], 6, FALSE)</f>
        <v>#N/A</v>
      </c>
      <c r="C1936" t="e">
        <f>VLOOKUP(A1936, tblSalaries[[#All],[Selected Region]:[Years of Experience]], 14, FALSE)</f>
        <v>#N/A</v>
      </c>
      <c r="D1936" t="e">
        <f>VLOOKUP(A1936, tblSalaries[[#All],[Selected Region]:[Hrs]], 13, FALSE)</f>
        <v>#N/A</v>
      </c>
    </row>
    <row r="1937" spans="1:4">
      <c r="A1937">
        <v>1934</v>
      </c>
      <c r="B1937" s="2" t="e">
        <f>VLOOKUP(A1937, tblSalaries[[#All],[Selected Region]:[Salary in USD]], 6, FALSE)</f>
        <v>#N/A</v>
      </c>
      <c r="C1937" t="e">
        <f>VLOOKUP(A1937, tblSalaries[[#All],[Selected Region]:[Years of Experience]], 14, FALSE)</f>
        <v>#N/A</v>
      </c>
      <c r="D1937" t="e">
        <f>VLOOKUP(A1937, tblSalaries[[#All],[Selected Region]:[Hrs]], 13, FALSE)</f>
        <v>#N/A</v>
      </c>
    </row>
    <row r="1938" spans="1:4">
      <c r="A1938">
        <v>1935</v>
      </c>
      <c r="B1938" s="2" t="e">
        <f>VLOOKUP(A1938, tblSalaries[[#All],[Selected Region]:[Salary in USD]], 6, FALSE)</f>
        <v>#N/A</v>
      </c>
      <c r="C1938" t="e">
        <f>VLOOKUP(A1938, tblSalaries[[#All],[Selected Region]:[Years of Experience]], 14, FALSE)</f>
        <v>#N/A</v>
      </c>
      <c r="D1938" t="e">
        <f>VLOOKUP(A1938, tblSalaries[[#All],[Selected Region]:[Hrs]], 13, FALSE)</f>
        <v>#N/A</v>
      </c>
    </row>
    <row r="1939" spans="1:4">
      <c r="A1939">
        <v>1936</v>
      </c>
      <c r="B1939" s="2" t="e">
        <f>VLOOKUP(A1939, tblSalaries[[#All],[Selected Region]:[Salary in USD]], 6, FALSE)</f>
        <v>#N/A</v>
      </c>
      <c r="C1939" t="e">
        <f>VLOOKUP(A1939, tblSalaries[[#All],[Selected Region]:[Years of Experience]], 14, FALSE)</f>
        <v>#N/A</v>
      </c>
      <c r="D1939" t="e">
        <f>VLOOKUP(A1939, tblSalaries[[#All],[Selected Region]:[Hrs]], 13, FALSE)</f>
        <v>#N/A</v>
      </c>
    </row>
    <row r="1940" spans="1:4">
      <c r="A1940">
        <v>1937</v>
      </c>
      <c r="B1940" s="2" t="e">
        <f>VLOOKUP(A1940, tblSalaries[[#All],[Selected Region]:[Salary in USD]], 6, FALSE)</f>
        <v>#N/A</v>
      </c>
      <c r="C1940" t="e">
        <f>VLOOKUP(A1940, tblSalaries[[#All],[Selected Region]:[Years of Experience]], 14, FALSE)</f>
        <v>#N/A</v>
      </c>
      <c r="D1940" t="e">
        <f>VLOOKUP(A1940, tblSalaries[[#All],[Selected Region]:[Hrs]], 13, FALSE)</f>
        <v>#N/A</v>
      </c>
    </row>
    <row r="1941" spans="1:4">
      <c r="A1941">
        <v>1938</v>
      </c>
      <c r="B1941" s="2" t="e">
        <f>VLOOKUP(A1941, tblSalaries[[#All],[Selected Region]:[Salary in USD]], 6, FALSE)</f>
        <v>#N/A</v>
      </c>
      <c r="C1941" t="e">
        <f>VLOOKUP(A1941, tblSalaries[[#All],[Selected Region]:[Years of Experience]], 14, FALSE)</f>
        <v>#N/A</v>
      </c>
      <c r="D1941" t="e">
        <f>VLOOKUP(A1941, tblSalaries[[#All],[Selected Region]:[Hrs]], 13, FALSE)</f>
        <v>#N/A</v>
      </c>
    </row>
    <row r="1942" spans="1:4">
      <c r="A1942">
        <v>1939</v>
      </c>
      <c r="B1942" s="2" t="e">
        <f>VLOOKUP(A1942, tblSalaries[[#All],[Selected Region]:[Salary in USD]], 6, FALSE)</f>
        <v>#N/A</v>
      </c>
      <c r="C1942" t="e">
        <f>VLOOKUP(A1942, tblSalaries[[#All],[Selected Region]:[Years of Experience]], 14, FALSE)</f>
        <v>#N/A</v>
      </c>
      <c r="D1942" t="e">
        <f>VLOOKUP(A1942, tblSalaries[[#All],[Selected Region]:[Hrs]], 13, FALSE)</f>
        <v>#N/A</v>
      </c>
    </row>
    <row r="1943" spans="1:4">
      <c r="A1943">
        <v>1940</v>
      </c>
      <c r="B1943" s="2" t="e">
        <f>VLOOKUP(A1943, tblSalaries[[#All],[Selected Region]:[Salary in USD]], 6, FALSE)</f>
        <v>#N/A</v>
      </c>
      <c r="C1943" t="e">
        <f>VLOOKUP(A1943, tblSalaries[[#All],[Selected Region]:[Years of Experience]], 14, FALSE)</f>
        <v>#N/A</v>
      </c>
      <c r="D1943" t="e">
        <f>VLOOKUP(A1943, tblSalaries[[#All],[Selected Region]:[Hrs]], 13, FALSE)</f>
        <v>#N/A</v>
      </c>
    </row>
    <row r="1944" spans="1:4">
      <c r="A1944">
        <v>1941</v>
      </c>
      <c r="B1944" s="2" t="e">
        <f>VLOOKUP(A1944, tblSalaries[[#All],[Selected Region]:[Salary in USD]], 6, FALSE)</f>
        <v>#N/A</v>
      </c>
      <c r="C1944" t="e">
        <f>VLOOKUP(A1944, tblSalaries[[#All],[Selected Region]:[Years of Experience]], 14, FALSE)</f>
        <v>#N/A</v>
      </c>
      <c r="D1944" t="e">
        <f>VLOOKUP(A1944, tblSalaries[[#All],[Selected Region]:[Hrs]], 13, FALSE)</f>
        <v>#N/A</v>
      </c>
    </row>
    <row r="1945" spans="1:4">
      <c r="A1945">
        <v>1942</v>
      </c>
      <c r="B1945" s="2" t="e">
        <f>VLOOKUP(A1945, tblSalaries[[#All],[Selected Region]:[Salary in USD]], 6, FALSE)</f>
        <v>#N/A</v>
      </c>
      <c r="C1945" t="e">
        <f>VLOOKUP(A1945, tblSalaries[[#All],[Selected Region]:[Years of Experience]], 14, FALSE)</f>
        <v>#N/A</v>
      </c>
      <c r="D1945" t="e">
        <f>VLOOKUP(A1945, tblSalaries[[#All],[Selected Region]:[Hrs]], 13, FALSE)</f>
        <v>#N/A</v>
      </c>
    </row>
    <row r="1946" spans="1:4">
      <c r="A1946">
        <v>1943</v>
      </c>
      <c r="B1946" s="2" t="e">
        <f>VLOOKUP(A1946, tblSalaries[[#All],[Selected Region]:[Salary in USD]], 6, FALSE)</f>
        <v>#N/A</v>
      </c>
      <c r="C1946" t="e">
        <f>VLOOKUP(A1946, tblSalaries[[#All],[Selected Region]:[Years of Experience]], 14, FALSE)</f>
        <v>#N/A</v>
      </c>
      <c r="D1946" t="e">
        <f>VLOOKUP(A1946, tblSalaries[[#All],[Selected Region]:[Hrs]], 13, FALSE)</f>
        <v>#N/A</v>
      </c>
    </row>
    <row r="1947" spans="1:4">
      <c r="A1947">
        <v>1944</v>
      </c>
      <c r="B1947" s="2" t="e">
        <f>VLOOKUP(A1947, tblSalaries[[#All],[Selected Region]:[Salary in USD]], 6, FALSE)</f>
        <v>#N/A</v>
      </c>
      <c r="C1947" t="e">
        <f>VLOOKUP(A1947, tblSalaries[[#All],[Selected Region]:[Years of Experience]], 14, FALSE)</f>
        <v>#N/A</v>
      </c>
      <c r="D1947" t="e">
        <f>VLOOKUP(A1947, tblSalaries[[#All],[Selected Region]:[Hrs]], 13, FALSE)</f>
        <v>#N/A</v>
      </c>
    </row>
    <row r="1948" spans="1:4">
      <c r="A1948">
        <v>1945</v>
      </c>
      <c r="B1948" s="2" t="e">
        <f>VLOOKUP(A1948, tblSalaries[[#All],[Selected Region]:[Salary in USD]], 6, FALSE)</f>
        <v>#N/A</v>
      </c>
      <c r="C1948" t="e">
        <f>VLOOKUP(A1948, tblSalaries[[#All],[Selected Region]:[Years of Experience]], 14, FALSE)</f>
        <v>#N/A</v>
      </c>
      <c r="D1948" t="e">
        <f>VLOOKUP(A1948, tblSalaries[[#All],[Selected Region]:[Hrs]], 13, FALSE)</f>
        <v>#N/A</v>
      </c>
    </row>
    <row r="1949" spans="1:4">
      <c r="A1949">
        <v>1946</v>
      </c>
      <c r="B1949" s="2" t="e">
        <f>VLOOKUP(A1949, tblSalaries[[#All],[Selected Region]:[Salary in USD]], 6, FALSE)</f>
        <v>#N/A</v>
      </c>
      <c r="C1949" t="e">
        <f>VLOOKUP(A1949, tblSalaries[[#All],[Selected Region]:[Years of Experience]], 14, FALSE)</f>
        <v>#N/A</v>
      </c>
      <c r="D1949" t="e">
        <f>VLOOKUP(A1949, tblSalaries[[#All],[Selected Region]:[Hrs]], 13, FALSE)</f>
        <v>#N/A</v>
      </c>
    </row>
    <row r="1950" spans="1:4">
      <c r="A1950">
        <v>1947</v>
      </c>
      <c r="B1950" s="2" t="e">
        <f>VLOOKUP(A1950, tblSalaries[[#All],[Selected Region]:[Salary in USD]], 6, FALSE)</f>
        <v>#N/A</v>
      </c>
      <c r="C1950" t="e">
        <f>VLOOKUP(A1950, tblSalaries[[#All],[Selected Region]:[Years of Experience]], 14, FALSE)</f>
        <v>#N/A</v>
      </c>
      <c r="D1950" t="e">
        <f>VLOOKUP(A1950, tblSalaries[[#All],[Selected Region]:[Hrs]], 13, FALSE)</f>
        <v>#N/A</v>
      </c>
    </row>
    <row r="1951" spans="1:4">
      <c r="A1951">
        <v>1948</v>
      </c>
      <c r="B1951" s="2" t="e">
        <f>VLOOKUP(A1951, tblSalaries[[#All],[Selected Region]:[Salary in USD]], 6, FALSE)</f>
        <v>#N/A</v>
      </c>
      <c r="C1951" t="e">
        <f>VLOOKUP(A1951, tblSalaries[[#All],[Selected Region]:[Years of Experience]], 14, FALSE)</f>
        <v>#N/A</v>
      </c>
      <c r="D1951" t="e">
        <f>VLOOKUP(A1951, tblSalaries[[#All],[Selected Region]:[Hrs]], 13, FALSE)</f>
        <v>#N/A</v>
      </c>
    </row>
    <row r="1952" spans="1:4">
      <c r="A1952">
        <v>1949</v>
      </c>
      <c r="B1952" s="2" t="e">
        <f>VLOOKUP(A1952, tblSalaries[[#All],[Selected Region]:[Salary in USD]], 6, FALSE)</f>
        <v>#N/A</v>
      </c>
      <c r="C1952" t="e">
        <f>VLOOKUP(A1952, tblSalaries[[#All],[Selected Region]:[Years of Experience]], 14, FALSE)</f>
        <v>#N/A</v>
      </c>
      <c r="D1952" t="e">
        <f>VLOOKUP(A1952, tblSalaries[[#All],[Selected Region]:[Hrs]], 13, FALSE)</f>
        <v>#N/A</v>
      </c>
    </row>
    <row r="1953" spans="1:4">
      <c r="A1953">
        <v>1950</v>
      </c>
      <c r="B1953" s="2" t="e">
        <f>VLOOKUP(A1953, tblSalaries[[#All],[Selected Region]:[Salary in USD]], 6, FALSE)</f>
        <v>#N/A</v>
      </c>
      <c r="C1953" t="e">
        <f>VLOOKUP(A1953, tblSalaries[[#All],[Selected Region]:[Years of Experience]], 14, FALSE)</f>
        <v>#N/A</v>
      </c>
      <c r="D1953" t="e">
        <f>VLOOKUP(A1953, tblSalaries[[#All],[Selected Region]:[Hrs]], 13, FALSE)</f>
        <v>#N/A</v>
      </c>
    </row>
    <row r="1954" spans="1:4">
      <c r="A1954">
        <v>1951</v>
      </c>
      <c r="B1954" s="2" t="e">
        <f>VLOOKUP(A1954, tblSalaries[[#All],[Selected Region]:[Salary in USD]], 6, FALSE)</f>
        <v>#N/A</v>
      </c>
      <c r="C1954" t="e">
        <f>VLOOKUP(A1954, tblSalaries[[#All],[Selected Region]:[Years of Experience]], 14, FALSE)</f>
        <v>#N/A</v>
      </c>
      <c r="D1954" t="e">
        <f>VLOOKUP(A1954, tblSalaries[[#All],[Selected Region]:[Hrs]], 13, FALSE)</f>
        <v>#N/A</v>
      </c>
    </row>
    <row r="1955" spans="1:4">
      <c r="A1955">
        <v>1952</v>
      </c>
      <c r="B1955" s="2" t="e">
        <f>VLOOKUP(A1955, tblSalaries[[#All],[Selected Region]:[Salary in USD]], 6, FALSE)</f>
        <v>#N/A</v>
      </c>
      <c r="C1955" t="e">
        <f>VLOOKUP(A1955, tblSalaries[[#All],[Selected Region]:[Years of Experience]], 14, FALSE)</f>
        <v>#N/A</v>
      </c>
      <c r="D1955" t="e">
        <f>VLOOKUP(A1955, tblSalaries[[#All],[Selected Region]:[Hrs]], 13, FALSE)</f>
        <v>#N/A</v>
      </c>
    </row>
    <row r="1956" spans="1:4">
      <c r="A1956">
        <v>1953</v>
      </c>
      <c r="B1956" s="2" t="e">
        <f>VLOOKUP(A1956, tblSalaries[[#All],[Selected Region]:[Salary in USD]], 6, FALSE)</f>
        <v>#N/A</v>
      </c>
      <c r="C1956" t="e">
        <f>VLOOKUP(A1956, tblSalaries[[#All],[Selected Region]:[Years of Experience]], 14, FALSE)</f>
        <v>#N/A</v>
      </c>
      <c r="D1956" t="e">
        <f>VLOOKUP(A1956, tblSalaries[[#All],[Selected Region]:[Hrs]], 13, FALSE)</f>
        <v>#N/A</v>
      </c>
    </row>
    <row r="1957" spans="1:4">
      <c r="A1957">
        <v>1954</v>
      </c>
      <c r="B1957" s="2" t="e">
        <f>VLOOKUP(A1957, tblSalaries[[#All],[Selected Region]:[Salary in USD]], 6, FALSE)</f>
        <v>#N/A</v>
      </c>
      <c r="C1957" t="e">
        <f>VLOOKUP(A1957, tblSalaries[[#All],[Selected Region]:[Years of Experience]], 14, FALSE)</f>
        <v>#N/A</v>
      </c>
      <c r="D1957" t="e">
        <f>VLOOKUP(A1957, tblSalaries[[#All],[Selected Region]:[Hrs]], 13, FALSE)</f>
        <v>#N/A</v>
      </c>
    </row>
    <row r="1958" spans="1:4">
      <c r="A1958">
        <v>1955</v>
      </c>
      <c r="B1958" s="2" t="e">
        <f>VLOOKUP(A1958, tblSalaries[[#All],[Selected Region]:[Salary in USD]], 6, FALSE)</f>
        <v>#N/A</v>
      </c>
      <c r="C1958" t="e">
        <f>VLOOKUP(A1958, tblSalaries[[#All],[Selected Region]:[Years of Experience]], 14, FALSE)</f>
        <v>#N/A</v>
      </c>
      <c r="D1958" t="e">
        <f>VLOOKUP(A1958, tblSalaries[[#All],[Selected Region]:[Hrs]], 13, FALSE)</f>
        <v>#N/A</v>
      </c>
    </row>
    <row r="1959" spans="1:4">
      <c r="A1959">
        <v>1956</v>
      </c>
      <c r="B1959" s="2" t="e">
        <f>VLOOKUP(A1959, tblSalaries[[#All],[Selected Region]:[Salary in USD]], 6, FALSE)</f>
        <v>#N/A</v>
      </c>
      <c r="C1959" t="e">
        <f>VLOOKUP(A1959, tblSalaries[[#All],[Selected Region]:[Years of Experience]], 14, FALSE)</f>
        <v>#N/A</v>
      </c>
      <c r="D1959" t="e">
        <f>VLOOKUP(A1959, tblSalaries[[#All],[Selected Region]:[Hrs]], 13, FALSE)</f>
        <v>#N/A</v>
      </c>
    </row>
    <row r="1960" spans="1:4">
      <c r="A1960">
        <v>1957</v>
      </c>
      <c r="B1960" s="2" t="e">
        <f>VLOOKUP(A1960, tblSalaries[[#All],[Selected Region]:[Salary in USD]], 6, FALSE)</f>
        <v>#N/A</v>
      </c>
      <c r="C1960" t="e">
        <f>VLOOKUP(A1960, tblSalaries[[#All],[Selected Region]:[Years of Experience]], 14, FALSE)</f>
        <v>#N/A</v>
      </c>
      <c r="D1960" t="e">
        <f>VLOOKUP(A1960, tblSalaries[[#All],[Selected Region]:[Hrs]], 13, FALSE)</f>
        <v>#N/A</v>
      </c>
    </row>
    <row r="1961" spans="1:4">
      <c r="A1961">
        <v>1958</v>
      </c>
      <c r="B1961" s="2" t="e">
        <f>VLOOKUP(A1961, tblSalaries[[#All],[Selected Region]:[Salary in USD]], 6, FALSE)</f>
        <v>#N/A</v>
      </c>
      <c r="C1961" t="e">
        <f>VLOOKUP(A1961, tblSalaries[[#All],[Selected Region]:[Years of Experience]], 14, FALSE)</f>
        <v>#N/A</v>
      </c>
      <c r="D1961" t="e">
        <f>VLOOKUP(A1961, tblSalaries[[#All],[Selected Region]:[Hrs]], 13, FALSE)</f>
        <v>#N/A</v>
      </c>
    </row>
    <row r="1962" spans="1:4">
      <c r="A1962">
        <v>1959</v>
      </c>
      <c r="B1962" s="2" t="e">
        <f>VLOOKUP(A1962, tblSalaries[[#All],[Selected Region]:[Salary in USD]], 6, FALSE)</f>
        <v>#N/A</v>
      </c>
      <c r="C1962" t="e">
        <f>VLOOKUP(A1962, tblSalaries[[#All],[Selected Region]:[Years of Experience]], 14, FALSE)</f>
        <v>#N/A</v>
      </c>
      <c r="D1962" t="e">
        <f>VLOOKUP(A1962, tblSalaries[[#All],[Selected Region]:[Hrs]], 13, FALSE)</f>
        <v>#N/A</v>
      </c>
    </row>
    <row r="1963" spans="1:4">
      <c r="A1963">
        <v>1960</v>
      </c>
      <c r="B1963" s="2" t="e">
        <f>VLOOKUP(A1963, tblSalaries[[#All],[Selected Region]:[Salary in USD]], 6, FALSE)</f>
        <v>#N/A</v>
      </c>
      <c r="C1963" t="e">
        <f>VLOOKUP(A1963, tblSalaries[[#All],[Selected Region]:[Years of Experience]], 14, FALSE)</f>
        <v>#N/A</v>
      </c>
      <c r="D1963" t="e">
        <f>VLOOKUP(A1963, tblSalaries[[#All],[Selected Region]:[Hrs]], 13, FALSE)</f>
        <v>#N/A</v>
      </c>
    </row>
    <row r="1964" spans="1:4">
      <c r="A1964">
        <v>1961</v>
      </c>
      <c r="B1964" s="2" t="e">
        <f>VLOOKUP(A1964, tblSalaries[[#All],[Selected Region]:[Salary in USD]], 6, FALSE)</f>
        <v>#N/A</v>
      </c>
      <c r="C1964" t="e">
        <f>VLOOKUP(A1964, tblSalaries[[#All],[Selected Region]:[Years of Experience]], 14, FALSE)</f>
        <v>#N/A</v>
      </c>
      <c r="D1964" t="e">
        <f>VLOOKUP(A1964, tblSalaries[[#All],[Selected Region]:[Hrs]], 13, FALSE)</f>
        <v>#N/A</v>
      </c>
    </row>
    <row r="1965" spans="1:4">
      <c r="A1965">
        <v>1962</v>
      </c>
      <c r="B1965" s="2" t="e">
        <f>VLOOKUP(A1965, tblSalaries[[#All],[Selected Region]:[Salary in USD]], 6, FALSE)</f>
        <v>#N/A</v>
      </c>
      <c r="C1965" t="e">
        <f>VLOOKUP(A1965, tblSalaries[[#All],[Selected Region]:[Years of Experience]], 14, FALSE)</f>
        <v>#N/A</v>
      </c>
      <c r="D1965" t="e">
        <f>VLOOKUP(A1965, tblSalaries[[#All],[Selected Region]:[Hrs]], 13, FALSE)</f>
        <v>#N/A</v>
      </c>
    </row>
    <row r="1966" spans="1:4">
      <c r="A1966">
        <v>1963</v>
      </c>
      <c r="B1966" s="2" t="e">
        <f>VLOOKUP(A1966, tblSalaries[[#All],[Selected Region]:[Salary in USD]], 6, FALSE)</f>
        <v>#N/A</v>
      </c>
      <c r="C1966" t="e">
        <f>VLOOKUP(A1966, tblSalaries[[#All],[Selected Region]:[Years of Experience]], 14, FALSE)</f>
        <v>#N/A</v>
      </c>
      <c r="D1966" t="e">
        <f>VLOOKUP(A1966, tblSalaries[[#All],[Selected Region]:[Hrs]], 13, FALSE)</f>
        <v>#N/A</v>
      </c>
    </row>
    <row r="1967" spans="1:4">
      <c r="A1967">
        <v>1964</v>
      </c>
      <c r="B1967" s="2" t="e">
        <f>VLOOKUP(A1967, tblSalaries[[#All],[Selected Region]:[Salary in USD]], 6, FALSE)</f>
        <v>#N/A</v>
      </c>
      <c r="C1967" t="e">
        <f>VLOOKUP(A1967, tblSalaries[[#All],[Selected Region]:[Years of Experience]], 14, FALSE)</f>
        <v>#N/A</v>
      </c>
      <c r="D1967" t="e">
        <f>VLOOKUP(A1967, tblSalaries[[#All],[Selected Region]:[Hrs]], 13, FALSE)</f>
        <v>#N/A</v>
      </c>
    </row>
    <row r="1968" spans="1:4">
      <c r="A1968">
        <v>1965</v>
      </c>
      <c r="B1968" s="2" t="e">
        <f>VLOOKUP(A1968, tblSalaries[[#All],[Selected Region]:[Salary in USD]], 6, FALSE)</f>
        <v>#N/A</v>
      </c>
      <c r="C1968" t="e">
        <f>VLOOKUP(A1968, tblSalaries[[#All],[Selected Region]:[Years of Experience]], 14, FALSE)</f>
        <v>#N/A</v>
      </c>
      <c r="D1968" t="e">
        <f>VLOOKUP(A1968, tblSalaries[[#All],[Selected Region]:[Hrs]], 13, FALSE)</f>
        <v>#N/A</v>
      </c>
    </row>
    <row r="1969" spans="1:4">
      <c r="A1969">
        <v>1966</v>
      </c>
      <c r="B1969" s="2" t="e">
        <f>VLOOKUP(A1969, tblSalaries[[#All],[Selected Region]:[Salary in USD]], 6, FALSE)</f>
        <v>#N/A</v>
      </c>
      <c r="C1969" t="e">
        <f>VLOOKUP(A1969, tblSalaries[[#All],[Selected Region]:[Years of Experience]], 14, FALSE)</f>
        <v>#N/A</v>
      </c>
      <c r="D1969" t="e">
        <f>VLOOKUP(A1969, tblSalaries[[#All],[Selected Region]:[Hrs]], 13, FALSE)</f>
        <v>#N/A</v>
      </c>
    </row>
    <row r="1970" spans="1:4">
      <c r="A1970">
        <v>1967</v>
      </c>
      <c r="B1970" s="2" t="e">
        <f>VLOOKUP(A1970, tblSalaries[[#All],[Selected Region]:[Salary in USD]], 6, FALSE)</f>
        <v>#N/A</v>
      </c>
      <c r="C1970" t="e">
        <f>VLOOKUP(A1970, tblSalaries[[#All],[Selected Region]:[Years of Experience]], 14, FALSE)</f>
        <v>#N/A</v>
      </c>
      <c r="D1970" t="e">
        <f>VLOOKUP(A1970, tblSalaries[[#All],[Selected Region]:[Hrs]], 13, FALSE)</f>
        <v>#N/A</v>
      </c>
    </row>
    <row r="1971" spans="1:4">
      <c r="A1971">
        <v>1968</v>
      </c>
      <c r="B1971" s="2" t="e">
        <f>VLOOKUP(A1971, tblSalaries[[#All],[Selected Region]:[Salary in USD]], 6, FALSE)</f>
        <v>#N/A</v>
      </c>
      <c r="C1971" t="e">
        <f>VLOOKUP(A1971, tblSalaries[[#All],[Selected Region]:[Years of Experience]], 14, FALSE)</f>
        <v>#N/A</v>
      </c>
      <c r="D1971" t="e">
        <f>VLOOKUP(A1971, tblSalaries[[#All],[Selected Region]:[Hrs]], 13, FALSE)</f>
        <v>#N/A</v>
      </c>
    </row>
    <row r="1972" spans="1:4">
      <c r="A1972">
        <v>1969</v>
      </c>
      <c r="B1972" s="2" t="e">
        <f>VLOOKUP(A1972, tblSalaries[[#All],[Selected Region]:[Salary in USD]], 6, FALSE)</f>
        <v>#N/A</v>
      </c>
      <c r="C1972" t="e">
        <f>VLOOKUP(A1972, tblSalaries[[#All],[Selected Region]:[Years of Experience]], 14, FALSE)</f>
        <v>#N/A</v>
      </c>
      <c r="D1972" t="e">
        <f>VLOOKUP(A1972, tblSalaries[[#All],[Selected Region]:[Hrs]], 13, FALSE)</f>
        <v>#N/A</v>
      </c>
    </row>
    <row r="1973" spans="1:4">
      <c r="A1973">
        <v>1970</v>
      </c>
      <c r="B1973" s="2" t="e">
        <f>VLOOKUP(A1973, tblSalaries[[#All],[Selected Region]:[Salary in USD]], 6, FALSE)</f>
        <v>#N/A</v>
      </c>
      <c r="C1973" t="e">
        <f>VLOOKUP(A1973, tblSalaries[[#All],[Selected Region]:[Years of Experience]], 14, FALSE)</f>
        <v>#N/A</v>
      </c>
      <c r="D1973" t="e">
        <f>VLOOKUP(A1973, tblSalaries[[#All],[Selected Region]:[Hrs]], 13, FALSE)</f>
        <v>#N/A</v>
      </c>
    </row>
    <row r="1974" spans="1:4">
      <c r="A1974">
        <v>1971</v>
      </c>
      <c r="B1974" s="2" t="e">
        <f>VLOOKUP(A1974, tblSalaries[[#All],[Selected Region]:[Salary in USD]], 6, FALSE)</f>
        <v>#N/A</v>
      </c>
      <c r="C1974" t="e">
        <f>VLOOKUP(A1974, tblSalaries[[#All],[Selected Region]:[Years of Experience]], 14, FALSE)</f>
        <v>#N/A</v>
      </c>
      <c r="D1974" t="e">
        <f>VLOOKUP(A1974, tblSalaries[[#All],[Selected Region]:[Hrs]], 13, FALSE)</f>
        <v>#N/A</v>
      </c>
    </row>
    <row r="1975" spans="1:4">
      <c r="A1975">
        <v>1972</v>
      </c>
      <c r="B1975" s="2" t="e">
        <f>VLOOKUP(A1975, tblSalaries[[#All],[Selected Region]:[Salary in USD]], 6, FALSE)</f>
        <v>#N/A</v>
      </c>
      <c r="C1975" t="e">
        <f>VLOOKUP(A1975, tblSalaries[[#All],[Selected Region]:[Years of Experience]], 14, FALSE)</f>
        <v>#N/A</v>
      </c>
      <c r="D1975" t="e">
        <f>VLOOKUP(A1975, tblSalaries[[#All],[Selected Region]:[Hrs]], 13, FALSE)</f>
        <v>#N/A</v>
      </c>
    </row>
    <row r="1976" spans="1:4">
      <c r="A1976">
        <v>1973</v>
      </c>
      <c r="B1976" s="2" t="e">
        <f>VLOOKUP(A1976, tblSalaries[[#All],[Selected Region]:[Salary in USD]], 6, FALSE)</f>
        <v>#N/A</v>
      </c>
      <c r="C1976" t="e">
        <f>VLOOKUP(A1976, tblSalaries[[#All],[Selected Region]:[Years of Experience]], 14, FALSE)</f>
        <v>#N/A</v>
      </c>
      <c r="D1976" t="e">
        <f>VLOOKUP(A1976, tblSalaries[[#All],[Selected Region]:[Hrs]], 13, FALSE)</f>
        <v>#N/A</v>
      </c>
    </row>
    <row r="1977" spans="1:4">
      <c r="A1977">
        <v>1974</v>
      </c>
      <c r="B1977" s="2" t="e">
        <f>VLOOKUP(A1977, tblSalaries[[#All],[Selected Region]:[Salary in USD]], 6, FALSE)</f>
        <v>#N/A</v>
      </c>
      <c r="C1977" t="e">
        <f>VLOOKUP(A1977, tblSalaries[[#All],[Selected Region]:[Years of Experience]], 14, FALSE)</f>
        <v>#N/A</v>
      </c>
      <c r="D1977" t="e">
        <f>VLOOKUP(A1977, tblSalaries[[#All],[Selected Region]:[Hrs]], 13, FALSE)</f>
        <v>#N/A</v>
      </c>
    </row>
    <row r="1978" spans="1:4">
      <c r="A1978">
        <v>1975</v>
      </c>
      <c r="B1978" s="2" t="e">
        <f>VLOOKUP(A1978, tblSalaries[[#All],[Selected Region]:[Salary in USD]], 6, FALSE)</f>
        <v>#N/A</v>
      </c>
      <c r="C1978" t="e">
        <f>VLOOKUP(A1978, tblSalaries[[#All],[Selected Region]:[Years of Experience]], 14, FALSE)</f>
        <v>#N/A</v>
      </c>
      <c r="D1978" t="e">
        <f>VLOOKUP(A1978, tblSalaries[[#All],[Selected Region]:[Hrs]], 13, FALSE)</f>
        <v>#N/A</v>
      </c>
    </row>
    <row r="1979" spans="1:4">
      <c r="A1979">
        <v>1976</v>
      </c>
      <c r="B1979" s="2" t="e">
        <f>VLOOKUP(A1979, tblSalaries[[#All],[Selected Region]:[Salary in USD]], 6, FALSE)</f>
        <v>#N/A</v>
      </c>
      <c r="C1979" t="e">
        <f>VLOOKUP(A1979, tblSalaries[[#All],[Selected Region]:[Years of Experience]], 14, FALSE)</f>
        <v>#N/A</v>
      </c>
      <c r="D1979" t="e">
        <f>VLOOKUP(A1979, tblSalaries[[#All],[Selected Region]:[Hrs]], 13, FALSE)</f>
        <v>#N/A</v>
      </c>
    </row>
    <row r="1980" spans="1:4">
      <c r="A1980">
        <v>1977</v>
      </c>
      <c r="B1980" s="2" t="e">
        <f>VLOOKUP(A1980, tblSalaries[[#All],[Selected Region]:[Salary in USD]], 6, FALSE)</f>
        <v>#N/A</v>
      </c>
      <c r="C1980" t="e">
        <f>VLOOKUP(A1980, tblSalaries[[#All],[Selected Region]:[Years of Experience]], 14, FALSE)</f>
        <v>#N/A</v>
      </c>
      <c r="D1980" t="e">
        <f>VLOOKUP(A1980, tblSalaries[[#All],[Selected Region]:[Hrs]], 13, FALSE)</f>
        <v>#N/A</v>
      </c>
    </row>
    <row r="1981" spans="1:4">
      <c r="A1981">
        <v>1978</v>
      </c>
      <c r="B1981" s="2" t="e">
        <f>VLOOKUP(A1981, tblSalaries[[#All],[Selected Region]:[Salary in USD]], 6, FALSE)</f>
        <v>#N/A</v>
      </c>
      <c r="C1981" t="e">
        <f>VLOOKUP(A1981, tblSalaries[[#All],[Selected Region]:[Years of Experience]], 14, FALSE)</f>
        <v>#N/A</v>
      </c>
      <c r="D1981" t="e">
        <f>VLOOKUP(A1981, tblSalaries[[#All],[Selected Region]:[Hrs]], 13, FALSE)</f>
        <v>#N/A</v>
      </c>
    </row>
    <row r="1982" spans="1:4">
      <c r="A1982">
        <v>1979</v>
      </c>
      <c r="B1982" s="2" t="e">
        <f>VLOOKUP(A1982, tblSalaries[[#All],[Selected Region]:[Salary in USD]], 6, FALSE)</f>
        <v>#N/A</v>
      </c>
      <c r="C1982" t="e">
        <f>VLOOKUP(A1982, tblSalaries[[#All],[Selected Region]:[Years of Experience]], 14, FALSE)</f>
        <v>#N/A</v>
      </c>
      <c r="D1982" t="e">
        <f>VLOOKUP(A1982, tblSalaries[[#All],[Selected Region]:[Hrs]], 13, FALSE)</f>
        <v>#N/A</v>
      </c>
    </row>
    <row r="1983" spans="1:4">
      <c r="A1983">
        <v>1980</v>
      </c>
      <c r="B1983" s="2" t="e">
        <f>VLOOKUP(A1983, tblSalaries[[#All],[Selected Region]:[Salary in USD]], 6, FALSE)</f>
        <v>#N/A</v>
      </c>
      <c r="C1983" t="e">
        <f>VLOOKUP(A1983, tblSalaries[[#All],[Selected Region]:[Years of Experience]], 14, FALSE)</f>
        <v>#N/A</v>
      </c>
      <c r="D1983" t="e">
        <f>VLOOKUP(A1983, tblSalaries[[#All],[Selected Region]:[Hrs]], 13, FALSE)</f>
        <v>#N/A</v>
      </c>
    </row>
    <row r="1984" spans="1:4">
      <c r="A1984">
        <v>1981</v>
      </c>
      <c r="B1984" s="2" t="e">
        <f>VLOOKUP(A1984, tblSalaries[[#All],[Selected Region]:[Salary in USD]], 6, FALSE)</f>
        <v>#N/A</v>
      </c>
      <c r="C1984" t="e">
        <f>VLOOKUP(A1984, tblSalaries[[#All],[Selected Region]:[Years of Experience]], 14, FALSE)</f>
        <v>#N/A</v>
      </c>
      <c r="D1984" t="e">
        <f>VLOOKUP(A1984, tblSalaries[[#All],[Selected Region]:[Hrs]], 13, FALSE)</f>
        <v>#N/A</v>
      </c>
    </row>
    <row r="1985" spans="1:4">
      <c r="A1985">
        <v>1982</v>
      </c>
      <c r="B1985" s="2" t="e">
        <f>VLOOKUP(A1985, tblSalaries[[#All],[Selected Region]:[Salary in USD]], 6, FALSE)</f>
        <v>#N/A</v>
      </c>
      <c r="C1985" t="e">
        <f>VLOOKUP(A1985, tblSalaries[[#All],[Selected Region]:[Years of Experience]], 14, FALSE)</f>
        <v>#N/A</v>
      </c>
      <c r="D1985" t="e">
        <f>VLOOKUP(A1985, tblSalaries[[#All],[Selected Region]:[Hrs]], 13, FALSE)</f>
        <v>#N/A</v>
      </c>
    </row>
    <row r="1986" spans="1:4">
      <c r="A1986">
        <v>1983</v>
      </c>
      <c r="B1986" s="2" t="e">
        <f>VLOOKUP(A1986, tblSalaries[[#All],[Selected Region]:[Salary in USD]], 6, FALSE)</f>
        <v>#N/A</v>
      </c>
      <c r="C1986" t="e">
        <f>VLOOKUP(A1986, tblSalaries[[#All],[Selected Region]:[Years of Experience]], 14, FALSE)</f>
        <v>#N/A</v>
      </c>
      <c r="D1986" t="e">
        <f>VLOOKUP(A1986, tblSalaries[[#All],[Selected Region]:[Hrs]], 13, FALSE)</f>
        <v>#N/A</v>
      </c>
    </row>
    <row r="1987" spans="1:4">
      <c r="A1987">
        <v>1984</v>
      </c>
      <c r="B1987" s="2" t="e">
        <f>VLOOKUP(A1987, tblSalaries[[#All],[Selected Region]:[Salary in USD]], 6, FALSE)</f>
        <v>#N/A</v>
      </c>
      <c r="C1987" t="e">
        <f>VLOOKUP(A1987, tblSalaries[[#All],[Selected Region]:[Years of Experience]], 14, FALSE)</f>
        <v>#N/A</v>
      </c>
      <c r="D1987" t="e">
        <f>VLOOKUP(A1987, tblSalaries[[#All],[Selected Region]:[Hrs]], 13, FALSE)</f>
        <v>#N/A</v>
      </c>
    </row>
    <row r="1988" spans="1:4">
      <c r="A1988">
        <v>1985</v>
      </c>
      <c r="B1988" s="2" t="e">
        <f>VLOOKUP(A1988, tblSalaries[[#All],[Selected Region]:[Salary in USD]], 6, FALSE)</f>
        <v>#N/A</v>
      </c>
      <c r="C1988" t="e">
        <f>VLOOKUP(A1988, tblSalaries[[#All],[Selected Region]:[Years of Experience]], 14, FALSE)</f>
        <v>#N/A</v>
      </c>
      <c r="D1988" t="e">
        <f>VLOOKUP(A1988, tblSalaries[[#All],[Selected Region]:[Hrs]], 13, FALSE)</f>
        <v>#N/A</v>
      </c>
    </row>
    <row r="1989" spans="1:4">
      <c r="A1989">
        <v>1986</v>
      </c>
      <c r="B1989" s="2" t="e">
        <f>VLOOKUP(A1989, tblSalaries[[#All],[Selected Region]:[Salary in USD]], 6, FALSE)</f>
        <v>#N/A</v>
      </c>
      <c r="C1989" t="e">
        <f>VLOOKUP(A1989, tblSalaries[[#All],[Selected Region]:[Years of Experience]], 14, FALSE)</f>
        <v>#N/A</v>
      </c>
      <c r="D1989" t="e">
        <f>VLOOKUP(A1989, tblSalaries[[#All],[Selected Region]:[Hrs]], 13, FALSE)</f>
        <v>#N/A</v>
      </c>
    </row>
    <row r="1990" spans="1:4">
      <c r="A1990">
        <v>1987</v>
      </c>
      <c r="B1990" s="2" t="e">
        <f>VLOOKUP(A1990, tblSalaries[[#All],[Selected Region]:[Salary in USD]], 6, FALSE)</f>
        <v>#N/A</v>
      </c>
      <c r="C1990" t="e">
        <f>VLOOKUP(A1990, tblSalaries[[#All],[Selected Region]:[Years of Experience]], 14, FALSE)</f>
        <v>#N/A</v>
      </c>
      <c r="D1990" t="e">
        <f>VLOOKUP(A1990, tblSalaries[[#All],[Selected Region]:[Hrs]], 13, FALSE)</f>
        <v>#N/A</v>
      </c>
    </row>
    <row r="1991" spans="1:4">
      <c r="A1991">
        <v>1988</v>
      </c>
      <c r="B1991" s="2" t="e">
        <f>VLOOKUP(A1991, tblSalaries[[#All],[Selected Region]:[Salary in USD]], 6, FALSE)</f>
        <v>#N/A</v>
      </c>
      <c r="C1991" t="e">
        <f>VLOOKUP(A1991, tblSalaries[[#All],[Selected Region]:[Years of Experience]], 14, FALSE)</f>
        <v>#N/A</v>
      </c>
      <c r="D1991" t="e">
        <f>VLOOKUP(A1991, tblSalaries[[#All],[Selected Region]:[Hrs]], 13, FALSE)</f>
        <v>#N/A</v>
      </c>
    </row>
    <row r="1992" spans="1:4">
      <c r="A1992">
        <v>1989</v>
      </c>
      <c r="B1992" s="2" t="e">
        <f>VLOOKUP(A1992, tblSalaries[[#All],[Selected Region]:[Salary in USD]], 6, FALSE)</f>
        <v>#N/A</v>
      </c>
      <c r="C1992" t="e">
        <f>VLOOKUP(A1992, tblSalaries[[#All],[Selected Region]:[Years of Experience]], 14, FALSE)</f>
        <v>#N/A</v>
      </c>
      <c r="D1992" t="e">
        <f>VLOOKUP(A1992, tblSalaries[[#All],[Selected Region]:[Hrs]], 13, FALSE)</f>
        <v>#N/A</v>
      </c>
    </row>
    <row r="1993" spans="1:4">
      <c r="A1993">
        <v>1990</v>
      </c>
      <c r="B1993" s="2" t="e">
        <f>VLOOKUP(A1993, tblSalaries[[#All],[Selected Region]:[Salary in USD]], 6, FALSE)</f>
        <v>#N/A</v>
      </c>
      <c r="C1993" t="e">
        <f>VLOOKUP(A1993, tblSalaries[[#All],[Selected Region]:[Years of Experience]], 14, FALSE)</f>
        <v>#N/A</v>
      </c>
      <c r="D1993" t="e">
        <f>VLOOKUP(A1993, tblSalaries[[#All],[Selected Region]:[Hrs]], 13, FALSE)</f>
        <v>#N/A</v>
      </c>
    </row>
    <row r="1994" spans="1:4">
      <c r="A1994">
        <v>1991</v>
      </c>
      <c r="B1994" s="2" t="e">
        <f>VLOOKUP(A1994, tblSalaries[[#All],[Selected Region]:[Salary in USD]], 6, FALSE)</f>
        <v>#N/A</v>
      </c>
      <c r="C1994" t="e">
        <f>VLOOKUP(A1994, tblSalaries[[#All],[Selected Region]:[Years of Experience]], 14, FALSE)</f>
        <v>#N/A</v>
      </c>
      <c r="D1994" t="e">
        <f>VLOOKUP(A1994, tblSalaries[[#All],[Selected Region]:[Hrs]], 13, FALSE)</f>
        <v>#N/A</v>
      </c>
    </row>
    <row r="1995" spans="1:4">
      <c r="A1995">
        <v>1992</v>
      </c>
      <c r="B1995" s="2" t="e">
        <f>VLOOKUP(A1995, tblSalaries[[#All],[Selected Region]:[Salary in USD]], 6, FALSE)</f>
        <v>#N/A</v>
      </c>
      <c r="C1995" t="e">
        <f>VLOOKUP(A1995, tblSalaries[[#All],[Selected Region]:[Years of Experience]], 14, FALSE)</f>
        <v>#N/A</v>
      </c>
      <c r="D1995" t="e">
        <f>VLOOKUP(A1995, tblSalaries[[#All],[Selected Region]:[Hrs]], 13, FALSE)</f>
        <v>#N/A</v>
      </c>
    </row>
    <row r="1996" spans="1:4">
      <c r="A1996">
        <v>1993</v>
      </c>
      <c r="B1996" s="2" t="e">
        <f>VLOOKUP(A1996, tblSalaries[[#All],[Selected Region]:[Salary in USD]], 6, FALSE)</f>
        <v>#N/A</v>
      </c>
      <c r="C1996" t="e">
        <f>VLOOKUP(A1996, tblSalaries[[#All],[Selected Region]:[Years of Experience]], 14, FALSE)</f>
        <v>#N/A</v>
      </c>
      <c r="D1996" t="e">
        <f>VLOOKUP(A1996, tblSalaries[[#All],[Selected Region]:[Hrs]], 13, FALSE)</f>
        <v>#N/A</v>
      </c>
    </row>
    <row r="1997" spans="1:4">
      <c r="A1997">
        <v>1994</v>
      </c>
      <c r="B1997" s="2" t="e">
        <f>VLOOKUP(A1997, tblSalaries[[#All],[Selected Region]:[Salary in USD]], 6, FALSE)</f>
        <v>#N/A</v>
      </c>
      <c r="C1997" t="e">
        <f>VLOOKUP(A1997, tblSalaries[[#All],[Selected Region]:[Years of Experience]], 14, FALSE)</f>
        <v>#N/A</v>
      </c>
      <c r="D1997" t="e">
        <f>VLOOKUP(A1997, tblSalaries[[#All],[Selected Region]:[Hrs]], 13, FALSE)</f>
        <v>#N/A</v>
      </c>
    </row>
    <row r="1998" spans="1:4">
      <c r="A1998">
        <v>1995</v>
      </c>
      <c r="B1998" s="2" t="e">
        <f>VLOOKUP(A1998, tblSalaries[[#All],[Selected Region]:[Salary in USD]], 6, FALSE)</f>
        <v>#N/A</v>
      </c>
      <c r="C1998" t="e">
        <f>VLOOKUP(A1998, tblSalaries[[#All],[Selected Region]:[Years of Experience]], 14, FALSE)</f>
        <v>#N/A</v>
      </c>
      <c r="D1998" t="e">
        <f>VLOOKUP(A1998, tblSalaries[[#All],[Selected Region]:[Hrs]], 13, FALSE)</f>
        <v>#N/A</v>
      </c>
    </row>
    <row r="1999" spans="1:4">
      <c r="A1999">
        <v>1996</v>
      </c>
      <c r="B1999" s="2" t="e">
        <f>VLOOKUP(A1999, tblSalaries[[#All],[Selected Region]:[Salary in USD]], 6, FALSE)</f>
        <v>#N/A</v>
      </c>
      <c r="C1999" t="e">
        <f>VLOOKUP(A1999, tblSalaries[[#All],[Selected Region]:[Years of Experience]], 14, FALSE)</f>
        <v>#N/A</v>
      </c>
      <c r="D1999" t="e">
        <f>VLOOKUP(A1999, tblSalaries[[#All],[Selected Region]:[Hrs]], 13, FALSE)</f>
        <v>#N/A</v>
      </c>
    </row>
    <row r="2000" spans="1:4">
      <c r="A2000">
        <v>1997</v>
      </c>
      <c r="B2000" s="2" t="e">
        <f>VLOOKUP(A2000, tblSalaries[[#All],[Selected Region]:[Salary in USD]], 6, FALSE)</f>
        <v>#N/A</v>
      </c>
      <c r="C2000" t="e">
        <f>VLOOKUP(A2000, tblSalaries[[#All],[Selected Region]:[Years of Experience]], 14, FALSE)</f>
        <v>#N/A</v>
      </c>
      <c r="D2000" t="e">
        <f>VLOOKUP(A2000, tblSalaries[[#All],[Selected Region]:[Hrs]], 13, FALSE)</f>
        <v>#N/A</v>
      </c>
    </row>
    <row r="2001" spans="1:4">
      <c r="A2001">
        <v>1998</v>
      </c>
      <c r="B2001" s="2" t="e">
        <f>VLOOKUP(A2001, tblSalaries[[#All],[Selected Region]:[Salary in USD]], 6, FALSE)</f>
        <v>#N/A</v>
      </c>
      <c r="C2001" t="e">
        <f>VLOOKUP(A2001, tblSalaries[[#All],[Selected Region]:[Years of Experience]], 14, FALSE)</f>
        <v>#N/A</v>
      </c>
      <c r="D2001" t="e">
        <f>VLOOKUP(A2001, tblSalaries[[#All],[Selected Region]:[Hrs]], 13, FALSE)</f>
        <v>#N/A</v>
      </c>
    </row>
    <row r="2002" spans="1:4">
      <c r="A2002">
        <v>1999</v>
      </c>
      <c r="B2002" s="2" t="e">
        <f>VLOOKUP(A2002, tblSalaries[[#All],[Selected Region]:[Salary in USD]], 6, FALSE)</f>
        <v>#N/A</v>
      </c>
      <c r="C2002" t="e">
        <f>VLOOKUP(A2002, tblSalaries[[#All],[Selected Region]:[Years of Experience]], 14, FALSE)</f>
        <v>#N/A</v>
      </c>
      <c r="D2002" t="e">
        <f>VLOOKUP(A2002, tblSalaries[[#All],[Selected Region]:[Hrs]], 13, FALSE)</f>
        <v>#N/A</v>
      </c>
    </row>
    <row r="2003" spans="1:4">
      <c r="A2003">
        <v>2000</v>
      </c>
      <c r="B2003" s="2" t="e">
        <f>VLOOKUP(A2003, tblSalaries[[#All],[Selected Region]:[Salary in USD]], 6, FALSE)</f>
        <v>#N/A</v>
      </c>
      <c r="C2003" t="e">
        <f>VLOOKUP(A2003, tblSalaries[[#All],[Selected Region]:[Years of Experience]], 14, FALSE)</f>
        <v>#N/A</v>
      </c>
      <c r="D2003" t="e">
        <f>VLOOKUP(A2003, tblSalaries[[#All],[Selected Region]:[Hrs]], 13, FALSE)</f>
        <v>#N/A</v>
      </c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5"/>
  <dimension ref="A1:J31"/>
  <sheetViews>
    <sheetView showGridLines="0" tabSelected="1" zoomScale="90" zoomScaleNormal="90" workbookViewId="0">
      <selection activeCell="B7" sqref="B7:C7"/>
    </sheetView>
  </sheetViews>
  <sheetFormatPr defaultRowHeight="12.75"/>
  <cols>
    <col min="1" max="1" width="15.5703125" customWidth="1"/>
    <col min="2" max="2" width="10.28515625" customWidth="1"/>
    <col min="5" max="5" width="4.28515625" customWidth="1"/>
    <col min="7" max="7" width="13" customWidth="1"/>
    <col min="10" max="10" width="8.42578125" customWidth="1"/>
  </cols>
  <sheetData>
    <row r="1" spans="1:10" ht="25.5">
      <c r="A1" s="55" t="s">
        <v>14</v>
      </c>
      <c r="B1" s="55"/>
      <c r="C1" s="55"/>
      <c r="D1" s="55"/>
      <c r="E1" s="55"/>
      <c r="F1" s="55"/>
      <c r="G1" s="55"/>
      <c r="H1" s="55"/>
      <c r="I1" s="55"/>
      <c r="J1" s="55"/>
    </row>
    <row r="2" spans="1:10" s="38" customFormat="1" ht="15">
      <c r="A2" s="37"/>
      <c r="B2" s="37"/>
      <c r="C2" s="37"/>
      <c r="D2" s="37"/>
      <c r="E2" s="37"/>
      <c r="F2" s="37"/>
      <c r="G2" s="37"/>
      <c r="H2" s="37"/>
      <c r="I2" s="37"/>
      <c r="J2" s="37"/>
    </row>
    <row r="3" spans="1:10">
      <c r="A3" s="56" t="s">
        <v>4041</v>
      </c>
      <c r="B3" s="56"/>
      <c r="C3" s="56"/>
      <c r="D3" s="56"/>
      <c r="E3" s="56"/>
      <c r="F3" s="56"/>
      <c r="G3" s="56"/>
      <c r="H3" s="56"/>
      <c r="I3" s="56"/>
      <c r="J3" s="56"/>
    </row>
    <row r="4" spans="1:10">
      <c r="A4" s="56"/>
      <c r="B4" s="56"/>
      <c r="C4" s="56"/>
      <c r="D4" s="56"/>
      <c r="E4" s="56"/>
      <c r="F4" s="56"/>
      <c r="G4" s="56"/>
      <c r="H4" s="56"/>
      <c r="I4" s="56"/>
      <c r="J4" s="56"/>
    </row>
    <row r="5" spans="1:10">
      <c r="A5" s="34"/>
      <c r="B5" s="34"/>
      <c r="C5" s="34"/>
      <c r="D5" s="34"/>
      <c r="E5" s="34"/>
      <c r="F5" s="34"/>
      <c r="G5" s="34"/>
      <c r="H5" s="34"/>
      <c r="I5" s="34"/>
      <c r="J5" s="34"/>
    </row>
    <row r="6" spans="1:10">
      <c r="A6" s="1" t="s">
        <v>15</v>
      </c>
    </row>
    <row r="7" spans="1:10">
      <c r="A7" s="14" t="s">
        <v>4026</v>
      </c>
      <c r="B7" s="61"/>
      <c r="C7" s="61"/>
      <c r="D7" s="58" t="s">
        <v>4036</v>
      </c>
      <c r="E7" s="59"/>
      <c r="F7" s="60"/>
      <c r="G7" s="49" t="str">
        <f ca="1">'Data Processing'!G6</f>
        <v>not available</v>
      </c>
      <c r="H7" s="14" t="s">
        <v>4035</v>
      </c>
      <c r="I7" s="32" t="str">
        <f>"Average Job Category Salary"&amp;CHAR(10)&amp;"("&amp;Selected_Region&amp;" Region)"</f>
        <v>Average Job Category Salary
( Region)</v>
      </c>
      <c r="J7" s="14" t="s">
        <v>4034</v>
      </c>
    </row>
    <row r="8" spans="1:10">
      <c r="A8" s="14" t="s">
        <v>25</v>
      </c>
      <c r="B8" s="61"/>
      <c r="C8" s="61"/>
      <c r="D8" s="58" t="s">
        <v>4037</v>
      </c>
      <c r="E8" s="59"/>
      <c r="F8" s="60"/>
      <c r="G8" s="46"/>
      <c r="H8" s="45" t="s">
        <v>4035</v>
      </c>
      <c r="I8" s="32" t="str">
        <f>"Average Regional Salary"&amp;CHAR(10)&amp;"(For "&amp;Selected_Job_Type&amp;")"</f>
        <v>Average Regional Salary
(For )</v>
      </c>
      <c r="J8" s="14" t="s">
        <v>4034</v>
      </c>
    </row>
    <row r="9" spans="1:10">
      <c r="A9" t="s">
        <v>4</v>
      </c>
      <c r="B9" s="61"/>
      <c r="C9" s="61"/>
      <c r="D9" t="s">
        <v>8</v>
      </c>
      <c r="I9" s="32" t="str">
        <f>"Salary vs. Experience"&amp;CHAR(10)&amp;"(For "&amp;Selected_Job_Type&amp;" in "&amp;Selected_Region&amp;" Region)"</f>
        <v>Salary vs. Experience
(For  in  Region)</v>
      </c>
      <c r="J9" s="14" t="s">
        <v>4034</v>
      </c>
    </row>
    <row r="10" spans="1:10">
      <c r="A10" t="s">
        <v>13</v>
      </c>
      <c r="B10" s="61"/>
      <c r="C10" s="61"/>
      <c r="D10" t="s">
        <v>9</v>
      </c>
      <c r="I10" s="32" t="str">
        <f>"Salary vs. Hrs Spent on Excel"&amp;CHAR(10)&amp;"(For "&amp;Selected_Job_Type&amp;" in "&amp;Selected_Region&amp;" Region)"</f>
        <v>Salary vs. Hrs Spent on Excel
(For  in  Region)</v>
      </c>
      <c r="J10" s="14" t="s">
        <v>4034</v>
      </c>
    </row>
    <row r="28" spans="1:10" ht="12.75" customHeight="1">
      <c r="A28" s="57" t="s">
        <v>4038</v>
      </c>
      <c r="B28" s="57"/>
      <c r="C28" s="57"/>
      <c r="D28" s="57"/>
      <c r="E28" s="57"/>
      <c r="F28" s="57" t="s">
        <v>4039</v>
      </c>
      <c r="G28" s="57"/>
      <c r="H28" s="57"/>
      <c r="I28" s="57"/>
      <c r="J28" s="57"/>
    </row>
    <row r="29" spans="1:10">
      <c r="A29" s="57"/>
      <c r="B29" s="57"/>
      <c r="C29" s="57"/>
      <c r="D29" s="57"/>
      <c r="E29" s="57"/>
      <c r="F29" s="57"/>
      <c r="G29" s="57"/>
      <c r="H29" s="57"/>
      <c r="I29" s="57"/>
      <c r="J29" s="57"/>
    </row>
    <row r="30" spans="1:10">
      <c r="A30" s="54">
        <f ca="1">'Data Processing'!G4</f>
        <v>1</v>
      </c>
      <c r="B30" s="54"/>
      <c r="C30" s="54"/>
      <c r="D30" s="54"/>
      <c r="E30" s="54"/>
      <c r="F30" s="54">
        <f ca="1">'Data Processing'!G3</f>
        <v>0</v>
      </c>
      <c r="G30" s="54"/>
      <c r="H30" s="54"/>
      <c r="I30" s="54"/>
      <c r="J30" s="54"/>
    </row>
    <row r="31" spans="1:10">
      <c r="C31" s="33"/>
      <c r="D31" s="14"/>
      <c r="E31" s="14"/>
      <c r="H31" s="33"/>
      <c r="I31" s="14"/>
    </row>
  </sheetData>
  <mergeCells count="12">
    <mergeCell ref="A30:E30"/>
    <mergeCell ref="F30:J30"/>
    <mergeCell ref="A1:J1"/>
    <mergeCell ref="A3:J4"/>
    <mergeCell ref="A28:E29"/>
    <mergeCell ref="F28:J29"/>
    <mergeCell ref="D7:F7"/>
    <mergeCell ref="B10:C10"/>
    <mergeCell ref="B9:C9"/>
    <mergeCell ref="B8:C8"/>
    <mergeCell ref="B7:C7"/>
    <mergeCell ref="D8:F8"/>
  </mergeCells>
  <phoneticPr fontId="0" type="noConversion"/>
  <dataValidations count="5">
    <dataValidation type="list" allowBlank="1" showInputMessage="1" showErrorMessage="1" sqref="B7">
      <formula1>Region_List</formula1>
    </dataValidation>
    <dataValidation type="list" allowBlank="1" showInputMessage="1" showErrorMessage="1" sqref="B8">
      <formula1>Job_Type_List</formula1>
    </dataValidation>
    <dataValidation type="decimal" allowBlank="1" showInputMessage="1" showErrorMessage="1" sqref="B9">
      <formula1>0</formula1>
      <formula2>100</formula2>
    </dataValidation>
    <dataValidation type="decimal" allowBlank="1" showInputMessage="1" showErrorMessage="1" sqref="G8">
      <formula1>0</formula1>
      <formula2>500000000</formula2>
    </dataValidation>
    <dataValidation type="decimal" allowBlank="1" showInputMessage="1" showErrorMessage="1" sqref="B10:C10">
      <formula1>0</formula1>
      <formula2>10</formula2>
    </dataValidation>
  </dataValidations>
  <pageMargins left="0.5" right="0.5" top="0.75" bottom="0.75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HeadingPairs>
  <TitlesOfParts>
    <vt:vector size="12" baseType="lpstr">
      <vt:lpstr>mapping</vt:lpstr>
      <vt:lpstr>Data</vt:lpstr>
      <vt:lpstr>Data Processing</vt:lpstr>
      <vt:lpstr>Dashboard</vt:lpstr>
      <vt:lpstr>Country_List</vt:lpstr>
      <vt:lpstr>estimated_salary</vt:lpstr>
      <vt:lpstr>Job_Type_List</vt:lpstr>
      <vt:lpstr>Region_List</vt:lpstr>
      <vt:lpstr>Selected_Excel_Use</vt:lpstr>
      <vt:lpstr>Selected_Experience</vt:lpstr>
      <vt:lpstr>Selected_Job_Type</vt:lpstr>
      <vt:lpstr>Selected_Region</vt:lpstr>
    </vt:vector>
  </TitlesOfParts>
  <Company>Braisted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Braisted</dc:creator>
  <dc:description>Soli Deo Gloria - All for the glory of God</dc:description>
  <cp:lastModifiedBy>matthew.braisted</cp:lastModifiedBy>
  <cp:lastPrinted>2012-07-05T20:13:05Z</cp:lastPrinted>
  <dcterms:created xsi:type="dcterms:W3CDTF">2012-06-30T00:35:02Z</dcterms:created>
  <dcterms:modified xsi:type="dcterms:W3CDTF">2012-07-06T12:03:48Z</dcterms:modified>
</cp:coreProperties>
</file>